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Sheelu\"/>
    </mc:Choice>
  </mc:AlternateContent>
  <bookViews>
    <workbookView xWindow="0" yWindow="0" windowWidth="20490" windowHeight="7755"/>
  </bookViews>
  <sheets>
    <sheet name="Eligibility" sheetId="1" r:id="rId1"/>
    <sheet name="RTR" sheetId="2" r:id="rId2"/>
    <sheet name="RTR Details" sheetId="3" r:id="rId3"/>
    <sheet name="Ratios" sheetId="4" r:id="rId4"/>
    <sheet name="Sheet1" sheetId="5" state="hidden" r:id="rId5"/>
    <sheet name="Loans" sheetId="6" r:id="rId6"/>
    <sheet name="Banking" sheetId="7" r:id="rId7"/>
  </sheets>
  <definedNames>
    <definedName name="Excel_BuiltIn__FilterDatabase_4">"$#REF!.$#REF!$#REF!:$#REF!$#REF!"</definedName>
    <definedName name="Excel_BuiltIn__FilterDatabase_5">"$#REF!.$#REF!$#REF!:$#REF!$#REF!"</definedName>
    <definedName name="Excel_BuiltIn_Print_Area_1">"$#REF!.$A$13:$F$72"</definedName>
    <definedName name="Excel_BuiltIn_Print_Area_2">"$#REF!.$#REF!$#REF!:$#REF!$#REF!"</definedName>
    <definedName name="Excel_BuiltIn_Print_Area_2_1">"$#REF!.$#REF!$#REF!:$#REF!$#REF!"</definedName>
    <definedName name="Excel_BuiltIn_Print_Area_4">"$#REF!.$A$1:$G$110"</definedName>
    <definedName name="Excel_BuiltIn_Print_Area_5_1">"$#REF!.$A$1:$G$115"</definedName>
    <definedName name="Excel_BuiltIn_Print_Area_6">"$#REF!.$A$1:$G$115"</definedName>
    <definedName name="SHARED_FORMULA_5_5_5_5_0">#REF!/10*#REF!</definedName>
  </definedNames>
  <calcPr calcId="152511"/>
  <fileRecoveryPr autoRecover="0"/>
</workbook>
</file>

<file path=xl/calcChain.xml><?xml version="1.0" encoding="utf-8"?>
<calcChain xmlns="http://schemas.openxmlformats.org/spreadsheetml/2006/main">
  <c r="B42" i="1" l="1"/>
  <c r="B11" i="1"/>
  <c r="B5" i="1"/>
  <c r="E57" i="1"/>
  <c r="G57" i="1" s="1"/>
  <c r="E56" i="1"/>
  <c r="G56" i="1" s="1"/>
  <c r="E55" i="1"/>
  <c r="G55" i="1" s="1"/>
  <c r="E54" i="1"/>
  <c r="G54" i="1" s="1"/>
  <c r="E52" i="1"/>
  <c r="G52" i="1" s="1"/>
  <c r="E51" i="1"/>
  <c r="G51" i="1" s="1"/>
  <c r="E50" i="1"/>
  <c r="G50" i="1" s="1"/>
  <c r="E49" i="1"/>
  <c r="G49" i="1" s="1"/>
  <c r="E61" i="1"/>
  <c r="G61" i="1" s="1"/>
  <c r="E60" i="1"/>
  <c r="G60" i="1" s="1"/>
  <c r="E59" i="1"/>
  <c r="G59" i="1" s="1"/>
  <c r="E47" i="1"/>
  <c r="G47" i="1" s="1"/>
  <c r="E46" i="1"/>
  <c r="G46" i="1" s="1"/>
  <c r="E45" i="1"/>
  <c r="G45" i="1" s="1"/>
  <c r="E44" i="1"/>
  <c r="G44" i="1" s="1"/>
  <c r="D42" i="1"/>
  <c r="E32" i="1"/>
  <c r="G32" i="1" s="1"/>
  <c r="E31" i="1"/>
  <c r="G31" i="1" s="1"/>
  <c r="E30" i="1"/>
  <c r="G30" i="1" s="1"/>
  <c r="E29" i="1"/>
  <c r="G29" i="1" s="1"/>
  <c r="E37" i="1"/>
  <c r="G37" i="1" s="1"/>
  <c r="E36" i="1"/>
  <c r="G36" i="1" s="1"/>
  <c r="E35" i="1"/>
  <c r="G35" i="1" s="1"/>
  <c r="E34" i="1"/>
  <c r="G34" i="1" s="1"/>
  <c r="E41" i="1"/>
  <c r="G41" i="1" s="1"/>
  <c r="E40" i="1"/>
  <c r="G40" i="1" s="1"/>
  <c r="E39" i="1"/>
  <c r="G39" i="1" s="1"/>
  <c r="E22" i="1"/>
  <c r="G22" i="1" s="1"/>
  <c r="E21" i="1"/>
  <c r="G21" i="1" s="1"/>
  <c r="E20" i="1"/>
  <c r="G20" i="1" s="1"/>
  <c r="E19" i="1"/>
  <c r="G19" i="1" s="1"/>
  <c r="E27" i="1"/>
  <c r="G27" i="1" s="1"/>
  <c r="E26" i="1"/>
  <c r="G26" i="1" s="1"/>
  <c r="E25" i="1"/>
  <c r="G25" i="1" s="1"/>
  <c r="E24" i="1"/>
  <c r="G24" i="1" s="1"/>
  <c r="E17" i="1"/>
  <c r="G17" i="1" s="1"/>
  <c r="E16" i="1"/>
  <c r="G16" i="1" s="1"/>
  <c r="E15" i="1"/>
  <c r="G15" i="1" s="1"/>
  <c r="E14" i="1"/>
  <c r="G14" i="1" s="1"/>
  <c r="E12" i="1"/>
  <c r="G12" i="1" s="1"/>
  <c r="E11" i="1"/>
  <c r="G11" i="1" s="1"/>
  <c r="E10" i="1"/>
  <c r="G10" i="1" s="1"/>
  <c r="E9" i="1"/>
  <c r="G9" i="1" s="1"/>
  <c r="E8" i="1"/>
  <c r="G8" i="1" s="1"/>
  <c r="E6" i="1"/>
  <c r="G6" i="1" s="1"/>
  <c r="E5" i="1"/>
  <c r="G5" i="1" s="1"/>
  <c r="E4" i="1"/>
  <c r="G4" i="1" s="1"/>
  <c r="E3" i="1"/>
  <c r="G3" i="1" s="1"/>
  <c r="E62" i="1"/>
  <c r="G62" i="1" s="1"/>
  <c r="G82" i="1"/>
  <c r="G81" i="1"/>
  <c r="B76" i="1"/>
  <c r="G75" i="1"/>
  <c r="G77" i="1" s="1"/>
  <c r="G70" i="1"/>
  <c r="A108" i="1"/>
  <c r="A112" i="1"/>
  <c r="O13" i="2"/>
  <c r="G65" i="1" s="1"/>
  <c r="F6" i="5"/>
  <c r="F7" i="5"/>
  <c r="F8" i="5"/>
  <c r="F9" i="5"/>
  <c r="F10" i="5"/>
  <c r="F11" i="5"/>
  <c r="F12" i="5"/>
  <c r="E13" i="5"/>
  <c r="F13" i="5" l="1"/>
  <c r="E42" i="1"/>
  <c r="G42" i="1" s="1"/>
  <c r="G63" i="1" s="1"/>
  <c r="G64" i="1" l="1"/>
  <c r="G67" i="1" l="1"/>
  <c r="G71" i="1" s="1"/>
  <c r="G78" i="1"/>
  <c r="G83" i="1" s="1"/>
</calcChain>
</file>

<file path=xl/comments1.xml><?xml version="1.0" encoding="utf-8"?>
<comments xmlns="http://schemas.openxmlformats.org/spreadsheetml/2006/main">
  <authors>
    <author/>
  </authors>
  <commentList>
    <comment ref="D6" authorId="0" shapeId="0">
      <text>
        <r>
          <rPr>
            <b/>
            <sz val="8"/>
            <color indexed="8"/>
            <rFont val="Times New Roman"/>
            <family val="1"/>
          </rPr>
          <t xml:space="preserve">115812:
</t>
        </r>
        <r>
          <rPr>
            <sz val="8"/>
            <color indexed="8"/>
            <rFont val="Times New Roman"/>
            <family val="1"/>
          </rPr>
          <t>Net of excise</t>
        </r>
      </text>
    </comment>
    <comment ref="F6" authorId="0" shapeId="0">
      <text>
        <r>
          <rPr>
            <b/>
            <sz val="8"/>
            <color indexed="8"/>
            <rFont val="Times New Roman"/>
            <family val="1"/>
          </rPr>
          <t xml:space="preserve">115812:
</t>
        </r>
        <r>
          <rPr>
            <sz val="8"/>
            <color indexed="8"/>
            <rFont val="Times New Roman"/>
            <family val="1"/>
          </rPr>
          <t>Net of excise</t>
        </r>
      </text>
    </comment>
    <comment ref="D35" authorId="0" shapeId="0">
      <text>
        <r>
          <rPr>
            <b/>
            <sz val="8"/>
            <color indexed="8"/>
            <rFont val="Times New Roman"/>
            <family val="1"/>
          </rPr>
          <t xml:space="preserve">115812:
</t>
        </r>
        <r>
          <rPr>
            <sz val="8"/>
            <color indexed="8"/>
            <rFont val="Times New Roman"/>
            <family val="1"/>
          </rPr>
          <t>Share Capital+Reserves-Accumulated losses-Misc Expenses+Unsecured loans from Partners/Directors or their family members-Loans and advances to directors/partners-investments made in subsidiary companies</t>
        </r>
      </text>
    </comment>
    <comment ref="F35" authorId="0" shapeId="0">
      <text>
        <r>
          <rPr>
            <b/>
            <sz val="8"/>
            <color indexed="8"/>
            <rFont val="Times New Roman"/>
            <family val="1"/>
          </rPr>
          <t xml:space="preserve">115812:
</t>
        </r>
        <r>
          <rPr>
            <sz val="8"/>
            <color indexed="8"/>
            <rFont val="Times New Roman"/>
            <family val="1"/>
          </rPr>
          <t>Share Capital+Reserves-Accumulated losses-Misc Expenses+Unsecured loans from Partners/Directors or their family members-Loans and advances to directors/partners-investments made in subsidiary companies</t>
        </r>
      </text>
    </comment>
    <comment ref="H35" authorId="0" shapeId="0">
      <text>
        <r>
          <rPr>
            <b/>
            <sz val="8"/>
            <color indexed="8"/>
            <rFont val="Times New Roman"/>
            <family val="1"/>
          </rPr>
          <t xml:space="preserve">115812:
</t>
        </r>
        <r>
          <rPr>
            <sz val="8"/>
            <color indexed="8"/>
            <rFont val="Times New Roman"/>
            <family val="1"/>
          </rPr>
          <t>Share Capital+Reserves-Accumulated losses-Misc Expenses+Unsecured loans from Partners/Directors or their family members-Loans and advances to directors/partners-investments made in subsidiary companies</t>
        </r>
      </text>
    </comment>
    <comment ref="D48" authorId="0" shapeId="0">
      <text>
        <r>
          <rPr>
            <b/>
            <sz val="8"/>
            <color indexed="8"/>
            <rFont val="Times New Roman"/>
            <family val="1"/>
          </rPr>
          <t xml:space="preserve">115812:
</t>
        </r>
        <r>
          <rPr>
            <sz val="8"/>
            <color indexed="8"/>
            <rFont val="Times New Roman"/>
            <family val="1"/>
          </rPr>
          <t>Investments which are highly liquid and can be sold immediately in the market</t>
        </r>
      </text>
    </comment>
    <comment ref="F48" authorId="0" shapeId="0">
      <text>
        <r>
          <rPr>
            <b/>
            <sz val="8"/>
            <color indexed="8"/>
            <rFont val="Times New Roman"/>
            <family val="1"/>
          </rPr>
          <t xml:space="preserve">115812:
</t>
        </r>
        <r>
          <rPr>
            <sz val="8"/>
            <color indexed="8"/>
            <rFont val="Times New Roman"/>
            <family val="1"/>
          </rPr>
          <t>Investments which are highly liquid and can be sold immediately in the market</t>
        </r>
      </text>
    </comment>
    <comment ref="H48" authorId="0" shapeId="0">
      <text>
        <r>
          <rPr>
            <b/>
            <sz val="8"/>
            <color indexed="8"/>
            <rFont val="Times New Roman"/>
            <family val="1"/>
          </rPr>
          <t xml:space="preserve">115812:
</t>
        </r>
        <r>
          <rPr>
            <sz val="8"/>
            <color indexed="8"/>
            <rFont val="Times New Roman"/>
            <family val="1"/>
          </rPr>
          <t>Investments which are highly liquid and can be sold immediately in the market</t>
        </r>
      </text>
    </comment>
    <comment ref="D49" authorId="0" shapeId="0">
      <text>
        <r>
          <rPr>
            <b/>
            <sz val="8"/>
            <color indexed="8"/>
            <rFont val="Times New Roman"/>
            <family val="1"/>
          </rPr>
          <t xml:space="preserve">115812:
</t>
        </r>
        <r>
          <rPr>
            <sz val="8"/>
            <color indexed="8"/>
            <rFont val="Times New Roman"/>
            <family val="1"/>
          </rPr>
          <t>Investments made in subsidiary companies</t>
        </r>
      </text>
    </comment>
    <comment ref="F49" authorId="0" shapeId="0">
      <text>
        <r>
          <rPr>
            <b/>
            <sz val="8"/>
            <color indexed="8"/>
            <rFont val="Times New Roman"/>
            <family val="1"/>
          </rPr>
          <t xml:space="preserve">115812:
</t>
        </r>
        <r>
          <rPr>
            <sz val="8"/>
            <color indexed="8"/>
            <rFont val="Times New Roman"/>
            <family val="1"/>
          </rPr>
          <t>Investments made in subsidiary companies</t>
        </r>
      </text>
    </comment>
    <comment ref="H49" authorId="0" shapeId="0">
      <text>
        <r>
          <rPr>
            <b/>
            <sz val="8"/>
            <color indexed="8"/>
            <rFont val="Times New Roman"/>
            <family val="1"/>
          </rPr>
          <t xml:space="preserve">115812:
</t>
        </r>
        <r>
          <rPr>
            <sz val="8"/>
            <color indexed="8"/>
            <rFont val="Times New Roman"/>
            <family val="1"/>
          </rPr>
          <t>Investments made in subsidiary companies</t>
        </r>
      </text>
    </comment>
    <comment ref="D50" authorId="0" shapeId="0">
      <text>
        <r>
          <rPr>
            <b/>
            <sz val="8"/>
            <color indexed="8"/>
            <rFont val="Times New Roman"/>
            <family val="1"/>
          </rPr>
          <t xml:space="preserve">115812:
</t>
        </r>
        <r>
          <rPr>
            <sz val="8"/>
            <color indexed="8"/>
            <rFont val="Times New Roman"/>
            <family val="1"/>
          </rPr>
          <t>Investments in dead investments/unquoted investments or having lockin period</t>
        </r>
      </text>
    </comment>
    <comment ref="F50" authorId="0" shapeId="0">
      <text>
        <r>
          <rPr>
            <b/>
            <sz val="8"/>
            <color indexed="8"/>
            <rFont val="Times New Roman"/>
            <family val="1"/>
          </rPr>
          <t xml:space="preserve">115812:
</t>
        </r>
        <r>
          <rPr>
            <sz val="8"/>
            <color indexed="8"/>
            <rFont val="Times New Roman"/>
            <family val="1"/>
          </rPr>
          <t>Investments in dead investments/unquoted investments or having lockin period</t>
        </r>
      </text>
    </comment>
    <comment ref="H50" authorId="0" shapeId="0">
      <text>
        <r>
          <rPr>
            <b/>
            <sz val="8"/>
            <color indexed="8"/>
            <rFont val="Times New Roman"/>
            <family val="1"/>
          </rPr>
          <t xml:space="preserve">115812:
</t>
        </r>
        <r>
          <rPr>
            <sz val="8"/>
            <color indexed="8"/>
            <rFont val="Times New Roman"/>
            <family val="1"/>
          </rPr>
          <t>Investments in dead investments/unquoted investments or having lockin period</t>
        </r>
      </text>
    </comment>
  </commentList>
</comments>
</file>

<file path=xl/sharedStrings.xml><?xml version="1.0" encoding="utf-8"?>
<sst xmlns="http://schemas.openxmlformats.org/spreadsheetml/2006/main" count="271" uniqueCount="130">
  <si>
    <t xml:space="preserve">FINANCIAL YEAR </t>
  </si>
  <si>
    <t xml:space="preserve">Application No.    </t>
  </si>
  <si>
    <t xml:space="preserve">TOP UP </t>
  </si>
  <si>
    <t>Eligibility</t>
  </si>
  <si>
    <t>Market Value</t>
  </si>
  <si>
    <t>Tarvinder Kaur</t>
  </si>
  <si>
    <t>Name of the applicants</t>
  </si>
  <si>
    <t>Financial Comments</t>
  </si>
  <si>
    <t>The Direct Material Cost as a percent of sales</t>
  </si>
  <si>
    <t>STRENGTHS</t>
  </si>
  <si>
    <t>INTERNAL CHECKS</t>
  </si>
  <si>
    <t>MCA Defaulter List</t>
  </si>
  <si>
    <t>RBI Defaulter List</t>
  </si>
  <si>
    <t>CIBIL (Individual)</t>
  </si>
  <si>
    <t>Corporate CIBIL</t>
  </si>
  <si>
    <t>CA Check</t>
  </si>
  <si>
    <t>Done</t>
  </si>
  <si>
    <t>INTERNET CHECKS</t>
  </si>
  <si>
    <t>I View Search</t>
  </si>
  <si>
    <t>ROC Charge</t>
  </si>
  <si>
    <t>FINONE RAPG</t>
  </si>
  <si>
    <t>FINONE  HL</t>
  </si>
  <si>
    <t>Non Financial Authorization</t>
  </si>
  <si>
    <t>Mitigants</t>
  </si>
  <si>
    <t>Age Norms Deviation.</t>
  </si>
  <si>
    <t>Financial Ratio Norms.</t>
  </si>
  <si>
    <t>Top up more than norms.</t>
  </si>
  <si>
    <t>Caution profile.</t>
  </si>
  <si>
    <t>Payment made u/s 40A(2)(b) added back.</t>
  </si>
  <si>
    <t>Original residence bill not available.</t>
  </si>
  <si>
    <t>Enhanced LTV+FOIR @</t>
  </si>
  <si>
    <t>Negative CIBIL Behavior</t>
  </si>
  <si>
    <t>Inaccurate Dedup Match</t>
  </si>
  <si>
    <t>Dedup Match</t>
  </si>
  <si>
    <t xml:space="preserve">Income ownership deviation </t>
  </si>
  <si>
    <t>Waiver of Self Attestation</t>
  </si>
  <si>
    <t>All KYC are Self Attested. Moreover, 90% of documents are self attested.</t>
  </si>
  <si>
    <t>CONDITIONS</t>
  </si>
  <si>
    <t>Sr. No.</t>
  </si>
  <si>
    <t>LAN</t>
  </si>
  <si>
    <t>Customer Name</t>
  </si>
  <si>
    <t>Bank Name</t>
  </si>
  <si>
    <t>Type</t>
  </si>
  <si>
    <t>Loan Amt.</t>
  </si>
  <si>
    <t>Principal Paid</t>
  </si>
  <si>
    <t>POS</t>
  </si>
  <si>
    <t>Loan Start Date</t>
  </si>
  <si>
    <t>Last Payment/Reported date (CIBIL)</t>
  </si>
  <si>
    <t>Tenure</t>
  </si>
  <si>
    <t>Instal. Paid</t>
  </si>
  <si>
    <t>Instal. Bal.</t>
  </si>
  <si>
    <t>EMI Amt</t>
  </si>
  <si>
    <t>Property Address</t>
  </si>
  <si>
    <t>No. Of Bounces</t>
  </si>
  <si>
    <t>-</t>
  </si>
  <si>
    <t>Name of Applicant</t>
  </si>
  <si>
    <t>Application no:</t>
  </si>
  <si>
    <t>Particulars</t>
  </si>
  <si>
    <t>Parameters</t>
  </si>
  <si>
    <t>Score</t>
  </si>
  <si>
    <t>Total
Weightages</t>
  </si>
  <si>
    <t>Final score</t>
  </si>
  <si>
    <t>No. of years in business</t>
  </si>
  <si>
    <t>&gt; = 5  - 10                                                      &gt; = 3 to 5 - 7                               &lt; 3 - 5</t>
  </si>
  <si>
    <t xml:space="preserve">Minimum income </t>
  </si>
  <si>
    <r>
      <t>Net profit of &gt; =</t>
    </r>
    <r>
      <rPr>
        <sz val="11"/>
        <rFont val="Rupee Foradian"/>
        <family val="2"/>
      </rPr>
      <t>`</t>
    </r>
    <r>
      <rPr>
        <sz val="11"/>
        <rFont val="Zurich BT"/>
        <family val="2"/>
      </rPr>
      <t xml:space="preserve"> 2.6 lacs p. a - 10                                Net profit of &lt; </t>
    </r>
    <r>
      <rPr>
        <sz val="11"/>
        <rFont val="Rupee Foradian"/>
        <family val="2"/>
      </rPr>
      <t>`</t>
    </r>
    <r>
      <rPr>
        <sz val="11"/>
        <rFont val="Zurich BT"/>
        <family val="2"/>
      </rPr>
      <t xml:space="preserve"> 2.6 lacs p. a - 5 </t>
    </r>
  </si>
  <si>
    <t>Financial norms : Debt-Equity Ratio</t>
  </si>
  <si>
    <t>DE Ratio &lt; 2:1 - 10                 DE Ratio = 2:1 - 7                      DE Ratio &gt; 2:1 - 5</t>
  </si>
  <si>
    <t>Financial norms : DSCR</t>
  </si>
  <si>
    <t>DSCR &gt; 1.5 - 10                 DSCR between 1.25 to 1.5 - 7                                                  DSCR &lt; 1.25 - 5</t>
  </si>
  <si>
    <t>Financial norms : Debtors to sales ratio</t>
  </si>
  <si>
    <t>Debtors to Sales Ratio &lt; 3 months - 10                             Debtors to Sales Ratio = 3 months - 7                               Debtors to Sales Ratio &gt; 3 months - 5</t>
  </si>
  <si>
    <t>Bank verification</t>
  </si>
  <si>
    <t xml:space="preserve">No. of outward cheque returns in last 6 months &lt; = 6 - 10                                         No. of outward cheque returns in last 6 months between 6 to 10  - 7               No. of outward cheque returns in last 6 months &gt; 10 - 5 </t>
  </si>
  <si>
    <t>Property usage</t>
  </si>
  <si>
    <t>Self occupied - 10                   Rented - 7</t>
  </si>
  <si>
    <t>Total Score</t>
  </si>
  <si>
    <t xml:space="preserve">Average    </t>
  </si>
  <si>
    <t xml:space="preserve">Eligible Income    </t>
  </si>
  <si>
    <t xml:space="preserve">Less: Taxes Paid         </t>
  </si>
  <si>
    <t xml:space="preserve">Total  </t>
  </si>
  <si>
    <t xml:space="preserve">Appraised Monthly Income                </t>
  </si>
  <si>
    <t xml:space="preserve">Appraised Obligations     </t>
  </si>
  <si>
    <t xml:space="preserve">Max FOIR (for a combined LTV and FOIR of 130)                </t>
  </si>
  <si>
    <t xml:space="preserve">Max EMI                                                            </t>
  </si>
  <si>
    <t xml:space="preserve">Tenor (Months)  </t>
  </si>
  <si>
    <t xml:space="preserve">Rate Of Interest  </t>
  </si>
  <si>
    <t xml:space="preserve">EMI Factor                                                            </t>
  </si>
  <si>
    <t xml:space="preserve">Eligibility(Rs. In lacs)                   </t>
  </si>
  <si>
    <t xml:space="preserve">Recommendation                                                            </t>
  </si>
  <si>
    <t xml:space="preserve">Loan Amt (Rs. In lacs)                   </t>
  </si>
  <si>
    <t xml:space="preserve">EMI                                                            </t>
  </si>
  <si>
    <t xml:space="preserve">Actual FOIR                                                            </t>
  </si>
  <si>
    <t xml:space="preserve">Value based on Market valuation                </t>
  </si>
  <si>
    <t xml:space="preserve">Outstanding in LAN No.                </t>
  </si>
  <si>
    <t xml:space="preserve">LTV                                                             </t>
  </si>
  <si>
    <t xml:space="preserve">LTV on the basis of Market Valuation                </t>
  </si>
  <si>
    <t xml:space="preserve">FOIR + LTV                                                            </t>
  </si>
  <si>
    <t xml:space="preserve">Net Profit </t>
  </si>
  <si>
    <t xml:space="preserve">Depreciation </t>
  </si>
  <si>
    <t>y</t>
  </si>
  <si>
    <t>Y</t>
  </si>
  <si>
    <t>EMI Considered</t>
  </si>
  <si>
    <t>2016-17</t>
  </si>
  <si>
    <t>Paritam singh Paramjit singh bhatia</t>
  </si>
  <si>
    <t>2017-18</t>
  </si>
  <si>
    <t>Income from buisness profession</t>
  </si>
  <si>
    <t>income from other sources</t>
  </si>
  <si>
    <t>Paritam  singh bhatia</t>
  </si>
  <si>
    <t>Income From House Property</t>
  </si>
  <si>
    <t>Amarjit Singh bhatia</t>
  </si>
  <si>
    <t>Daljit singh bhatia</t>
  </si>
  <si>
    <t>Parvinder kaur</t>
  </si>
  <si>
    <t>Sunpreet singh bhatia</t>
  </si>
  <si>
    <t>Income From salary</t>
  </si>
  <si>
    <t>2019-20</t>
  </si>
  <si>
    <t>2018-19</t>
  </si>
  <si>
    <t>40A(2)(b)</t>
  </si>
  <si>
    <t>Amarjeet Textile</t>
  </si>
  <si>
    <t>Saranjeet kaur</t>
  </si>
  <si>
    <t>Jatinder kaur bhatia</t>
  </si>
  <si>
    <t>Manjeet Singh Bhatia</t>
  </si>
  <si>
    <t>Jatinder Singh bhatia</t>
  </si>
  <si>
    <t>Raman Preet bhatia</t>
  </si>
  <si>
    <t>LAP - 17715409</t>
  </si>
  <si>
    <t>LAP - 17708795</t>
  </si>
  <si>
    <t>Pritam Singh Paramjit Singh Bhatia</t>
  </si>
  <si>
    <t>KMBL</t>
  </si>
  <si>
    <t>Deutsche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</si>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</sst>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#,##0.00\ ;&quot; (&quot;#,##0.00\);&quot; -&quot;#\ ;@\ "/>
    <numFmt numFmtId="165" formatCode="0\ ;&quot; (&quot;0\);&quot; -&quot;#\ ;@\ "/>
    <numFmt numFmtId="166" formatCode="0\ ;\(0\)"/>
    <numFmt numFmtId="167" formatCode="#,###"/>
    <numFmt numFmtId="168" formatCode="#,##0\ ;&quot; (&quot;#,##0\);&quot; -&quot;#\ ;@\ "/>
    <numFmt numFmtId="169" formatCode="mmm\ d&quot;, &quot;yy"/>
    <numFmt numFmtId="170" formatCode="dd\ mmm\ yy"/>
    <numFmt numFmtId="171" formatCode="0.0"/>
    <numFmt numFmtId="172" formatCode="#,##0.0"/>
  </numFmts>
  <fonts count="17">
    <font>
      <sz val="10"/>
      <name val="Arial"/>
      <family val="2"/>
    </font>
    <font>
      <sz val="10"/>
      <name val="Arial1"/>
    </font>
    <font>
      <sz val="10.5"/>
      <name val="Zurich BT"/>
      <family val="2"/>
    </font>
    <font>
      <sz val="10.5"/>
      <name val="Arial"/>
      <family val="2"/>
    </font>
    <font>
      <b/>
      <sz val="10.5"/>
      <name val="Zurich BT"/>
      <family val="2"/>
    </font>
    <font>
      <sz val="11"/>
      <name val="Zurich BT"/>
      <family val="2"/>
    </font>
    <font>
      <b/>
      <sz val="10.5"/>
      <color indexed="8"/>
      <name val="Zurich BT"/>
      <family val="2"/>
    </font>
    <font>
      <sz val="10.5"/>
      <color indexed="8"/>
      <name val="Zurich BT"/>
      <family val="2"/>
    </font>
    <font>
      <b/>
      <sz val="8"/>
      <color indexed="8"/>
      <name val="Times New Roman"/>
      <family val="1"/>
    </font>
    <font>
      <sz val="8"/>
      <color indexed="8"/>
      <name val="Times New Roman"/>
      <family val="1"/>
    </font>
    <font>
      <b/>
      <sz val="11"/>
      <color indexed="9"/>
      <name val="Zurich BT"/>
      <family val="2"/>
    </font>
    <font>
      <b/>
      <sz val="10"/>
      <color indexed="9"/>
      <name val="Arial"/>
      <family val="2"/>
    </font>
    <font>
      <sz val="11"/>
      <name val="Rupee Foradian"/>
      <family val="2"/>
    </font>
    <font>
      <sz val="11"/>
      <name val="Arial"/>
      <family val="2"/>
    </font>
    <font>
      <sz val="10"/>
      <name val="Arial"/>
      <family val="2"/>
    </font>
    <font>
      <sz val="10.5"/>
      <name val="Zurich BT"/>
    </font>
    <font>
      <sz val="10.5"/>
      <color indexed="8"/>
      <name val="Zurich BT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47"/>
        <bgColor indexed="31"/>
      </patternFill>
    </fill>
    <fill>
      <patternFill patternType="solid">
        <fgColor indexed="31"/>
        <bgColor indexed="22"/>
      </patternFill>
    </fill>
    <fill>
      <patternFill patternType="solid">
        <fgColor indexed="44"/>
        <bgColor indexed="22"/>
      </patternFill>
    </fill>
    <fill>
      <patternFill patternType="solid">
        <fgColor indexed="22"/>
        <bgColor indexed="44"/>
      </patternFill>
    </fill>
    <fill>
      <patternFill patternType="solid">
        <fgColor indexed="13"/>
        <bgColor indexed="34"/>
      </patternFill>
    </fill>
    <fill>
      <patternFill patternType="solid">
        <fgColor indexed="16"/>
        <bgColor indexed="37"/>
      </patternFill>
    </fill>
    <fill>
      <patternFill patternType="solid">
        <fgColor indexed="12"/>
        <bgColor indexed="39"/>
      </patternFill>
    </fill>
    <fill>
      <patternFill patternType="solid">
        <fgColor indexed="55"/>
        <bgColor indexed="44"/>
      </patternFill>
    </fill>
  </fills>
  <borders count="5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</borders>
  <cellStyleXfs count="10">
    <xf numFmtId="0" fontId="0" fillId="0" borderId="0"/>
    <xf numFmtId="164" fontId="14" fillId="0" borderId="0" applyFill="0" applyAlignment="0" applyProtection="0"/>
    <xf numFmtId="9" fontId="14" fillId="0" borderId="0" applyFill="0" applyBorder="0" applyAlignment="0" applyProtection="0"/>
    <xf numFmtId="0" fontId="14" fillId="0" borderId="0"/>
    <xf numFmtId="0" fontId="14" fillId="0" borderId="0"/>
    <xf numFmtId="0" fontId="1" fillId="0" borderId="0" applyBorder="0" applyProtection="0"/>
    <xf numFmtId="0" fontId="14" fillId="0" borderId="0"/>
    <xf numFmtId="164" fontId="14" fillId="0" borderId="0" applyFill="0" applyAlignment="0" applyProtection="0"/>
    <xf numFmtId="164" fontId="1" fillId="0" borderId="0" applyBorder="0" applyProtection="0"/>
    <xf numFmtId="164" fontId="14" fillId="0" borderId="0" applyFill="0" applyAlignment="0" applyProtection="0"/>
  </cellStyleXfs>
  <cellXfs count="210">
    <xf numFmtId="0" fontId="0" fillId="0" borderId="0" xfId="0"/>
    <xf numFmtId="0" fontId="2" fillId="2" borderId="0" xfId="3" applyFont="1" applyFill="1" applyBorder="1" applyAlignment="1">
      <alignment vertical="top" wrapText="1"/>
    </xf>
    <xf numFmtId="0" fontId="2" fillId="0" borderId="0" xfId="0" applyFont="1" applyBorder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/>
    <xf numFmtId="0" fontId="3" fillId="0" borderId="0" xfId="0" applyFont="1"/>
    <xf numFmtId="165" fontId="4" fillId="3" borderId="1" xfId="1" applyNumberFormat="1" applyFont="1" applyFill="1" applyBorder="1" applyAlignment="1" applyProtection="1">
      <alignment horizontal="center" vertical="center" wrapText="1"/>
    </xf>
    <xf numFmtId="165" fontId="4" fillId="4" borderId="1" xfId="1" applyNumberFormat="1" applyFont="1" applyFill="1" applyBorder="1" applyAlignment="1" applyProtection="1">
      <alignment horizontal="left" vertical="center" wrapText="1"/>
    </xf>
    <xf numFmtId="165" fontId="4" fillId="4" borderId="1" xfId="1" applyNumberFormat="1" applyFont="1" applyFill="1" applyBorder="1" applyAlignment="1" applyProtection="1">
      <alignment horizontal="center" vertical="center" wrapText="1"/>
    </xf>
    <xf numFmtId="9" fontId="4" fillId="4" borderId="1" xfId="1" applyNumberFormat="1" applyFont="1" applyFill="1" applyBorder="1" applyAlignment="1" applyProtection="1">
      <alignment horizontal="center" vertical="center" wrapText="1"/>
    </xf>
    <xf numFmtId="165" fontId="2" fillId="2" borderId="1" xfId="1" applyNumberFormat="1" applyFont="1" applyFill="1" applyBorder="1" applyAlignment="1" applyProtection="1">
      <alignment horizontal="left" vertical="center" wrapText="1"/>
    </xf>
    <xf numFmtId="165" fontId="2" fillId="2" borderId="1" xfId="1" applyNumberFormat="1" applyFont="1" applyFill="1" applyBorder="1" applyAlignment="1" applyProtection="1">
      <alignment horizontal="center" vertical="top"/>
    </xf>
    <xf numFmtId="9" fontId="2" fillId="2" borderId="1" xfId="1" applyNumberFormat="1" applyFont="1" applyFill="1" applyBorder="1" applyAlignment="1" applyProtection="1">
      <alignment horizontal="center" vertical="top"/>
    </xf>
    <xf numFmtId="167" fontId="4" fillId="4" borderId="1" xfId="1" applyNumberFormat="1" applyFont="1" applyFill="1" applyBorder="1" applyAlignment="1" applyProtection="1">
      <alignment horizontal="center" vertical="top"/>
    </xf>
    <xf numFmtId="165" fontId="2" fillId="0" borderId="1" xfId="1" applyNumberFormat="1" applyFont="1" applyFill="1" applyBorder="1" applyAlignment="1" applyProtection="1">
      <alignment vertical="top" wrapText="1"/>
    </xf>
    <xf numFmtId="165" fontId="2" fillId="0" borderId="1" xfId="1" applyNumberFormat="1" applyFont="1" applyFill="1" applyBorder="1" applyAlignment="1" applyProtection="1">
      <alignment horizontal="left" vertical="top" wrapText="1"/>
    </xf>
    <xf numFmtId="10" fontId="2" fillId="0" borderId="1" xfId="1" applyNumberFormat="1" applyFont="1" applyFill="1" applyBorder="1" applyAlignment="1" applyProtection="1">
      <alignment horizontal="center" vertical="top"/>
    </xf>
    <xf numFmtId="165" fontId="2" fillId="4" borderId="1" xfId="1" applyNumberFormat="1" applyFont="1" applyFill="1" applyBorder="1" applyAlignment="1" applyProtection="1">
      <alignment horizontal="center" vertical="top"/>
    </xf>
    <xf numFmtId="165" fontId="2" fillId="0" borderId="1" xfId="1" applyNumberFormat="1" applyFont="1" applyFill="1" applyBorder="1" applyAlignment="1" applyProtection="1">
      <alignment horizontal="center" vertical="top"/>
    </xf>
    <xf numFmtId="2" fontId="2" fillId="4" borderId="1" xfId="8" applyNumberFormat="1" applyFont="1" applyFill="1" applyBorder="1" applyAlignment="1" applyProtection="1">
      <alignment horizontal="center" vertical="top"/>
    </xf>
    <xf numFmtId="164" fontId="2" fillId="4" borderId="1" xfId="8" applyNumberFormat="1" applyFont="1" applyFill="1" applyBorder="1" applyAlignment="1" applyProtection="1">
      <alignment horizontal="center" vertical="top"/>
    </xf>
    <xf numFmtId="10" fontId="2" fillId="4" borderId="1" xfId="1" applyNumberFormat="1" applyFont="1" applyFill="1" applyBorder="1" applyAlignment="1" applyProtection="1">
      <alignment horizontal="center" vertical="top"/>
    </xf>
    <xf numFmtId="164" fontId="2" fillId="0" borderId="1" xfId="1" applyNumberFormat="1" applyFont="1" applyFill="1" applyBorder="1" applyAlignment="1" applyProtection="1">
      <alignment horizontal="center" vertical="top"/>
    </xf>
    <xf numFmtId="165" fontId="2" fillId="4" borderId="1" xfId="8" applyNumberFormat="1" applyFont="1" applyFill="1" applyBorder="1" applyAlignment="1" applyProtection="1">
      <alignment horizontal="center" vertical="top"/>
    </xf>
    <xf numFmtId="10" fontId="2" fillId="4" borderId="1" xfId="8" applyNumberFormat="1" applyFont="1" applyFill="1" applyBorder="1" applyAlignment="1" applyProtection="1">
      <alignment horizontal="center" vertical="top"/>
    </xf>
    <xf numFmtId="164" fontId="2" fillId="0" borderId="1" xfId="1" applyNumberFormat="1" applyFont="1" applyFill="1" applyBorder="1" applyAlignment="1" applyProtection="1">
      <alignment vertical="top" wrapText="1"/>
    </xf>
    <xf numFmtId="2" fontId="2" fillId="0" borderId="1" xfId="8" applyNumberFormat="1" applyFont="1" applyFill="1" applyBorder="1" applyAlignment="1" applyProtection="1">
      <alignment horizontal="center" vertical="top"/>
    </xf>
    <xf numFmtId="164" fontId="2" fillId="0" borderId="1" xfId="8" applyNumberFormat="1" applyFont="1" applyFill="1" applyBorder="1" applyAlignment="1" applyProtection="1">
      <alignment horizontal="center" vertical="top"/>
    </xf>
    <xf numFmtId="10" fontId="2" fillId="5" borderId="1" xfId="5" applyNumberFormat="1" applyFont="1" applyFill="1" applyBorder="1" applyAlignment="1" applyProtection="1">
      <alignment horizontal="center" vertical="top"/>
    </xf>
    <xf numFmtId="0" fontId="4" fillId="0" borderId="1" xfId="4" applyFont="1" applyBorder="1" applyAlignment="1">
      <alignment horizontal="center" vertical="top" wrapText="1"/>
    </xf>
    <xf numFmtId="0" fontId="2" fillId="0" borderId="1" xfId="4" applyFont="1" applyBorder="1" applyAlignment="1">
      <alignment horizontal="center" vertical="center" wrapText="1"/>
    </xf>
    <xf numFmtId="0" fontId="2" fillId="0" borderId="1" xfId="4" applyFont="1" applyFill="1" applyBorder="1" applyAlignment="1">
      <alignment horizontal="left" vertical="center" wrapText="1"/>
    </xf>
    <xf numFmtId="0" fontId="2" fillId="0" borderId="1" xfId="4" applyNumberFormat="1" applyFont="1" applyBorder="1" applyAlignment="1">
      <alignment horizontal="center" vertical="center" wrapText="1"/>
    </xf>
    <xf numFmtId="0" fontId="4" fillId="2" borderId="1" xfId="4" applyFont="1" applyFill="1" applyBorder="1" applyAlignment="1">
      <alignment horizontal="center" vertical="top"/>
    </xf>
    <xf numFmtId="0" fontId="2" fillId="0" borderId="0" xfId="3" applyFont="1" applyFill="1" applyBorder="1" applyAlignment="1">
      <alignment vertical="top" wrapText="1"/>
    </xf>
    <xf numFmtId="0" fontId="2" fillId="0" borderId="0" xfId="0" applyFont="1" applyFill="1" applyBorder="1" applyAlignment="1">
      <alignment wrapText="1"/>
    </xf>
    <xf numFmtId="0" fontId="2" fillId="0" borderId="0" xfId="0" applyFont="1" applyBorder="1" applyAlignment="1">
      <alignment horizontal="center"/>
    </xf>
    <xf numFmtId="169" fontId="2" fillId="0" borderId="0" xfId="0" applyNumberFormat="1" applyFont="1" applyBorder="1" applyAlignment="1">
      <alignment horizontal="center"/>
    </xf>
    <xf numFmtId="0" fontId="6" fillId="3" borderId="1" xfId="0" applyFont="1" applyFill="1" applyBorder="1" applyAlignment="1">
      <alignment horizontal="center" vertical="center" wrapText="1"/>
    </xf>
    <xf numFmtId="169" fontId="6" fillId="3" borderId="1" xfId="0" applyNumberFormat="1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1" fontId="7" fillId="0" borderId="1" xfId="0" applyNumberFormat="1" applyFont="1" applyBorder="1" applyAlignment="1">
      <alignment horizontal="center" vertical="center" wrapText="1"/>
    </xf>
    <xf numFmtId="2" fontId="7" fillId="0" borderId="1" xfId="0" applyNumberFormat="1" applyFont="1" applyBorder="1" applyAlignment="1">
      <alignment horizontal="center" vertical="center" wrapText="1"/>
    </xf>
    <xf numFmtId="170" fontId="2" fillId="0" borderId="1" xfId="0" applyNumberFormat="1" applyFont="1" applyBorder="1" applyAlignment="1">
      <alignment horizontal="center" vertical="center" wrapText="1"/>
    </xf>
    <xf numFmtId="1" fontId="7" fillId="0" borderId="1" xfId="0" applyNumberFormat="1" applyFont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/>
    </xf>
    <xf numFmtId="2" fontId="2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169" fontId="7" fillId="0" borderId="1" xfId="0" applyNumberFormat="1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/>
    </xf>
    <xf numFmtId="0" fontId="6" fillId="3" borderId="1" xfId="0" applyFont="1" applyFill="1" applyBorder="1"/>
    <xf numFmtId="170" fontId="2" fillId="0" borderId="1" xfId="0" applyNumberFormat="1" applyFont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2" fontId="2" fillId="0" borderId="1" xfId="0" applyNumberFormat="1" applyFont="1" applyBorder="1" applyAlignment="1">
      <alignment wrapText="1"/>
    </xf>
    <xf numFmtId="4" fontId="2" fillId="0" borderId="1" xfId="9" applyNumberFormat="1" applyFont="1" applyFill="1" applyBorder="1" applyAlignment="1" applyProtection="1">
      <alignment horizontal="right"/>
    </xf>
    <xf numFmtId="2" fontId="2" fillId="0" borderId="1" xfId="9" applyNumberFormat="1" applyFont="1" applyFill="1" applyBorder="1" applyAlignment="1" applyProtection="1">
      <alignment horizontal="right"/>
    </xf>
    <xf numFmtId="0" fontId="2" fillId="0" borderId="0" xfId="0" applyFont="1" applyBorder="1" applyAlignment="1">
      <alignment horizontal="right"/>
    </xf>
    <xf numFmtId="2" fontId="2" fillId="0" borderId="1" xfId="0" applyNumberFormat="1" applyFont="1" applyBorder="1" applyAlignment="1">
      <alignment horizontal="left" wrapText="1"/>
    </xf>
    <xf numFmtId="171" fontId="2" fillId="0" borderId="1" xfId="9" applyNumberFormat="1" applyFont="1" applyFill="1" applyBorder="1" applyAlignment="1" applyProtection="1">
      <alignment horizontal="right"/>
    </xf>
    <xf numFmtId="2" fontId="4" fillId="6" borderId="1" xfId="0" applyNumberFormat="1" applyFont="1" applyFill="1" applyBorder="1" applyAlignment="1">
      <alignment wrapText="1"/>
    </xf>
    <xf numFmtId="4" fontId="4" fillId="6" borderId="1" xfId="9" applyNumberFormat="1" applyFont="1" applyFill="1" applyBorder="1" applyAlignment="1" applyProtection="1">
      <alignment horizontal="right"/>
    </xf>
    <xf numFmtId="171" fontId="2" fillId="6" borderId="1" xfId="9" applyNumberFormat="1" applyFont="1" applyFill="1" applyBorder="1" applyAlignment="1" applyProtection="1">
      <alignment horizontal="right"/>
    </xf>
    <xf numFmtId="2" fontId="2" fillId="6" borderId="1" xfId="9" applyNumberFormat="1" applyFont="1" applyFill="1" applyBorder="1" applyAlignment="1" applyProtection="1">
      <alignment horizontal="right"/>
    </xf>
    <xf numFmtId="171" fontId="4" fillId="6" borderId="1" xfId="9" applyNumberFormat="1" applyFont="1" applyFill="1" applyBorder="1" applyAlignment="1" applyProtection="1">
      <alignment horizontal="center" wrapText="1"/>
    </xf>
    <xf numFmtId="4" fontId="4" fillId="6" borderId="1" xfId="9" applyNumberFormat="1" applyFont="1" applyFill="1" applyBorder="1" applyAlignment="1" applyProtection="1">
      <alignment horizontal="center"/>
    </xf>
    <xf numFmtId="2" fontId="4" fillId="6" borderId="1" xfId="9" applyNumberFormat="1" applyFont="1" applyFill="1" applyBorder="1" applyAlignment="1" applyProtection="1">
      <alignment horizontal="center" wrapText="1"/>
    </xf>
    <xf numFmtId="2" fontId="2" fillId="0" borderId="1" xfId="0" applyNumberFormat="1" applyFont="1" applyFill="1" applyBorder="1" applyAlignment="1">
      <alignment wrapText="1"/>
    </xf>
    <xf numFmtId="2" fontId="7" fillId="6" borderId="1" xfId="0" applyNumberFormat="1" applyFont="1" applyFill="1" applyBorder="1" applyAlignment="1">
      <alignment wrapText="1"/>
    </xf>
    <xf numFmtId="4" fontId="7" fillId="6" borderId="1" xfId="9" applyNumberFormat="1" applyFont="1" applyFill="1" applyBorder="1" applyAlignment="1" applyProtection="1">
      <alignment horizontal="right"/>
    </xf>
    <xf numFmtId="2" fontId="7" fillId="2" borderId="1" xfId="0" applyNumberFormat="1" applyFont="1" applyFill="1" applyBorder="1" applyAlignment="1">
      <alignment wrapText="1"/>
    </xf>
    <xf numFmtId="2" fontId="2" fillId="0" borderId="0" xfId="0" applyNumberFormat="1" applyFont="1"/>
    <xf numFmtId="2" fontId="2" fillId="6" borderId="1" xfId="0" applyNumberFormat="1" applyFont="1" applyFill="1" applyBorder="1" applyAlignment="1">
      <alignment wrapText="1"/>
    </xf>
    <xf numFmtId="4" fontId="2" fillId="6" borderId="1" xfId="9" applyNumberFormat="1" applyFont="1" applyFill="1" applyBorder="1" applyAlignment="1" applyProtection="1">
      <alignment horizontal="right"/>
    </xf>
    <xf numFmtId="2" fontId="4" fillId="6" borderId="1" xfId="0" applyNumberFormat="1" applyFont="1" applyFill="1" applyBorder="1" applyAlignment="1">
      <alignment horizontal="left" wrapText="1"/>
    </xf>
    <xf numFmtId="2" fontId="4" fillId="6" borderId="1" xfId="9" applyNumberFormat="1" applyFont="1" applyFill="1" applyBorder="1" applyAlignment="1" applyProtection="1">
      <alignment horizontal="right"/>
    </xf>
    <xf numFmtId="171" fontId="4" fillId="6" borderId="1" xfId="9" applyNumberFormat="1" applyFont="1" applyFill="1" applyBorder="1" applyAlignment="1" applyProtection="1">
      <alignment horizontal="right"/>
    </xf>
    <xf numFmtId="2" fontId="2" fillId="2" borderId="1" xfId="0" applyNumberFormat="1" applyFont="1" applyFill="1" applyBorder="1" applyAlignment="1">
      <alignment wrapText="1"/>
    </xf>
    <xf numFmtId="2" fontId="4" fillId="6" borderId="1" xfId="0" applyNumberFormat="1" applyFont="1" applyFill="1" applyBorder="1"/>
    <xf numFmtId="4" fontId="4" fillId="6" borderId="1" xfId="0" applyNumberFormat="1" applyFont="1" applyFill="1" applyBorder="1" applyAlignment="1">
      <alignment horizontal="right"/>
    </xf>
    <xf numFmtId="0" fontId="4" fillId="0" borderId="1" xfId="0" applyFont="1" applyBorder="1" applyAlignment="1">
      <alignment horizontal="right"/>
    </xf>
    <xf numFmtId="2" fontId="2" fillId="2" borderId="0" xfId="0" applyNumberFormat="1" applyFont="1" applyFill="1"/>
    <xf numFmtId="172" fontId="2" fillId="2" borderId="0" xfId="0" applyNumberFormat="1" applyFont="1" applyFill="1" applyAlignment="1">
      <alignment horizontal="center"/>
    </xf>
    <xf numFmtId="171" fontId="2" fillId="2" borderId="0" xfId="9" applyNumberFormat="1" applyFont="1" applyFill="1" applyBorder="1" applyAlignment="1" applyProtection="1">
      <alignment horizontal="center"/>
    </xf>
    <xf numFmtId="2" fontId="2" fillId="2" borderId="0" xfId="9" applyNumberFormat="1" applyFont="1" applyFill="1" applyBorder="1" applyAlignment="1" applyProtection="1">
      <alignment horizontal="center"/>
    </xf>
    <xf numFmtId="0" fontId="2" fillId="2" borderId="0" xfId="0" applyFont="1" applyFill="1"/>
    <xf numFmtId="171" fontId="6" fillId="6" borderId="1" xfId="0" applyNumberFormat="1" applyFont="1" applyFill="1" applyBorder="1" applyAlignment="1">
      <alignment horizontal="center"/>
    </xf>
    <xf numFmtId="0" fontId="6" fillId="6" borderId="1" xfId="0" applyFont="1" applyFill="1" applyBorder="1" applyAlignment="1">
      <alignment horizontal="center"/>
    </xf>
    <xf numFmtId="0" fontId="4" fillId="0" borderId="0" xfId="0" applyFont="1"/>
    <xf numFmtId="10" fontId="2" fillId="0" borderId="0" xfId="2" applyNumberFormat="1" applyFont="1" applyFill="1" applyBorder="1" applyAlignment="1" applyProtection="1"/>
    <xf numFmtId="0" fontId="2" fillId="0" borderId="1" xfId="0" applyFont="1" applyBorder="1" applyAlignment="1">
      <alignment wrapText="1"/>
    </xf>
    <xf numFmtId="0" fontId="4" fillId="6" borderId="1" xfId="0" applyFont="1" applyFill="1" applyBorder="1" applyAlignment="1">
      <alignment wrapText="1"/>
    </xf>
    <xf numFmtId="10" fontId="2" fillId="0" borderId="0" xfId="0" applyNumberFormat="1" applyFont="1"/>
    <xf numFmtId="0" fontId="7" fillId="6" borderId="1" xfId="0" applyFont="1" applyFill="1" applyBorder="1" applyAlignment="1">
      <alignment wrapText="1"/>
    </xf>
    <xf numFmtId="0" fontId="2" fillId="0" borderId="1" xfId="0" applyFont="1" applyBorder="1" applyAlignment="1">
      <alignment horizontal="left" wrapText="1"/>
    </xf>
    <xf numFmtId="0" fontId="2" fillId="0" borderId="1" xfId="0" applyFont="1" applyFill="1" applyBorder="1" applyAlignment="1">
      <alignment wrapText="1"/>
    </xf>
    <xf numFmtId="0" fontId="2" fillId="6" borderId="1" xfId="0" applyFont="1" applyFill="1" applyBorder="1" applyAlignment="1">
      <alignment wrapText="1"/>
    </xf>
    <xf numFmtId="0" fontId="4" fillId="7" borderId="1" xfId="0" applyFont="1" applyFill="1" applyBorder="1" applyAlignment="1">
      <alignment wrapText="1"/>
    </xf>
    <xf numFmtId="4" fontId="4" fillId="7" borderId="1" xfId="9" applyNumberFormat="1" applyFont="1" applyFill="1" applyBorder="1" applyAlignment="1" applyProtection="1">
      <alignment horizontal="right"/>
    </xf>
    <xf numFmtId="2" fontId="4" fillId="7" borderId="1" xfId="9" applyNumberFormat="1" applyFont="1" applyFill="1" applyBorder="1" applyAlignment="1" applyProtection="1">
      <alignment horizontal="right"/>
    </xf>
    <xf numFmtId="171" fontId="4" fillId="7" borderId="1" xfId="9" applyNumberFormat="1" applyFont="1" applyFill="1" applyBorder="1" applyAlignment="1" applyProtection="1">
      <alignment horizontal="right"/>
    </xf>
    <xf numFmtId="0" fontId="2" fillId="6" borderId="1" xfId="0" applyFont="1" applyFill="1" applyBorder="1" applyAlignment="1">
      <alignment horizontal="left" wrapText="1"/>
    </xf>
    <xf numFmtId="0" fontId="2" fillId="2" borderId="1" xfId="0" applyFont="1" applyFill="1" applyBorder="1" applyAlignment="1">
      <alignment horizontal="left" wrapText="1"/>
    </xf>
    <xf numFmtId="4" fontId="2" fillId="2" borderId="1" xfId="9" applyNumberFormat="1" applyFont="1" applyFill="1" applyBorder="1" applyAlignment="1" applyProtection="1">
      <alignment horizontal="right"/>
    </xf>
    <xf numFmtId="0" fontId="4" fillId="6" borderId="1" xfId="0" applyFont="1" applyFill="1" applyBorder="1" applyAlignment="1">
      <alignment horizontal="left" wrapText="1"/>
    </xf>
    <xf numFmtId="0" fontId="2" fillId="0" borderId="1" xfId="0" applyFont="1" applyFill="1" applyBorder="1" applyAlignment="1">
      <alignment horizontal="left" wrapText="1"/>
    </xf>
    <xf numFmtId="4" fontId="2" fillId="6" borderId="1" xfId="0" applyNumberFormat="1" applyFont="1" applyFill="1" applyBorder="1" applyAlignment="1">
      <alignment horizontal="right"/>
    </xf>
    <xf numFmtId="4" fontId="4" fillId="7" borderId="1" xfId="0" applyNumberFormat="1" applyFont="1" applyFill="1" applyBorder="1" applyAlignment="1">
      <alignment horizontal="right"/>
    </xf>
    <xf numFmtId="172" fontId="2" fillId="0" borderId="0" xfId="0" applyNumberFormat="1" applyFont="1"/>
    <xf numFmtId="164" fontId="2" fillId="0" borderId="1" xfId="9" applyFont="1" applyFill="1" applyBorder="1" applyAlignment="1" applyProtection="1"/>
    <xf numFmtId="4" fontId="2" fillId="0" borderId="1" xfId="9" applyNumberFormat="1" applyFont="1" applyFill="1" applyBorder="1" applyAlignment="1" applyProtection="1"/>
    <xf numFmtId="0" fontId="2" fillId="0" borderId="0" xfId="0" applyFont="1" applyBorder="1"/>
    <xf numFmtId="172" fontId="2" fillId="0" borderId="1" xfId="9" applyNumberFormat="1" applyFont="1" applyFill="1" applyBorder="1" applyAlignment="1" applyProtection="1">
      <alignment horizontal="right"/>
    </xf>
    <xf numFmtId="164" fontId="2" fillId="0" borderId="1" xfId="9" applyFont="1" applyFill="1" applyBorder="1" applyAlignment="1" applyProtection="1">
      <alignment horizontal="right"/>
    </xf>
    <xf numFmtId="172" fontId="2" fillId="0" borderId="1" xfId="9" applyNumberFormat="1" applyFont="1" applyFill="1" applyBorder="1" applyAlignment="1" applyProtection="1"/>
    <xf numFmtId="164" fontId="4" fillId="0" borderId="1" xfId="9" applyFont="1" applyFill="1" applyBorder="1" applyAlignment="1" applyProtection="1"/>
    <xf numFmtId="164" fontId="2" fillId="0" borderId="1" xfId="9" applyFont="1" applyFill="1" applyBorder="1" applyAlignment="1" applyProtection="1">
      <alignment wrapText="1"/>
    </xf>
    <xf numFmtId="164" fontId="4" fillId="0" borderId="1" xfId="9" applyFont="1" applyFill="1" applyBorder="1" applyAlignment="1" applyProtection="1">
      <alignment wrapText="1"/>
    </xf>
    <xf numFmtId="172" fontId="4" fillId="0" borderId="1" xfId="9" applyNumberFormat="1" applyFont="1" applyFill="1" applyBorder="1" applyAlignment="1" applyProtection="1"/>
    <xf numFmtId="0" fontId="10" fillId="8" borderId="1" xfId="0" applyFont="1" applyFill="1" applyBorder="1" applyAlignment="1" applyProtection="1">
      <alignment horizontal="center" vertical="top" wrapText="1"/>
      <protection hidden="1"/>
    </xf>
    <xf numFmtId="0" fontId="0" fillId="0" borderId="0" xfId="0" applyProtection="1">
      <protection locked="0"/>
    </xf>
    <xf numFmtId="0" fontId="11" fillId="8" borderId="1" xfId="0" applyFont="1" applyFill="1" applyBorder="1" applyAlignment="1" applyProtection="1">
      <alignment vertical="top" wrapText="1"/>
      <protection hidden="1"/>
    </xf>
    <xf numFmtId="0" fontId="10" fillId="8" borderId="1" xfId="0" applyFont="1" applyFill="1" applyBorder="1" applyAlignment="1" applyProtection="1">
      <alignment vertical="top" wrapText="1"/>
      <protection hidden="1"/>
    </xf>
    <xf numFmtId="0" fontId="10" fillId="8" borderId="1" xfId="0" applyFont="1" applyFill="1" applyBorder="1" applyAlignment="1" applyProtection="1">
      <alignment horizontal="center" vertical="top" wrapText="1"/>
      <protection locked="0" hidden="1"/>
    </xf>
    <xf numFmtId="0" fontId="5" fillId="0" borderId="1" xfId="0" applyFont="1" applyBorder="1" applyAlignment="1" applyProtection="1">
      <alignment vertical="top" wrapText="1"/>
      <protection hidden="1"/>
    </xf>
    <xf numFmtId="0" fontId="5" fillId="0" borderId="1" xfId="0" applyFont="1" applyBorder="1" applyAlignment="1">
      <alignment horizontal="justify" vertical="top"/>
    </xf>
    <xf numFmtId="0" fontId="5" fillId="0" borderId="1" xfId="0" applyFont="1" applyBorder="1" applyAlignment="1">
      <alignment horizontal="left" vertical="top" wrapText="1"/>
    </xf>
    <xf numFmtId="0" fontId="5" fillId="0" borderId="1" xfId="0" applyNumberFormat="1" applyFont="1" applyBorder="1" applyAlignment="1" applyProtection="1">
      <alignment horizontal="left" vertical="top" wrapText="1"/>
      <protection locked="0"/>
    </xf>
    <xf numFmtId="10" fontId="5" fillId="0" borderId="1" xfId="0" applyNumberFormat="1" applyFont="1" applyBorder="1" applyAlignment="1">
      <alignment horizontal="left" vertical="top" wrapText="1"/>
    </xf>
    <xf numFmtId="0" fontId="5" fillId="0" borderId="1" xfId="0" applyNumberFormat="1" applyFont="1" applyBorder="1" applyAlignment="1" applyProtection="1">
      <alignment horizontal="left" vertical="top"/>
      <protection locked="0"/>
    </xf>
    <xf numFmtId="0" fontId="5" fillId="0" borderId="1" xfId="0" applyFont="1" applyBorder="1" applyAlignment="1">
      <alignment horizontal="justify" vertical="top" wrapText="1"/>
    </xf>
    <xf numFmtId="0" fontId="5" fillId="0" borderId="1" xfId="0" applyFont="1" applyFill="1" applyBorder="1" applyAlignment="1" applyProtection="1">
      <alignment vertical="top" wrapText="1"/>
      <protection hidden="1"/>
    </xf>
    <xf numFmtId="0" fontId="13" fillId="0" borderId="1" xfId="0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11" fillId="9" borderId="1" xfId="0" applyFont="1" applyFill="1" applyBorder="1" applyAlignment="1" applyProtection="1">
      <alignment vertical="top" wrapText="1"/>
      <protection hidden="1"/>
    </xf>
    <xf numFmtId="0" fontId="10" fillId="9" borderId="1" xfId="0" applyFont="1" applyFill="1" applyBorder="1" applyAlignment="1" applyProtection="1">
      <alignment vertical="top" wrapText="1"/>
      <protection hidden="1"/>
    </xf>
    <xf numFmtId="0" fontId="10" fillId="9" borderId="1" xfId="2" applyNumberFormat="1" applyFont="1" applyFill="1" applyBorder="1" applyAlignment="1" applyProtection="1">
      <alignment horizontal="left" vertical="top" wrapText="1"/>
      <protection locked="0" hidden="1"/>
    </xf>
    <xf numFmtId="10" fontId="10" fillId="9" borderId="1" xfId="2" applyNumberFormat="1" applyFont="1" applyFill="1" applyBorder="1" applyAlignment="1" applyProtection="1">
      <alignment horizontal="left" vertical="top" wrapText="1"/>
      <protection hidden="1"/>
    </xf>
    <xf numFmtId="3" fontId="2" fillId="0" borderId="0" xfId="0" applyNumberFormat="1" applyFont="1"/>
    <xf numFmtId="0" fontId="2" fillId="3" borderId="1" xfId="0" applyFont="1" applyFill="1" applyBorder="1"/>
    <xf numFmtId="3" fontId="2" fillId="3" borderId="1" xfId="0" applyNumberFormat="1" applyFont="1" applyFill="1" applyBorder="1"/>
    <xf numFmtId="0" fontId="2" fillId="0" borderId="1" xfId="0" applyFont="1" applyBorder="1"/>
    <xf numFmtId="3" fontId="2" fillId="0" borderId="1" xfId="0" applyNumberFormat="1" applyFont="1" applyBorder="1"/>
    <xf numFmtId="0" fontId="4" fillId="3" borderId="1" xfId="0" applyFont="1" applyFill="1" applyBorder="1" applyAlignment="1">
      <alignment horizontal="center" wrapText="1"/>
    </xf>
    <xf numFmtId="0" fontId="4" fillId="3" borderId="1" xfId="0" applyFont="1" applyFill="1" applyBorder="1" applyAlignment="1">
      <alignment wrapText="1"/>
    </xf>
    <xf numFmtId="4" fontId="2" fillId="0" borderId="1" xfId="9" applyNumberFormat="1" applyFont="1" applyFill="1" applyBorder="1" applyAlignment="1" applyProtection="1">
      <alignment horizontal="center"/>
    </xf>
    <xf numFmtId="0" fontId="4" fillId="10" borderId="1" xfId="0" applyFont="1" applyFill="1" applyBorder="1"/>
    <xf numFmtId="4" fontId="2" fillId="10" borderId="1" xfId="9" applyNumberFormat="1" applyFont="1" applyFill="1" applyBorder="1" applyAlignment="1" applyProtection="1">
      <alignment horizontal="center"/>
    </xf>
    <xf numFmtId="3" fontId="4" fillId="10" borderId="1" xfId="0" applyNumberFormat="1" applyFont="1" applyFill="1" applyBorder="1" applyAlignment="1">
      <alignment horizontal="center"/>
    </xf>
    <xf numFmtId="0" fontId="4" fillId="10" borderId="1" xfId="0" applyFont="1" applyFill="1" applyBorder="1" applyAlignment="1">
      <alignment horizontal="center"/>
    </xf>
    <xf numFmtId="0" fontId="4" fillId="10" borderId="1" xfId="0" applyFont="1" applyFill="1" applyBorder="1" applyAlignment="1">
      <alignment wrapText="1"/>
    </xf>
    <xf numFmtId="0" fontId="4" fillId="10" borderId="1" xfId="6" applyFont="1" applyFill="1" applyBorder="1" applyAlignment="1">
      <alignment horizontal="center" wrapText="1"/>
    </xf>
    <xf numFmtId="0" fontId="4" fillId="10" borderId="0" xfId="0" applyFont="1" applyFill="1"/>
    <xf numFmtId="0" fontId="2" fillId="0" borderId="0" xfId="0" applyFont="1" applyAlignment="1">
      <alignment horizontal="center"/>
    </xf>
    <xf numFmtId="0" fontId="4" fillId="10" borderId="1" xfId="6" applyFont="1" applyFill="1" applyBorder="1" applyAlignment="1">
      <alignment wrapText="1"/>
    </xf>
    <xf numFmtId="0" fontId="2" fillId="10" borderId="1" xfId="6" applyFont="1" applyFill="1" applyBorder="1" applyAlignment="1">
      <alignment wrapText="1"/>
    </xf>
    <xf numFmtId="168" fontId="2" fillId="0" borderId="1" xfId="7" applyNumberFormat="1" applyFont="1" applyFill="1" applyBorder="1" applyAlignment="1" applyProtection="1">
      <alignment wrapText="1"/>
    </xf>
    <xf numFmtId="168" fontId="2" fillId="10" borderId="1" xfId="7" applyNumberFormat="1" applyFont="1" applyFill="1" applyBorder="1" applyAlignment="1" applyProtection="1">
      <alignment wrapText="1"/>
    </xf>
    <xf numFmtId="168" fontId="2" fillId="10" borderId="1" xfId="6" applyNumberFormat="1" applyFont="1" applyFill="1" applyBorder="1" applyAlignment="1">
      <alignment wrapText="1"/>
    </xf>
    <xf numFmtId="164" fontId="4" fillId="4" borderId="1" xfId="1" applyFont="1" applyFill="1" applyBorder="1" applyAlignment="1" applyProtection="1">
      <alignment vertical="top" wrapText="1"/>
    </xf>
    <xf numFmtId="166" fontId="2" fillId="2" borderId="1" xfId="1" applyNumberFormat="1" applyFont="1" applyFill="1" applyBorder="1" applyAlignment="1" applyProtection="1">
      <alignment horizontal="center" vertical="center"/>
    </xf>
    <xf numFmtId="0" fontId="2" fillId="0" borderId="0" xfId="0" applyNumberFormat="1" applyFont="1" applyBorder="1" applyAlignment="1">
      <alignment horizontal="center"/>
    </xf>
    <xf numFmtId="166" fontId="2" fillId="0" borderId="1" xfId="1" applyNumberFormat="1" applyFont="1" applyFill="1" applyBorder="1" applyAlignment="1" applyProtection="1">
      <alignment horizontal="center" vertical="center"/>
    </xf>
    <xf numFmtId="166" fontId="15" fillId="2" borderId="1" xfId="1" applyNumberFormat="1" applyFont="1" applyFill="1" applyBorder="1" applyAlignment="1" applyProtection="1">
      <alignment horizontal="center" vertical="center"/>
    </xf>
    <xf numFmtId="0" fontId="16" fillId="0" borderId="1" xfId="0" applyFont="1" applyFill="1" applyBorder="1" applyAlignment="1">
      <alignment horizontal="center" vertical="center" wrapText="1"/>
    </xf>
    <xf numFmtId="165" fontId="4" fillId="3" borderId="1" xfId="1" applyNumberFormat="1" applyFont="1" applyFill="1" applyBorder="1" applyAlignment="1" applyProtection="1">
      <alignment horizontal="center" vertical="center" wrapText="1"/>
    </xf>
    <xf numFmtId="0" fontId="4" fillId="0" borderId="1" xfId="4" applyFont="1" applyBorder="1" applyAlignment="1">
      <alignment horizontal="center" vertical="top" wrapText="1"/>
    </xf>
    <xf numFmtId="0" fontId="2" fillId="0" borderId="1" xfId="0" applyNumberFormat="1" applyFont="1" applyFill="1" applyBorder="1"/>
    <xf numFmtId="165" fontId="4" fillId="3" borderId="1" xfId="1" applyNumberFormat="1" applyFont="1" applyFill="1" applyBorder="1" applyAlignment="1" applyProtection="1">
      <alignment horizontal="center" vertical="center" wrapText="1"/>
    </xf>
    <xf numFmtId="0" fontId="2" fillId="4" borderId="2" xfId="0" applyNumberFormat="1" applyFont="1" applyFill="1" applyBorder="1"/>
    <xf numFmtId="0" fontId="2" fillId="4" borderId="3" xfId="0" applyNumberFormat="1" applyFont="1" applyFill="1" applyBorder="1"/>
    <xf numFmtId="0" fontId="2" fillId="4" borderId="4" xfId="0" applyNumberFormat="1" applyFont="1" applyFill="1" applyBorder="1"/>
    <xf numFmtId="0" fontId="2" fillId="0" borderId="2" xfId="0" applyNumberFormat="1" applyFont="1" applyFill="1" applyBorder="1"/>
    <xf numFmtId="0" fontId="2" fillId="0" borderId="3" xfId="0" applyNumberFormat="1" applyFont="1" applyFill="1" applyBorder="1"/>
    <xf numFmtId="0" fontId="2" fillId="0" borderId="4" xfId="0" applyNumberFormat="1" applyFont="1" applyFill="1" applyBorder="1"/>
    <xf numFmtId="165" fontId="4" fillId="0" borderId="2" xfId="1" applyNumberFormat="1" applyFont="1" applyFill="1" applyBorder="1" applyAlignment="1" applyProtection="1">
      <alignment horizontal="center" vertical="center"/>
    </xf>
    <xf numFmtId="165" fontId="4" fillId="0" borderId="3" xfId="1" applyNumberFormat="1" applyFont="1" applyFill="1" applyBorder="1" applyAlignment="1" applyProtection="1">
      <alignment horizontal="center" vertical="center"/>
    </xf>
    <xf numFmtId="165" fontId="4" fillId="0" borderId="4" xfId="1" applyNumberFormat="1" applyFont="1" applyFill="1" applyBorder="1" applyAlignment="1" applyProtection="1">
      <alignment horizontal="center" vertical="center"/>
    </xf>
    <xf numFmtId="168" fontId="4" fillId="3" borderId="1" xfId="1" applyNumberFormat="1" applyFont="1" applyFill="1" applyBorder="1" applyAlignment="1" applyProtection="1">
      <alignment horizontal="center" vertical="center" wrapText="1"/>
    </xf>
    <xf numFmtId="165" fontId="4" fillId="0" borderId="1" xfId="1" applyNumberFormat="1" applyFont="1" applyFill="1" applyBorder="1" applyAlignment="1" applyProtection="1">
      <alignment horizontal="center" vertical="top"/>
    </xf>
    <xf numFmtId="0" fontId="2" fillId="0" borderId="1" xfId="4" applyFont="1" applyFill="1" applyBorder="1" applyAlignment="1">
      <alignment horizontal="left" vertical="center" wrapText="1"/>
    </xf>
    <xf numFmtId="0" fontId="4" fillId="0" borderId="1" xfId="0" applyNumberFormat="1" applyFont="1" applyFill="1" applyBorder="1" applyAlignment="1">
      <alignment horizontal="center"/>
    </xf>
    <xf numFmtId="0" fontId="4" fillId="3" borderId="1" xfId="4" applyFont="1" applyFill="1" applyBorder="1" applyAlignment="1">
      <alignment horizontal="center" vertical="top" wrapText="1"/>
    </xf>
    <xf numFmtId="0" fontId="4" fillId="0" borderId="1" xfId="4" applyFont="1" applyBorder="1" applyAlignment="1">
      <alignment horizontal="center" vertical="top" wrapText="1"/>
    </xf>
    <xf numFmtId="10" fontId="2" fillId="0" borderId="1" xfId="4" applyNumberFormat="1" applyFont="1" applyBorder="1" applyAlignment="1">
      <alignment horizontal="center" vertical="center" wrapText="1"/>
    </xf>
    <xf numFmtId="0" fontId="4" fillId="3" borderId="1" xfId="4" applyFont="1" applyFill="1" applyBorder="1" applyAlignment="1">
      <alignment horizontal="center" vertical="center"/>
    </xf>
    <xf numFmtId="0" fontId="2" fillId="2" borderId="1" xfId="3" applyFont="1" applyFill="1" applyBorder="1" applyAlignment="1">
      <alignment vertical="top" wrapText="1"/>
    </xf>
    <xf numFmtId="0" fontId="2" fillId="0" borderId="1" xfId="4" applyFont="1" applyFill="1" applyBorder="1" applyAlignment="1">
      <alignment horizontal="justify" vertical="center" wrapText="1"/>
    </xf>
    <xf numFmtId="0" fontId="4" fillId="3" borderId="1" xfId="4" applyFont="1" applyFill="1" applyBorder="1" applyAlignment="1">
      <alignment horizontal="center" vertical="top"/>
    </xf>
    <xf numFmtId="0" fontId="2" fillId="0" borderId="1" xfId="4" applyFont="1" applyBorder="1" applyAlignment="1">
      <alignment horizontal="left" vertical="center"/>
    </xf>
    <xf numFmtId="0" fontId="6" fillId="3" borderId="1" xfId="0" applyFont="1" applyFill="1" applyBorder="1" applyAlignment="1">
      <alignment horizontal="center"/>
    </xf>
    <xf numFmtId="164" fontId="6" fillId="6" borderId="1" xfId="9" applyFont="1" applyFill="1" applyBorder="1" applyAlignment="1" applyProtection="1">
      <alignment horizontal="center" vertical="center"/>
    </xf>
    <xf numFmtId="2" fontId="6" fillId="6" borderId="1" xfId="0" applyNumberFormat="1" applyFont="1" applyFill="1" applyBorder="1" applyAlignment="1">
      <alignment horizontal="center" vertical="center"/>
    </xf>
    <xf numFmtId="2" fontId="6" fillId="6" borderId="1" xfId="0" applyNumberFormat="1" applyFont="1" applyFill="1" applyBorder="1" applyAlignment="1">
      <alignment horizontal="left" vertical="center"/>
    </xf>
    <xf numFmtId="2" fontId="6" fillId="6" borderId="1" xfId="0" applyNumberFormat="1" applyFont="1" applyFill="1" applyBorder="1" applyAlignment="1">
      <alignment horizontal="left"/>
    </xf>
    <xf numFmtId="172" fontId="6" fillId="6" borderId="1" xfId="0" applyNumberFormat="1" applyFont="1" applyFill="1" applyBorder="1" applyAlignment="1">
      <alignment horizontal="center" vertical="center"/>
    </xf>
    <xf numFmtId="172" fontId="4" fillId="6" borderId="1" xfId="0" applyNumberFormat="1" applyFont="1" applyFill="1" applyBorder="1" applyAlignment="1">
      <alignment horizontal="center" vertical="center"/>
    </xf>
    <xf numFmtId="0" fontId="10" fillId="8" borderId="1" xfId="0" applyFont="1" applyFill="1" applyBorder="1" applyAlignment="1" applyProtection="1">
      <alignment horizontal="center" vertical="top" wrapText="1"/>
      <protection hidden="1"/>
    </xf>
    <xf numFmtId="0" fontId="2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10" borderId="1" xfId="6" applyFont="1" applyFill="1" applyBorder="1" applyAlignment="1">
      <alignment horizontal="center" wrapText="1"/>
    </xf>
    <xf numFmtId="0" fontId="4" fillId="10" borderId="1" xfId="6" applyFont="1" applyFill="1" applyBorder="1" applyAlignment="1">
      <alignment horizontal="left" wrapText="1"/>
    </xf>
    <xf numFmtId="49" fontId="4" fillId="10" borderId="1" xfId="6" applyNumberFormat="1" applyFont="1" applyFill="1" applyBorder="1" applyAlignment="1">
      <alignment horizontal="left" wrapText="1"/>
    </xf>
    <xf numFmtId="0" fontId="4" fillId="10" borderId="1" xfId="6" applyFont="1" applyFill="1" applyBorder="1" applyAlignment="1">
      <alignment wrapText="1"/>
    </xf>
  </cellXfs>
  <cellStyles count="10">
    <cellStyle name="Comma" xfId="1" builtinId="3"/>
    <cellStyle name="Comma_Sheet1" xfId="7"/>
    <cellStyle name="Excel_BuiltIn_Comma 2" xfId="8"/>
    <cellStyle name="Excel_BuiltIn_Comma 3" xfId="9"/>
    <cellStyle name="Normal" xfId="0" builtinId="0"/>
    <cellStyle name="Normal_senp__eligibility" xfId="3"/>
    <cellStyle name="Normal_senp__eligibility 1" xfId="4"/>
    <cellStyle name="Normal_senp__eligibility 2" xfId="5"/>
    <cellStyle name="Normal_Sheet1" xfId="6"/>
    <cellStyle name="Percent" xfId="2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CC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BFBFB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B2B2B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U130"/>
  <sheetViews>
    <sheetView tabSelected="1" zoomScale="130" zoomScaleNormal="130" workbookViewId="0">
      <selection activeCell="H69" sqref="H69"/>
    </sheetView>
  </sheetViews>
  <sheetFormatPr defaultColWidth="31.28515625" defaultRowHeight="13.5"/>
  <cols>
    <col min="1" max="1" width="46.7109375" style="1" customWidth="1"/>
    <col min="2" max="2" width="12.42578125" style="1" customWidth="1"/>
    <col min="3" max="4" width="12" style="1" customWidth="1"/>
    <col min="5" max="5" width="14.140625" style="1" customWidth="1"/>
    <col min="6" max="6" width="14.7109375" style="1" customWidth="1"/>
    <col min="7" max="7" width="20.5703125" style="1" customWidth="1"/>
    <col min="8" max="8" width="16.28515625" style="1" customWidth="1"/>
    <col min="9" max="9" width="14.7109375" style="1" customWidth="1"/>
    <col min="10" max="10" width="11.85546875" style="1" customWidth="1"/>
    <col min="11" max="11" width="14.5703125" style="1" customWidth="1"/>
    <col min="12" max="13" width="13.140625" style="1" customWidth="1"/>
    <col min="14" max="14" width="13.7109375" style="1" customWidth="1"/>
    <col min="15" max="15" width="14.140625" style="1" customWidth="1"/>
    <col min="16" max="16" width="11.85546875" style="1" customWidth="1"/>
    <col min="17" max="17" width="12" style="1" customWidth="1"/>
    <col min="18" max="18" width="11" style="1" customWidth="1"/>
    <col min="19" max="19" width="11.5703125" style="1" customWidth="1"/>
    <col min="20" max="20" width="12" style="1" customWidth="1"/>
    <col min="21" max="238" width="31.28515625" style="1"/>
    <col min="239" max="246" width="31.28515625" style="2"/>
    <col min="247" max="248" width="31.28515625" style="3"/>
    <col min="249" max="255" width="31.28515625" style="4"/>
    <col min="256" max="16384" width="31.28515625" style="5"/>
  </cols>
  <sheetData>
    <row r="1" spans="1:7" ht="26.85" customHeight="1">
      <c r="A1" s="169" t="s">
        <v>104</v>
      </c>
      <c r="B1" s="172" t="s">
        <v>0</v>
      </c>
      <c r="C1" s="172"/>
      <c r="D1" s="172"/>
      <c r="E1" s="6" t="s">
        <v>1</v>
      </c>
      <c r="F1" s="6">
        <v>7720208401</v>
      </c>
      <c r="G1" s="6" t="s">
        <v>2</v>
      </c>
    </row>
    <row r="2" spans="1:7">
      <c r="A2" s="7" t="s">
        <v>118</v>
      </c>
      <c r="B2" s="8" t="s">
        <v>115</v>
      </c>
      <c r="C2" s="8" t="s">
        <v>116</v>
      </c>
      <c r="D2" s="8" t="s">
        <v>105</v>
      </c>
      <c r="E2" s="8" t="s">
        <v>77</v>
      </c>
      <c r="F2" s="9" t="s">
        <v>3</v>
      </c>
      <c r="G2" s="8" t="s">
        <v>78</v>
      </c>
    </row>
    <row r="3" spans="1:7">
      <c r="A3" s="10" t="s">
        <v>98</v>
      </c>
      <c r="B3" s="167">
        <v>312752.49</v>
      </c>
      <c r="C3" s="166">
        <v>0</v>
      </c>
      <c r="D3" s="166">
        <v>0</v>
      </c>
      <c r="E3" s="11">
        <f t="shared" ref="E3:E6" si="0">AVERAGE(B3:D3)</f>
        <v>104250.83</v>
      </c>
      <c r="F3" s="12">
        <v>1</v>
      </c>
      <c r="G3" s="11">
        <f t="shared" ref="G3:G6" si="1">F3*E3</f>
        <v>104250.83</v>
      </c>
    </row>
    <row r="4" spans="1:7">
      <c r="A4" s="10" t="s">
        <v>99</v>
      </c>
      <c r="B4" s="167">
        <v>206884</v>
      </c>
      <c r="C4" s="166">
        <v>0</v>
      </c>
      <c r="D4" s="166">
        <v>0</v>
      </c>
      <c r="E4" s="11">
        <f t="shared" si="0"/>
        <v>68961.333333333328</v>
      </c>
      <c r="F4" s="12">
        <v>1</v>
      </c>
      <c r="G4" s="11">
        <f t="shared" si="1"/>
        <v>68961.333333333328</v>
      </c>
    </row>
    <row r="5" spans="1:7">
      <c r="A5" s="10" t="s">
        <v>117</v>
      </c>
      <c r="B5" s="167">
        <f>180000+240000</f>
        <v>420000</v>
      </c>
      <c r="C5" s="166">
        <v>0</v>
      </c>
      <c r="D5" s="166">
        <v>0</v>
      </c>
      <c r="E5" s="11">
        <f t="shared" si="0"/>
        <v>140000</v>
      </c>
      <c r="F5" s="12">
        <v>1</v>
      </c>
      <c r="G5" s="11">
        <f t="shared" si="1"/>
        <v>140000</v>
      </c>
    </row>
    <row r="6" spans="1:7">
      <c r="A6" s="10" t="s">
        <v>79</v>
      </c>
      <c r="B6" s="167">
        <v>-100932</v>
      </c>
      <c r="C6" s="164">
        <v>0</v>
      </c>
      <c r="D6" s="164">
        <v>0</v>
      </c>
      <c r="E6" s="11">
        <f t="shared" si="0"/>
        <v>-33644</v>
      </c>
      <c r="F6" s="12">
        <v>1</v>
      </c>
      <c r="G6" s="11">
        <f t="shared" si="1"/>
        <v>-33644</v>
      </c>
    </row>
    <row r="7" spans="1:7">
      <c r="A7" s="7" t="s">
        <v>104</v>
      </c>
      <c r="B7" s="8" t="s">
        <v>115</v>
      </c>
      <c r="C7" s="8" t="s">
        <v>103</v>
      </c>
      <c r="D7" s="8" t="s">
        <v>103</v>
      </c>
      <c r="E7" s="8" t="s">
        <v>77</v>
      </c>
      <c r="F7" s="9" t="s">
        <v>3</v>
      </c>
      <c r="G7" s="8" t="s">
        <v>78</v>
      </c>
    </row>
    <row r="8" spans="1:7">
      <c r="A8" s="10" t="s">
        <v>98</v>
      </c>
      <c r="B8" s="167">
        <v>303377.67</v>
      </c>
      <c r="C8" s="166">
        <v>0</v>
      </c>
      <c r="D8" s="166">
        <v>0</v>
      </c>
      <c r="E8" s="11">
        <f t="shared" ref="E8:E9" si="2">AVERAGE(B8:D8)</f>
        <v>101125.89</v>
      </c>
      <c r="F8" s="12">
        <v>1</v>
      </c>
      <c r="G8" s="11">
        <f t="shared" ref="G8:G12" si="3">F8*E8</f>
        <v>101125.89</v>
      </c>
    </row>
    <row r="9" spans="1:7">
      <c r="A9" s="10" t="s">
        <v>99</v>
      </c>
      <c r="B9" s="167">
        <v>94589</v>
      </c>
      <c r="C9" s="166">
        <v>0</v>
      </c>
      <c r="D9" s="166">
        <v>0</v>
      </c>
      <c r="E9" s="11">
        <f t="shared" si="2"/>
        <v>31529.666666666668</v>
      </c>
      <c r="F9" s="12">
        <v>1</v>
      </c>
      <c r="G9" s="11">
        <f t="shared" si="3"/>
        <v>31529.666666666668</v>
      </c>
    </row>
    <row r="10" spans="1:7">
      <c r="A10" s="10" t="s">
        <v>107</v>
      </c>
      <c r="B10" s="167">
        <v>0</v>
      </c>
      <c r="C10" s="166">
        <v>0</v>
      </c>
      <c r="D10" s="166">
        <v>0</v>
      </c>
      <c r="E10" s="11">
        <f>B10</f>
        <v>0</v>
      </c>
      <c r="F10" s="12">
        <v>0.5</v>
      </c>
      <c r="G10" s="11">
        <f>F10*E10</f>
        <v>0</v>
      </c>
    </row>
    <row r="11" spans="1:7">
      <c r="A11" s="10" t="s">
        <v>117</v>
      </c>
      <c r="B11" s="167">
        <f>15000+15000+24000+30000+24000+30000</f>
        <v>138000</v>
      </c>
      <c r="C11" s="166">
        <v>0</v>
      </c>
      <c r="D11" s="166">
        <v>0</v>
      </c>
      <c r="E11" s="11">
        <f t="shared" ref="E11:E12" si="4">AVERAGE(B11:D11)</f>
        <v>46000</v>
      </c>
      <c r="F11" s="12">
        <v>1</v>
      </c>
      <c r="G11" s="11">
        <f t="shared" si="3"/>
        <v>46000</v>
      </c>
    </row>
    <row r="12" spans="1:7">
      <c r="A12" s="10" t="s">
        <v>79</v>
      </c>
      <c r="B12" s="167">
        <v>-97806</v>
      </c>
      <c r="C12" s="164">
        <v>0</v>
      </c>
      <c r="D12" s="164">
        <v>0</v>
      </c>
      <c r="E12" s="11">
        <f t="shared" si="4"/>
        <v>-32602</v>
      </c>
      <c r="F12" s="12">
        <v>1</v>
      </c>
      <c r="G12" s="11">
        <f t="shared" si="3"/>
        <v>-32602</v>
      </c>
    </row>
    <row r="13" spans="1:7">
      <c r="A13" s="7" t="s">
        <v>108</v>
      </c>
      <c r="B13" s="8" t="s">
        <v>115</v>
      </c>
      <c r="C13" s="8" t="s">
        <v>103</v>
      </c>
      <c r="D13" s="8" t="s">
        <v>103</v>
      </c>
      <c r="E13" s="8" t="s">
        <v>77</v>
      </c>
      <c r="F13" s="9" t="s">
        <v>3</v>
      </c>
      <c r="G13" s="8" t="s">
        <v>78</v>
      </c>
    </row>
    <row r="14" spans="1:7">
      <c r="A14" s="10" t="s">
        <v>98</v>
      </c>
      <c r="B14" s="167">
        <v>0</v>
      </c>
      <c r="C14" s="166">
        <v>0</v>
      </c>
      <c r="D14" s="166">
        <v>0</v>
      </c>
      <c r="E14" s="11">
        <f t="shared" ref="E14:E17" si="5">AVERAGE(B14:D14)</f>
        <v>0</v>
      </c>
      <c r="F14" s="12">
        <v>1</v>
      </c>
      <c r="G14" s="11">
        <f t="shared" ref="G14:G17" si="6">F14*E14</f>
        <v>0</v>
      </c>
    </row>
    <row r="15" spans="1:7">
      <c r="A15" s="10" t="s">
        <v>107</v>
      </c>
      <c r="B15" s="167">
        <v>4247</v>
      </c>
      <c r="C15" s="166">
        <v>0</v>
      </c>
      <c r="D15" s="166">
        <v>0</v>
      </c>
      <c r="E15" s="11">
        <f t="shared" si="5"/>
        <v>1415.6666666666667</v>
      </c>
      <c r="F15" s="12">
        <v>0.5</v>
      </c>
      <c r="G15" s="11">
        <f t="shared" si="6"/>
        <v>707.83333333333337</v>
      </c>
    </row>
    <row r="16" spans="1:7">
      <c r="A16" s="10" t="s">
        <v>106</v>
      </c>
      <c r="B16" s="167">
        <v>234000</v>
      </c>
      <c r="C16" s="166">
        <v>0</v>
      </c>
      <c r="D16" s="166">
        <v>0</v>
      </c>
      <c r="E16" s="11">
        <f t="shared" si="5"/>
        <v>78000</v>
      </c>
      <c r="F16" s="12">
        <v>1</v>
      </c>
      <c r="G16" s="11">
        <f t="shared" si="6"/>
        <v>78000</v>
      </c>
    </row>
    <row r="17" spans="1:7">
      <c r="A17" s="10" t="s">
        <v>79</v>
      </c>
      <c r="B17" s="167">
        <v>0</v>
      </c>
      <c r="C17" s="164">
        <v>0</v>
      </c>
      <c r="D17" s="164">
        <v>0</v>
      </c>
      <c r="E17" s="11">
        <f t="shared" si="5"/>
        <v>0</v>
      </c>
      <c r="F17" s="12">
        <v>1</v>
      </c>
      <c r="G17" s="11">
        <f t="shared" si="6"/>
        <v>0</v>
      </c>
    </row>
    <row r="18" spans="1:7">
      <c r="A18" s="7" t="s">
        <v>119</v>
      </c>
      <c r="B18" s="8" t="s">
        <v>115</v>
      </c>
      <c r="C18" s="8" t="s">
        <v>103</v>
      </c>
      <c r="D18" s="8" t="s">
        <v>103</v>
      </c>
      <c r="E18" s="8" t="s">
        <v>77</v>
      </c>
      <c r="F18" s="9" t="s">
        <v>3</v>
      </c>
      <c r="G18" s="8" t="s">
        <v>78</v>
      </c>
    </row>
    <row r="19" spans="1:7">
      <c r="A19" s="10" t="s">
        <v>109</v>
      </c>
      <c r="B19" s="167">
        <v>63000</v>
      </c>
      <c r="C19" s="166">
        <v>0</v>
      </c>
      <c r="D19" s="166">
        <v>0</v>
      </c>
      <c r="E19" s="11">
        <f t="shared" ref="E19:E22" si="7">AVERAGE(B19:D19)</f>
        <v>21000</v>
      </c>
      <c r="F19" s="12">
        <v>1</v>
      </c>
      <c r="G19" s="11">
        <f t="shared" ref="G19:G22" si="8">F19*E19</f>
        <v>21000</v>
      </c>
    </row>
    <row r="20" spans="1:7">
      <c r="A20" s="10" t="s">
        <v>107</v>
      </c>
      <c r="B20" s="167">
        <v>948</v>
      </c>
      <c r="C20" s="166">
        <v>0</v>
      </c>
      <c r="D20" s="166">
        <v>0</v>
      </c>
      <c r="E20" s="11">
        <f t="shared" si="7"/>
        <v>316</v>
      </c>
      <c r="F20" s="12">
        <v>0.5</v>
      </c>
      <c r="G20" s="11">
        <f t="shared" si="8"/>
        <v>158</v>
      </c>
    </row>
    <row r="21" spans="1:7">
      <c r="A21" s="10" t="s">
        <v>106</v>
      </c>
      <c r="B21" s="167">
        <v>60000</v>
      </c>
      <c r="C21" s="166">
        <v>0</v>
      </c>
      <c r="D21" s="166">
        <v>0</v>
      </c>
      <c r="E21" s="11">
        <f t="shared" si="7"/>
        <v>20000</v>
      </c>
      <c r="F21" s="12">
        <v>1</v>
      </c>
      <c r="G21" s="11">
        <f t="shared" si="8"/>
        <v>20000</v>
      </c>
    </row>
    <row r="22" spans="1:7">
      <c r="A22" s="10" t="s">
        <v>79</v>
      </c>
      <c r="B22" s="167">
        <v>-59036</v>
      </c>
      <c r="C22" s="164">
        <v>0</v>
      </c>
      <c r="D22" s="164">
        <v>0</v>
      </c>
      <c r="E22" s="11">
        <f t="shared" si="7"/>
        <v>-19678.666666666668</v>
      </c>
      <c r="F22" s="12">
        <v>1</v>
      </c>
      <c r="G22" s="11">
        <f t="shared" si="8"/>
        <v>-19678.666666666668</v>
      </c>
    </row>
    <row r="23" spans="1:7">
      <c r="A23" s="7" t="s">
        <v>110</v>
      </c>
      <c r="B23" s="8" t="s">
        <v>115</v>
      </c>
      <c r="C23" s="8" t="s">
        <v>103</v>
      </c>
      <c r="D23" s="8" t="s">
        <v>103</v>
      </c>
      <c r="E23" s="8" t="s">
        <v>77</v>
      </c>
      <c r="F23" s="9" t="s">
        <v>3</v>
      </c>
      <c r="G23" s="8" t="s">
        <v>78</v>
      </c>
    </row>
    <row r="24" spans="1:7">
      <c r="A24" s="10" t="s">
        <v>109</v>
      </c>
      <c r="B24" s="167">
        <v>0</v>
      </c>
      <c r="C24" s="166">
        <v>0</v>
      </c>
      <c r="D24" s="166">
        <v>0</v>
      </c>
      <c r="E24" s="11">
        <f t="shared" ref="E24:E27" si="9">AVERAGE(B24:D24)</f>
        <v>0</v>
      </c>
      <c r="F24" s="12">
        <v>1</v>
      </c>
      <c r="G24" s="11">
        <f t="shared" ref="G24:G27" si="10">F24*E24</f>
        <v>0</v>
      </c>
    </row>
    <row r="25" spans="1:7">
      <c r="A25" s="10" t="s">
        <v>107</v>
      </c>
      <c r="B25" s="167">
        <v>28794</v>
      </c>
      <c r="C25" s="166">
        <v>0</v>
      </c>
      <c r="D25" s="166">
        <v>0</v>
      </c>
      <c r="E25" s="11">
        <f t="shared" si="9"/>
        <v>9598</v>
      </c>
      <c r="F25" s="12">
        <v>0.5</v>
      </c>
      <c r="G25" s="11">
        <f t="shared" si="10"/>
        <v>4799</v>
      </c>
    </row>
    <row r="26" spans="1:7">
      <c r="A26" s="10" t="s">
        <v>106</v>
      </c>
      <c r="B26" s="167">
        <v>754929</v>
      </c>
      <c r="C26" s="166">
        <v>0</v>
      </c>
      <c r="D26" s="166">
        <v>0</v>
      </c>
      <c r="E26" s="11">
        <f t="shared" si="9"/>
        <v>251643</v>
      </c>
      <c r="F26" s="12">
        <v>1</v>
      </c>
      <c r="G26" s="11">
        <f t="shared" si="10"/>
        <v>251643</v>
      </c>
    </row>
    <row r="27" spans="1:7">
      <c r="A27" s="10" t="s">
        <v>79</v>
      </c>
      <c r="B27" s="167">
        <v>-58445</v>
      </c>
      <c r="C27" s="164">
        <v>0</v>
      </c>
      <c r="D27" s="164">
        <v>0</v>
      </c>
      <c r="E27" s="11">
        <f t="shared" si="9"/>
        <v>-19481.666666666668</v>
      </c>
      <c r="F27" s="12">
        <v>1</v>
      </c>
      <c r="G27" s="11">
        <f t="shared" si="10"/>
        <v>-19481.666666666668</v>
      </c>
    </row>
    <row r="28" spans="1:7">
      <c r="A28" s="7" t="s">
        <v>120</v>
      </c>
      <c r="B28" s="8" t="s">
        <v>115</v>
      </c>
      <c r="C28" s="8" t="s">
        <v>103</v>
      </c>
      <c r="D28" s="8" t="s">
        <v>103</v>
      </c>
      <c r="E28" s="8" t="s">
        <v>77</v>
      </c>
      <c r="F28" s="9" t="s">
        <v>3</v>
      </c>
      <c r="G28" s="8" t="s">
        <v>78</v>
      </c>
    </row>
    <row r="29" spans="1:7">
      <c r="A29" s="10" t="s">
        <v>109</v>
      </c>
      <c r="B29" s="167">
        <v>58800</v>
      </c>
      <c r="C29" s="166">
        <v>0</v>
      </c>
      <c r="D29" s="166">
        <v>0</v>
      </c>
      <c r="E29" s="11">
        <f t="shared" ref="E29:E32" si="11">AVERAGE(B29:D29)</f>
        <v>19600</v>
      </c>
      <c r="F29" s="12">
        <v>1</v>
      </c>
      <c r="G29" s="11">
        <f t="shared" ref="G29:G32" si="12">F29*E29</f>
        <v>19600</v>
      </c>
    </row>
    <row r="30" spans="1:7">
      <c r="A30" s="10" t="s">
        <v>107</v>
      </c>
      <c r="B30" s="167">
        <v>65532</v>
      </c>
      <c r="C30" s="166">
        <v>0</v>
      </c>
      <c r="D30" s="166">
        <v>0</v>
      </c>
      <c r="E30" s="11">
        <f t="shared" si="11"/>
        <v>21844</v>
      </c>
      <c r="F30" s="12">
        <v>0.5</v>
      </c>
      <c r="G30" s="11">
        <f t="shared" si="12"/>
        <v>10922</v>
      </c>
    </row>
    <row r="31" spans="1:7">
      <c r="A31" s="10" t="s">
        <v>106</v>
      </c>
      <c r="B31" s="167">
        <v>60000</v>
      </c>
      <c r="C31" s="166">
        <v>0</v>
      </c>
      <c r="D31" s="166"/>
      <c r="E31" s="11">
        <f t="shared" si="11"/>
        <v>30000</v>
      </c>
      <c r="F31" s="12">
        <v>1</v>
      </c>
      <c r="G31" s="11">
        <f t="shared" si="12"/>
        <v>30000</v>
      </c>
    </row>
    <row r="32" spans="1:7">
      <c r="A32" s="10" t="s">
        <v>79</v>
      </c>
      <c r="B32" s="167">
        <v>0</v>
      </c>
      <c r="C32" s="164">
        <v>0</v>
      </c>
      <c r="D32" s="164">
        <v>0</v>
      </c>
      <c r="E32" s="11">
        <f t="shared" si="11"/>
        <v>0</v>
      </c>
      <c r="F32" s="12">
        <v>1</v>
      </c>
      <c r="G32" s="11">
        <f t="shared" si="12"/>
        <v>0</v>
      </c>
    </row>
    <row r="33" spans="1:7">
      <c r="A33" s="7" t="s">
        <v>111</v>
      </c>
      <c r="B33" s="8" t="s">
        <v>115</v>
      </c>
      <c r="C33" s="8" t="s">
        <v>103</v>
      </c>
      <c r="D33" s="8" t="s">
        <v>103</v>
      </c>
      <c r="E33" s="8" t="s">
        <v>77</v>
      </c>
      <c r="F33" s="9" t="s">
        <v>3</v>
      </c>
      <c r="G33" s="8" t="s">
        <v>78</v>
      </c>
    </row>
    <row r="34" spans="1:7">
      <c r="A34" s="10" t="s">
        <v>109</v>
      </c>
      <c r="B34" s="167">
        <v>200000</v>
      </c>
      <c r="C34" s="166"/>
      <c r="D34" s="166"/>
      <c r="E34" s="11">
        <f t="shared" ref="E34:E37" si="13">AVERAGE(B34:D34)</f>
        <v>200000</v>
      </c>
      <c r="F34" s="12">
        <v>1</v>
      </c>
      <c r="G34" s="11">
        <f t="shared" ref="G34:G37" si="14">F34*E34</f>
        <v>200000</v>
      </c>
    </row>
    <row r="35" spans="1:7">
      <c r="A35" s="10" t="s">
        <v>107</v>
      </c>
      <c r="B35" s="167">
        <v>2633</v>
      </c>
      <c r="C35" s="166"/>
      <c r="D35" s="166"/>
      <c r="E35" s="11">
        <f t="shared" si="13"/>
        <v>2633</v>
      </c>
      <c r="F35" s="12">
        <v>0.5</v>
      </c>
      <c r="G35" s="11">
        <f t="shared" si="14"/>
        <v>1316.5</v>
      </c>
    </row>
    <row r="36" spans="1:7">
      <c r="A36" s="10" t="s">
        <v>106</v>
      </c>
      <c r="B36" s="167">
        <v>150000</v>
      </c>
      <c r="C36" s="166"/>
      <c r="D36" s="166"/>
      <c r="E36" s="11">
        <f t="shared" si="13"/>
        <v>150000</v>
      </c>
      <c r="F36" s="12">
        <v>1</v>
      </c>
      <c r="G36" s="11">
        <f t="shared" si="14"/>
        <v>150000</v>
      </c>
    </row>
    <row r="37" spans="1:7">
      <c r="A37" s="10" t="s">
        <v>79</v>
      </c>
      <c r="B37" s="167">
        <v>0</v>
      </c>
      <c r="C37" s="164"/>
      <c r="D37" s="164"/>
      <c r="E37" s="11">
        <f t="shared" si="13"/>
        <v>0</v>
      </c>
      <c r="F37" s="12">
        <v>1</v>
      </c>
      <c r="G37" s="11">
        <f t="shared" si="14"/>
        <v>0</v>
      </c>
    </row>
    <row r="38" spans="1:7">
      <c r="A38" s="7" t="s">
        <v>112</v>
      </c>
      <c r="B38" s="8" t="s">
        <v>115</v>
      </c>
      <c r="C38" s="8" t="s">
        <v>103</v>
      </c>
      <c r="D38" s="8" t="s">
        <v>103</v>
      </c>
      <c r="E38" s="8" t="s">
        <v>77</v>
      </c>
      <c r="F38" s="9" t="s">
        <v>3</v>
      </c>
      <c r="G38" s="8" t="s">
        <v>78</v>
      </c>
    </row>
    <row r="39" spans="1:7">
      <c r="A39" s="10" t="s">
        <v>109</v>
      </c>
      <c r="B39" s="167">
        <v>53200</v>
      </c>
      <c r="C39" s="166"/>
      <c r="D39" s="166"/>
      <c r="E39" s="11">
        <f t="shared" ref="E39:E41" si="15">AVERAGE(B39:D39)</f>
        <v>53200</v>
      </c>
      <c r="F39" s="12">
        <v>1</v>
      </c>
      <c r="G39" s="11">
        <f t="shared" ref="G39:G42" si="16">F39*E39</f>
        <v>53200</v>
      </c>
    </row>
    <row r="40" spans="1:7">
      <c r="A40" s="10" t="s">
        <v>107</v>
      </c>
      <c r="B40" s="167">
        <v>87382</v>
      </c>
      <c r="C40" s="166"/>
      <c r="D40" s="166"/>
      <c r="E40" s="11">
        <f t="shared" si="15"/>
        <v>87382</v>
      </c>
      <c r="F40" s="12">
        <v>0.5</v>
      </c>
      <c r="G40" s="11">
        <f t="shared" si="16"/>
        <v>43691</v>
      </c>
    </row>
    <row r="41" spans="1:7">
      <c r="A41" s="10" t="s">
        <v>106</v>
      </c>
      <c r="B41" s="167">
        <v>53200</v>
      </c>
      <c r="C41" s="166"/>
      <c r="D41" s="166"/>
      <c r="E41" s="11">
        <f t="shared" si="15"/>
        <v>53200</v>
      </c>
      <c r="F41" s="12">
        <v>1</v>
      </c>
      <c r="G41" s="11">
        <f t="shared" si="16"/>
        <v>53200</v>
      </c>
    </row>
    <row r="42" spans="1:7">
      <c r="A42" s="10" t="s">
        <v>79</v>
      </c>
      <c r="B42" s="167">
        <f>-A409</f>
        <v>0</v>
      </c>
      <c r="C42" s="164"/>
      <c r="D42" s="164">
        <f>-A399</f>
        <v>0</v>
      </c>
      <c r="E42" s="11">
        <f>AVERAGE(B42:D42)</f>
        <v>0</v>
      </c>
      <c r="F42" s="12">
        <v>1</v>
      </c>
      <c r="G42" s="11">
        <f t="shared" si="16"/>
        <v>0</v>
      </c>
    </row>
    <row r="43" spans="1:7">
      <c r="A43" s="7" t="s">
        <v>121</v>
      </c>
      <c r="B43" s="8" t="s">
        <v>115</v>
      </c>
      <c r="C43" s="8" t="s">
        <v>103</v>
      </c>
      <c r="D43" s="8" t="s">
        <v>103</v>
      </c>
      <c r="E43" s="8" t="s">
        <v>77</v>
      </c>
      <c r="F43" s="9" t="s">
        <v>3</v>
      </c>
      <c r="G43" s="8" t="s">
        <v>78</v>
      </c>
    </row>
    <row r="44" spans="1:7">
      <c r="A44" s="10" t="s">
        <v>109</v>
      </c>
      <c r="B44" s="167">
        <v>21000</v>
      </c>
      <c r="C44" s="166"/>
      <c r="D44" s="166"/>
      <c r="E44" s="11">
        <f t="shared" ref="E44:E47" si="17">AVERAGE(B44:D44)</f>
        <v>21000</v>
      </c>
      <c r="F44" s="12">
        <v>1</v>
      </c>
      <c r="G44" s="11">
        <f t="shared" ref="G44:G47" si="18">F44*E44</f>
        <v>21000</v>
      </c>
    </row>
    <row r="45" spans="1:7">
      <c r="A45" s="10" t="s">
        <v>107</v>
      </c>
      <c r="B45" s="167">
        <v>27004</v>
      </c>
      <c r="C45" s="166"/>
      <c r="D45" s="166"/>
      <c r="E45" s="11">
        <f t="shared" si="17"/>
        <v>27004</v>
      </c>
      <c r="F45" s="12">
        <v>0.5</v>
      </c>
      <c r="G45" s="11">
        <f t="shared" si="18"/>
        <v>13502</v>
      </c>
    </row>
    <row r="46" spans="1:7">
      <c r="A46" s="10" t="s">
        <v>106</v>
      </c>
      <c r="B46" s="167">
        <v>840000</v>
      </c>
      <c r="C46" s="166"/>
      <c r="D46" s="166"/>
      <c r="E46" s="11">
        <f t="shared" si="17"/>
        <v>840000</v>
      </c>
      <c r="F46" s="12">
        <v>1</v>
      </c>
      <c r="G46" s="11">
        <f t="shared" si="18"/>
        <v>840000</v>
      </c>
    </row>
    <row r="47" spans="1:7">
      <c r="A47" s="10" t="s">
        <v>79</v>
      </c>
      <c r="B47" s="167">
        <v>-87462</v>
      </c>
      <c r="C47" s="164"/>
      <c r="D47" s="164"/>
      <c r="E47" s="11">
        <f t="shared" si="17"/>
        <v>-87462</v>
      </c>
      <c r="F47" s="12">
        <v>1</v>
      </c>
      <c r="G47" s="11">
        <f t="shared" si="18"/>
        <v>-87462</v>
      </c>
    </row>
    <row r="48" spans="1:7">
      <c r="A48" s="7" t="s">
        <v>122</v>
      </c>
      <c r="B48" s="8" t="s">
        <v>115</v>
      </c>
      <c r="C48" s="8" t="s">
        <v>103</v>
      </c>
      <c r="D48" s="8" t="s">
        <v>103</v>
      </c>
      <c r="E48" s="8" t="s">
        <v>77</v>
      </c>
      <c r="F48" s="9" t="s">
        <v>3</v>
      </c>
      <c r="G48" s="8" t="s">
        <v>78</v>
      </c>
    </row>
    <row r="49" spans="1:7">
      <c r="A49" s="10" t="s">
        <v>109</v>
      </c>
      <c r="B49" s="167">
        <v>200000</v>
      </c>
      <c r="C49" s="166"/>
      <c r="D49" s="166"/>
      <c r="E49" s="11">
        <f t="shared" ref="E49:E52" si="19">AVERAGE(B49:D49)</f>
        <v>200000</v>
      </c>
      <c r="F49" s="12">
        <v>1</v>
      </c>
      <c r="G49" s="11">
        <f t="shared" ref="G49:G52" si="20">F49*E49</f>
        <v>200000</v>
      </c>
    </row>
    <row r="50" spans="1:7">
      <c r="A50" s="10" t="s">
        <v>107</v>
      </c>
      <c r="B50" s="167">
        <v>4031</v>
      </c>
      <c r="C50" s="166"/>
      <c r="D50" s="166"/>
      <c r="E50" s="11">
        <f t="shared" si="19"/>
        <v>4031</v>
      </c>
      <c r="F50" s="12">
        <v>0.5</v>
      </c>
      <c r="G50" s="11">
        <f t="shared" si="20"/>
        <v>2015.5</v>
      </c>
    </row>
    <row r="51" spans="1:7">
      <c r="A51" s="10" t="s">
        <v>106</v>
      </c>
      <c r="B51" s="167">
        <v>24500</v>
      </c>
      <c r="C51" s="166"/>
      <c r="D51" s="166"/>
      <c r="E51" s="11">
        <f t="shared" si="19"/>
        <v>24500</v>
      </c>
      <c r="F51" s="12">
        <v>1</v>
      </c>
      <c r="G51" s="11">
        <f t="shared" si="20"/>
        <v>24500</v>
      </c>
    </row>
    <row r="52" spans="1:7">
      <c r="A52" s="10" t="s">
        <v>79</v>
      </c>
      <c r="B52" s="167">
        <v>0</v>
      </c>
      <c r="C52" s="164"/>
      <c r="D52" s="164"/>
      <c r="E52" s="11">
        <f t="shared" si="19"/>
        <v>0</v>
      </c>
      <c r="F52" s="12">
        <v>1</v>
      </c>
      <c r="G52" s="11">
        <f t="shared" si="20"/>
        <v>0</v>
      </c>
    </row>
    <row r="53" spans="1:7">
      <c r="A53" s="7" t="s">
        <v>123</v>
      </c>
      <c r="B53" s="8" t="s">
        <v>115</v>
      </c>
      <c r="C53" s="8" t="s">
        <v>103</v>
      </c>
      <c r="D53" s="8" t="s">
        <v>103</v>
      </c>
      <c r="E53" s="8" t="s">
        <v>77</v>
      </c>
      <c r="F53" s="9" t="s">
        <v>3</v>
      </c>
      <c r="G53" s="8" t="s">
        <v>78</v>
      </c>
    </row>
    <row r="54" spans="1:7">
      <c r="A54" s="10" t="s">
        <v>109</v>
      </c>
      <c r="B54" s="167">
        <v>0</v>
      </c>
      <c r="C54" s="166">
        <v>0</v>
      </c>
      <c r="D54" s="166">
        <v>0</v>
      </c>
      <c r="E54" s="11">
        <f t="shared" ref="E54:E57" si="21">AVERAGE(B54:D54)</f>
        <v>0</v>
      </c>
      <c r="F54" s="12">
        <v>1</v>
      </c>
      <c r="G54" s="11">
        <f t="shared" ref="G54:G57" si="22">F54*E54</f>
        <v>0</v>
      </c>
    </row>
    <row r="55" spans="1:7">
      <c r="A55" s="10" t="s">
        <v>107</v>
      </c>
      <c r="B55" s="167">
        <v>101360</v>
      </c>
      <c r="C55" s="166"/>
      <c r="D55" s="166"/>
      <c r="E55" s="11">
        <f t="shared" si="21"/>
        <v>101360</v>
      </c>
      <c r="F55" s="12">
        <v>0.5</v>
      </c>
      <c r="G55" s="11">
        <f t="shared" si="22"/>
        <v>50680</v>
      </c>
    </row>
    <row r="56" spans="1:7">
      <c r="A56" s="10" t="s">
        <v>106</v>
      </c>
      <c r="B56" s="167">
        <v>228000</v>
      </c>
      <c r="C56" s="166"/>
      <c r="D56" s="166"/>
      <c r="E56" s="11">
        <f t="shared" si="21"/>
        <v>228000</v>
      </c>
      <c r="F56" s="12">
        <v>1</v>
      </c>
      <c r="G56" s="11">
        <f t="shared" si="22"/>
        <v>228000</v>
      </c>
    </row>
    <row r="57" spans="1:7">
      <c r="A57" s="10" t="s">
        <v>79</v>
      </c>
      <c r="B57" s="167">
        <v>-1000</v>
      </c>
      <c r="C57" s="164"/>
      <c r="D57" s="164"/>
      <c r="E57" s="11">
        <f t="shared" si="21"/>
        <v>-1000</v>
      </c>
      <c r="F57" s="12">
        <v>1</v>
      </c>
      <c r="G57" s="11">
        <f t="shared" si="22"/>
        <v>-1000</v>
      </c>
    </row>
    <row r="58" spans="1:7">
      <c r="A58" s="7" t="s">
        <v>113</v>
      </c>
      <c r="B58" s="8" t="s">
        <v>115</v>
      </c>
      <c r="C58" s="8" t="s">
        <v>103</v>
      </c>
      <c r="D58" s="8" t="s">
        <v>103</v>
      </c>
      <c r="E58" s="8" t="s">
        <v>77</v>
      </c>
      <c r="F58" s="9" t="s">
        <v>3</v>
      </c>
      <c r="G58" s="8" t="s">
        <v>78</v>
      </c>
    </row>
    <row r="59" spans="1:7">
      <c r="A59" s="10" t="s">
        <v>114</v>
      </c>
      <c r="B59" s="167">
        <v>620000</v>
      </c>
      <c r="C59" s="166">
        <v>0</v>
      </c>
      <c r="D59" s="166">
        <v>0</v>
      </c>
      <c r="E59" s="11">
        <f t="shared" ref="E59:E61" si="23">AVERAGE(B59:D59)</f>
        <v>206666.66666666666</v>
      </c>
      <c r="F59" s="12">
        <v>1</v>
      </c>
      <c r="G59" s="11">
        <f t="shared" ref="G59:G61" si="24">F59*E59</f>
        <v>206666.66666666666</v>
      </c>
    </row>
    <row r="60" spans="1:7">
      <c r="A60" s="10" t="s">
        <v>107</v>
      </c>
      <c r="B60" s="167">
        <v>13252</v>
      </c>
      <c r="C60" s="166">
        <v>0</v>
      </c>
      <c r="D60" s="166">
        <v>0</v>
      </c>
      <c r="E60" s="11">
        <f t="shared" si="23"/>
        <v>4417.333333333333</v>
      </c>
      <c r="F60" s="12">
        <v>0.5</v>
      </c>
      <c r="G60" s="11">
        <f t="shared" si="24"/>
        <v>2208.6666666666665</v>
      </c>
    </row>
    <row r="61" spans="1:7">
      <c r="A61" s="10" t="s">
        <v>106</v>
      </c>
      <c r="B61" s="167">
        <v>760203</v>
      </c>
      <c r="C61" s="166">
        <v>0</v>
      </c>
      <c r="D61" s="166">
        <v>0</v>
      </c>
      <c r="E61" s="11">
        <f t="shared" si="23"/>
        <v>253401</v>
      </c>
      <c r="F61" s="12">
        <v>1</v>
      </c>
      <c r="G61" s="11">
        <f t="shared" si="24"/>
        <v>253401</v>
      </c>
    </row>
    <row r="62" spans="1:7">
      <c r="A62" s="10" t="s">
        <v>79</v>
      </c>
      <c r="B62" s="167">
        <v>-760203</v>
      </c>
      <c r="C62" s="164">
        <v>0</v>
      </c>
      <c r="D62" s="164">
        <v>0</v>
      </c>
      <c r="E62" s="11">
        <f>AVERAGE(B62:D62)</f>
        <v>-253401</v>
      </c>
      <c r="F62" s="12">
        <v>1</v>
      </c>
      <c r="G62" s="11">
        <f t="shared" ref="G62" si="25">F62*E62</f>
        <v>-253401</v>
      </c>
    </row>
    <row r="63" spans="1:7" ht="15.4" customHeight="1">
      <c r="A63" s="163" t="s">
        <v>80</v>
      </c>
      <c r="B63" s="173"/>
      <c r="C63" s="174"/>
      <c r="D63" s="174"/>
      <c r="E63" s="174"/>
      <c r="F63" s="175"/>
      <c r="G63" s="13">
        <f>SUM(G3:G6,G8:G12,G14:G17,G19:G22,G24:G27,G29:G32,G34:G37,G39:G42,G44:G47,G49:G52,G54:G57,G59:G62)</f>
        <v>2824809.5533333332</v>
      </c>
    </row>
    <row r="64" spans="1:7" ht="16.350000000000001" customHeight="1">
      <c r="A64" s="14" t="s">
        <v>81</v>
      </c>
      <c r="B64" s="176"/>
      <c r="C64" s="177"/>
      <c r="D64" s="177"/>
      <c r="E64" s="177"/>
      <c r="F64" s="178"/>
      <c r="G64" s="13">
        <f>G63/12</f>
        <v>235400.79611111109</v>
      </c>
    </row>
    <row r="65" spans="1:7">
      <c r="A65" s="14" t="s">
        <v>82</v>
      </c>
      <c r="B65" s="176"/>
      <c r="C65" s="177"/>
      <c r="D65" s="177"/>
      <c r="E65" s="177"/>
      <c r="F65" s="178"/>
      <c r="G65" s="11">
        <f>RTR!O13</f>
        <v>0</v>
      </c>
    </row>
    <row r="66" spans="1:7" ht="16.350000000000001" customHeight="1">
      <c r="A66" s="15" t="s">
        <v>83</v>
      </c>
      <c r="B66" s="179"/>
      <c r="C66" s="180"/>
      <c r="D66" s="180"/>
      <c r="E66" s="180"/>
      <c r="F66" s="181"/>
      <c r="G66" s="16">
        <v>1.5</v>
      </c>
    </row>
    <row r="67" spans="1:7" ht="16.350000000000001" customHeight="1">
      <c r="A67" s="14" t="s">
        <v>84</v>
      </c>
      <c r="B67" s="171"/>
      <c r="C67" s="171"/>
      <c r="D67" s="171"/>
      <c r="E67" s="171"/>
      <c r="F67" s="171"/>
      <c r="G67" s="17">
        <f>(G64*G66)-G65</f>
        <v>353101.19416666665</v>
      </c>
    </row>
    <row r="68" spans="1:7" ht="16.350000000000001" customHeight="1">
      <c r="A68" s="14" t="s">
        <v>85</v>
      </c>
      <c r="B68" s="171"/>
      <c r="C68" s="171"/>
      <c r="D68" s="171"/>
      <c r="E68" s="171"/>
      <c r="F68" s="171"/>
      <c r="G68" s="18">
        <v>180</v>
      </c>
    </row>
    <row r="69" spans="1:7" ht="37.35" customHeight="1">
      <c r="A69" s="14" t="s">
        <v>86</v>
      </c>
      <c r="B69" s="171"/>
      <c r="C69" s="171"/>
      <c r="D69" s="171"/>
      <c r="E69" s="171"/>
      <c r="F69" s="171"/>
      <c r="G69" s="16">
        <v>0.1</v>
      </c>
    </row>
    <row r="70" spans="1:7">
      <c r="A70" s="14" t="s">
        <v>87</v>
      </c>
      <c r="B70" s="171"/>
      <c r="C70" s="171"/>
      <c r="D70" s="171"/>
      <c r="E70" s="171"/>
      <c r="F70" s="171"/>
      <c r="G70" s="19">
        <f>PMT(G69/12,G68,-100000)</f>
        <v>1074.6051177081163</v>
      </c>
    </row>
    <row r="71" spans="1:7">
      <c r="A71" s="14" t="s">
        <v>88</v>
      </c>
      <c r="B71" s="171"/>
      <c r="C71" s="171"/>
      <c r="D71" s="171"/>
      <c r="E71" s="171"/>
      <c r="F71" s="171"/>
      <c r="G71" s="20">
        <f>G67/G70</f>
        <v>328.58692774490942</v>
      </c>
    </row>
    <row r="72" spans="1:7" ht="15.4" customHeight="1">
      <c r="A72" s="182" t="s">
        <v>89</v>
      </c>
      <c r="B72" s="182"/>
      <c r="C72" s="182"/>
      <c r="D72" s="182"/>
      <c r="E72" s="182"/>
      <c r="F72" s="182"/>
      <c r="G72" s="182"/>
    </row>
    <row r="73" spans="1:7">
      <c r="A73" s="14" t="s">
        <v>85</v>
      </c>
      <c r="B73" s="171"/>
      <c r="C73" s="171"/>
      <c r="D73" s="171"/>
      <c r="E73" s="171"/>
      <c r="F73" s="171"/>
      <c r="G73" s="17">
        <v>180</v>
      </c>
    </row>
    <row r="74" spans="1:7">
      <c r="A74" s="14" t="s">
        <v>86</v>
      </c>
      <c r="B74" s="171"/>
      <c r="C74" s="171"/>
      <c r="D74" s="171"/>
      <c r="E74" s="171"/>
      <c r="F74" s="171"/>
      <c r="G74" s="21">
        <v>9.5500000000000002E-2</v>
      </c>
    </row>
    <row r="75" spans="1:7">
      <c r="A75" s="14" t="s">
        <v>87</v>
      </c>
      <c r="B75" s="171"/>
      <c r="C75" s="171"/>
      <c r="D75" s="171"/>
      <c r="E75" s="171"/>
      <c r="F75" s="171"/>
      <c r="G75" s="20">
        <f>PMT(G74/12,G73,-100000)</f>
        <v>1047.2438674424525</v>
      </c>
    </row>
    <row r="76" spans="1:7">
      <c r="A76" s="14" t="s">
        <v>90</v>
      </c>
      <c r="B76" s="183">
        <f>B66</f>
        <v>0</v>
      </c>
      <c r="C76" s="183"/>
      <c r="D76" s="183"/>
      <c r="E76" s="183"/>
      <c r="F76" s="183"/>
      <c r="G76" s="22">
        <v>0</v>
      </c>
    </row>
    <row r="77" spans="1:7">
      <c r="A77" s="14" t="s">
        <v>91</v>
      </c>
      <c r="B77" s="171"/>
      <c r="C77" s="171"/>
      <c r="D77" s="171"/>
      <c r="E77" s="171"/>
      <c r="F77" s="171"/>
      <c r="G77" s="23">
        <f>G76*G75</f>
        <v>0</v>
      </c>
    </row>
    <row r="78" spans="1:7">
      <c r="A78" s="14" t="s">
        <v>92</v>
      </c>
      <c r="B78" s="171"/>
      <c r="C78" s="171"/>
      <c r="D78" s="171"/>
      <c r="E78" s="171"/>
      <c r="F78" s="171"/>
      <c r="G78" s="24">
        <f>(G77+G65)/G64</f>
        <v>0</v>
      </c>
    </row>
    <row r="79" spans="1:7">
      <c r="A79" s="25" t="s">
        <v>93</v>
      </c>
      <c r="B79" s="185" t="s">
        <v>4</v>
      </c>
      <c r="C79" s="185"/>
      <c r="D79" s="185"/>
      <c r="E79" s="185"/>
      <c r="F79" s="185"/>
      <c r="G79" s="26">
        <v>0</v>
      </c>
    </row>
    <row r="80" spans="1:7">
      <c r="A80" s="25" t="s">
        <v>94</v>
      </c>
      <c r="B80" s="171"/>
      <c r="C80" s="171"/>
      <c r="D80" s="171"/>
      <c r="E80" s="171"/>
      <c r="F80" s="171"/>
      <c r="G80" s="27"/>
    </row>
    <row r="81" spans="1:7">
      <c r="A81" s="25" t="s">
        <v>95</v>
      </c>
      <c r="B81" s="171"/>
      <c r="C81" s="171"/>
      <c r="D81" s="171"/>
      <c r="E81" s="171"/>
      <c r="F81" s="171"/>
      <c r="G81" s="28" t="e">
        <f>G76/G79</f>
        <v>#DIV/0!</v>
      </c>
    </row>
    <row r="82" spans="1:7">
      <c r="A82" s="14" t="s">
        <v>96</v>
      </c>
      <c r="B82" s="171"/>
      <c r="C82" s="171"/>
      <c r="D82" s="171"/>
      <c r="E82" s="171"/>
      <c r="F82" s="171"/>
      <c r="G82" s="28" t="e">
        <f>(G76+G80)/G79</f>
        <v>#DIV/0!</v>
      </c>
    </row>
    <row r="83" spans="1:7">
      <c r="A83" s="14" t="s">
        <v>97</v>
      </c>
      <c r="B83" s="171"/>
      <c r="C83" s="171"/>
      <c r="D83" s="171"/>
      <c r="E83" s="171"/>
      <c r="F83" s="171"/>
      <c r="G83" s="28" t="e">
        <f>G82+G78</f>
        <v>#DIV/0!</v>
      </c>
    </row>
    <row r="84" spans="1:7" ht="15.4" customHeight="1">
      <c r="A84" s="184"/>
      <c r="B84" s="184"/>
      <c r="C84" s="184"/>
      <c r="D84" s="184"/>
      <c r="E84" s="184"/>
      <c r="F84" s="184"/>
      <c r="G84" s="184"/>
    </row>
    <row r="85" spans="1:7">
      <c r="A85" s="184"/>
      <c r="B85" s="184"/>
      <c r="C85" s="184"/>
      <c r="D85" s="184"/>
      <c r="E85" s="184"/>
      <c r="F85" s="184"/>
      <c r="G85" s="184"/>
    </row>
    <row r="86" spans="1:7" ht="15.4" customHeight="1">
      <c r="A86" s="184"/>
      <c r="B86" s="184"/>
      <c r="C86" s="184"/>
      <c r="D86" s="184"/>
      <c r="E86" s="184"/>
      <c r="F86" s="184"/>
      <c r="G86" s="184"/>
    </row>
    <row r="87" spans="1:7">
      <c r="A87" s="184"/>
      <c r="B87" s="184"/>
      <c r="C87" s="184"/>
      <c r="D87" s="184"/>
      <c r="E87" s="184"/>
      <c r="F87" s="184"/>
      <c r="G87" s="184"/>
    </row>
    <row r="88" spans="1:7">
      <c r="A88" s="184"/>
      <c r="B88" s="184"/>
      <c r="C88" s="184"/>
      <c r="D88" s="184"/>
      <c r="E88" s="184"/>
      <c r="F88" s="184"/>
      <c r="G88" s="184"/>
    </row>
    <row r="89" spans="1:7">
      <c r="A89" s="184"/>
      <c r="B89" s="184"/>
      <c r="C89" s="184"/>
      <c r="D89" s="184"/>
      <c r="E89" s="184"/>
      <c r="F89" s="184"/>
      <c r="G89" s="184"/>
    </row>
    <row r="90" spans="1:7">
      <c r="A90" s="184"/>
      <c r="B90" s="184"/>
      <c r="C90" s="184"/>
      <c r="D90" s="184"/>
      <c r="E90" s="184"/>
      <c r="F90" s="184"/>
      <c r="G90" s="184"/>
    </row>
    <row r="91" spans="1:7" ht="15.4" customHeight="1">
      <c r="A91" s="184"/>
      <c r="B91" s="184"/>
      <c r="C91" s="184"/>
      <c r="D91" s="184"/>
      <c r="E91" s="184"/>
      <c r="F91" s="184"/>
      <c r="G91" s="184"/>
    </row>
    <row r="92" spans="1:7">
      <c r="A92" s="184"/>
      <c r="B92" s="184"/>
      <c r="C92" s="184"/>
      <c r="D92" s="184"/>
      <c r="E92" s="184"/>
      <c r="F92" s="184"/>
      <c r="G92" s="184"/>
    </row>
    <row r="93" spans="1:7">
      <c r="A93" s="186" t="s">
        <v>7</v>
      </c>
      <c r="B93" s="186"/>
      <c r="C93" s="186"/>
      <c r="D93" s="186"/>
      <c r="E93" s="186"/>
      <c r="F93" s="186"/>
      <c r="G93" s="186"/>
    </row>
    <row r="94" spans="1:7">
      <c r="A94" s="184"/>
      <c r="B94" s="184"/>
      <c r="C94" s="184"/>
      <c r="D94" s="184"/>
      <c r="E94" s="184"/>
      <c r="F94" s="184"/>
      <c r="G94" s="184"/>
    </row>
    <row r="95" spans="1:7">
      <c r="A95" s="184" t="s">
        <v>8</v>
      </c>
      <c r="B95" s="184"/>
      <c r="C95" s="184"/>
      <c r="D95" s="184"/>
      <c r="E95" s="184"/>
      <c r="F95" s="184"/>
      <c r="G95" s="184"/>
    </row>
    <row r="96" spans="1:7">
      <c r="A96" s="184"/>
      <c r="B96" s="184"/>
      <c r="C96" s="184"/>
      <c r="D96" s="184"/>
      <c r="E96" s="184"/>
      <c r="F96" s="184"/>
      <c r="G96" s="184"/>
    </row>
    <row r="97" spans="1:7" ht="15.4" customHeight="1">
      <c r="A97" s="184"/>
      <c r="B97" s="184"/>
      <c r="C97" s="184"/>
      <c r="D97" s="184"/>
      <c r="E97" s="184"/>
      <c r="F97" s="184"/>
      <c r="G97" s="184"/>
    </row>
    <row r="98" spans="1:7">
      <c r="A98" s="184"/>
      <c r="B98" s="184"/>
      <c r="C98" s="184"/>
      <c r="D98" s="184"/>
      <c r="E98" s="184"/>
      <c r="F98" s="184"/>
      <c r="G98" s="184"/>
    </row>
    <row r="99" spans="1:7">
      <c r="A99" s="184"/>
      <c r="B99" s="184"/>
      <c r="C99" s="184"/>
      <c r="D99" s="184"/>
      <c r="E99" s="184"/>
      <c r="F99" s="184"/>
      <c r="G99" s="184"/>
    </row>
    <row r="100" spans="1:7">
      <c r="A100" s="186" t="s">
        <v>9</v>
      </c>
      <c r="B100" s="186"/>
      <c r="C100" s="186"/>
      <c r="D100" s="186"/>
      <c r="E100" s="186"/>
      <c r="F100" s="186"/>
      <c r="G100" s="186"/>
    </row>
    <row r="101" spans="1:7" ht="15.4" customHeight="1">
      <c r="A101" s="184"/>
      <c r="B101" s="184"/>
      <c r="C101" s="184"/>
      <c r="D101" s="184"/>
      <c r="E101" s="184"/>
      <c r="F101" s="184"/>
      <c r="G101" s="184"/>
    </row>
    <row r="102" spans="1:7" ht="26.85" customHeight="1">
      <c r="A102" s="184"/>
      <c r="B102" s="184"/>
      <c r="C102" s="184"/>
      <c r="D102" s="184"/>
      <c r="E102" s="184"/>
      <c r="F102" s="184"/>
      <c r="G102" s="184"/>
    </row>
    <row r="103" spans="1:7" ht="15.4" customHeight="1">
      <c r="A103" s="184"/>
      <c r="B103" s="184"/>
      <c r="C103" s="184"/>
      <c r="D103" s="184"/>
      <c r="E103" s="184"/>
      <c r="F103" s="184"/>
      <c r="G103" s="184"/>
    </row>
    <row r="104" spans="1:7" ht="15.4" customHeight="1">
      <c r="A104" s="184"/>
      <c r="B104" s="184"/>
      <c r="C104" s="184"/>
      <c r="D104" s="184"/>
      <c r="E104" s="184"/>
      <c r="F104" s="184"/>
      <c r="G104" s="184"/>
    </row>
    <row r="105" spans="1:7">
      <c r="A105" s="184"/>
      <c r="B105" s="184"/>
      <c r="C105" s="184"/>
      <c r="D105" s="184"/>
      <c r="E105" s="184"/>
      <c r="F105" s="184"/>
      <c r="G105" s="184"/>
    </row>
    <row r="106" spans="1:7" ht="16.350000000000001" customHeight="1">
      <c r="A106" s="186" t="s">
        <v>10</v>
      </c>
      <c r="B106" s="186"/>
      <c r="C106" s="186"/>
      <c r="D106" s="186"/>
      <c r="E106" s="186"/>
      <c r="F106" s="186"/>
      <c r="G106" s="186"/>
    </row>
    <row r="107" spans="1:7" ht="16.350000000000001" customHeight="1">
      <c r="A107" s="33" t="s">
        <v>6</v>
      </c>
      <c r="B107" s="29" t="s">
        <v>11</v>
      </c>
      <c r="C107" s="170" t="s">
        <v>12</v>
      </c>
      <c r="D107" s="29" t="s">
        <v>12</v>
      </c>
      <c r="E107" s="29" t="s">
        <v>13</v>
      </c>
      <c r="F107" s="29" t="s">
        <v>14</v>
      </c>
      <c r="G107" s="29" t="s">
        <v>15</v>
      </c>
    </row>
    <row r="108" spans="1:7" ht="16.350000000000001" customHeight="1">
      <c r="A108" s="31" t="str">
        <f>+A79</f>
        <v xml:space="preserve">Value based on Market valuation                </v>
      </c>
      <c r="B108" s="30"/>
      <c r="C108" s="30"/>
      <c r="D108" s="30"/>
      <c r="E108" s="32" t="s">
        <v>16</v>
      </c>
      <c r="F108" s="30" t="s">
        <v>16</v>
      </c>
      <c r="G108" s="30"/>
    </row>
    <row r="109" spans="1:7" ht="16.350000000000001" customHeight="1">
      <c r="A109" s="31" t="s">
        <v>5</v>
      </c>
      <c r="B109" s="30"/>
      <c r="C109" s="30"/>
      <c r="D109" s="30"/>
      <c r="E109" s="32" t="s">
        <v>16</v>
      </c>
      <c r="F109" s="30" t="s">
        <v>16</v>
      </c>
      <c r="G109" s="30"/>
    </row>
    <row r="110" spans="1:7" ht="16.350000000000001" customHeight="1">
      <c r="A110" s="186" t="s">
        <v>17</v>
      </c>
      <c r="B110" s="186"/>
      <c r="C110" s="186"/>
      <c r="D110" s="186"/>
      <c r="E110" s="186"/>
      <c r="F110" s="186"/>
      <c r="G110" s="186"/>
    </row>
    <row r="111" spans="1:7" ht="16.350000000000001" customHeight="1">
      <c r="A111" s="33" t="s">
        <v>6</v>
      </c>
      <c r="B111" s="29" t="s">
        <v>18</v>
      </c>
      <c r="C111" s="170" t="s">
        <v>19</v>
      </c>
      <c r="D111" s="29" t="s">
        <v>19</v>
      </c>
      <c r="E111" s="29" t="s">
        <v>20</v>
      </c>
      <c r="F111" s="187" t="s">
        <v>21</v>
      </c>
      <c r="G111" s="187"/>
    </row>
    <row r="112" spans="1:7" ht="16.350000000000001" customHeight="1">
      <c r="A112" s="31" t="str">
        <f>+A79</f>
        <v xml:space="preserve">Value based on Market valuation                </v>
      </c>
      <c r="B112" s="30" t="s">
        <v>16</v>
      </c>
      <c r="C112" s="30"/>
      <c r="D112" s="30"/>
      <c r="E112" s="32" t="s">
        <v>16</v>
      </c>
      <c r="F112" s="188" t="s">
        <v>16</v>
      </c>
      <c r="G112" s="188"/>
    </row>
    <row r="113" spans="1:250" ht="16.350000000000001" customHeight="1">
      <c r="A113" s="31" t="s">
        <v>5</v>
      </c>
      <c r="B113" s="30" t="s">
        <v>16</v>
      </c>
      <c r="C113" s="30"/>
      <c r="D113" s="30"/>
      <c r="E113" s="32" t="s">
        <v>16</v>
      </c>
      <c r="F113" s="188" t="s">
        <v>16</v>
      </c>
      <c r="G113" s="188"/>
    </row>
    <row r="114" spans="1:250" ht="16.350000000000001" customHeight="1">
      <c r="A114" s="189" t="s">
        <v>22</v>
      </c>
      <c r="B114" s="189"/>
      <c r="C114" s="189"/>
      <c r="D114" s="189"/>
      <c r="E114" s="189" t="s">
        <v>23</v>
      </c>
      <c r="F114" s="189"/>
      <c r="G114" s="189"/>
    </row>
    <row r="115" spans="1:250" ht="16.350000000000001" customHeight="1">
      <c r="A115" s="184" t="s">
        <v>24</v>
      </c>
      <c r="B115" s="184"/>
      <c r="C115" s="184"/>
      <c r="D115" s="184"/>
      <c r="E115" s="184"/>
      <c r="F115" s="184"/>
      <c r="G115" s="184"/>
    </row>
    <row r="116" spans="1:250" ht="16.350000000000001" customHeight="1">
      <c r="A116" s="184" t="s">
        <v>25</v>
      </c>
      <c r="B116" s="184"/>
      <c r="C116" s="184"/>
      <c r="D116" s="184"/>
      <c r="E116" s="184"/>
      <c r="F116" s="184"/>
      <c r="G116" s="184"/>
    </row>
    <row r="117" spans="1:250" ht="26.85" customHeight="1">
      <c r="A117" s="184" t="s">
        <v>26</v>
      </c>
      <c r="B117" s="184"/>
      <c r="C117" s="184"/>
      <c r="D117" s="184"/>
      <c r="E117" s="184"/>
      <c r="F117" s="184"/>
      <c r="G117" s="184"/>
    </row>
    <row r="118" spans="1:250" s="34" customFormat="1">
      <c r="A118" s="184" t="s">
        <v>27</v>
      </c>
      <c r="B118" s="184"/>
      <c r="C118" s="184"/>
      <c r="D118" s="184"/>
      <c r="E118" s="184"/>
      <c r="F118" s="184"/>
      <c r="G118" s="184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IE118" s="35"/>
      <c r="IF118" s="35"/>
      <c r="IG118" s="35"/>
      <c r="IH118" s="2"/>
      <c r="IM118" s="3"/>
      <c r="IN118" s="3"/>
      <c r="IO118" s="4"/>
      <c r="IP118" s="4"/>
    </row>
    <row r="119" spans="1:250" s="34" customFormat="1">
      <c r="A119" s="184" t="s">
        <v>28</v>
      </c>
      <c r="B119" s="184"/>
      <c r="C119" s="184"/>
      <c r="D119" s="184"/>
      <c r="E119" s="184"/>
      <c r="F119" s="184"/>
      <c r="G119" s="184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IE119" s="35"/>
      <c r="IF119" s="35"/>
      <c r="IG119" s="35"/>
      <c r="IH119" s="2"/>
      <c r="IM119" s="3"/>
      <c r="IN119" s="3"/>
      <c r="IO119" s="4"/>
      <c r="IP119" s="4"/>
    </row>
    <row r="120" spans="1:250" s="34" customFormat="1">
      <c r="A120" s="184" t="s">
        <v>29</v>
      </c>
      <c r="B120" s="184"/>
      <c r="C120" s="184"/>
      <c r="D120" s="184"/>
      <c r="E120" s="184"/>
      <c r="F120" s="184"/>
      <c r="G120" s="184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IE120" s="35"/>
      <c r="IF120" s="35"/>
      <c r="IG120" s="35"/>
      <c r="IH120" s="2"/>
      <c r="IM120" s="3"/>
      <c r="IN120" s="3"/>
      <c r="IO120" s="4"/>
      <c r="IP120" s="4"/>
    </row>
    <row r="121" spans="1:250">
      <c r="A121" s="184" t="s">
        <v>30</v>
      </c>
      <c r="B121" s="184"/>
      <c r="C121" s="184"/>
      <c r="D121" s="184"/>
      <c r="E121" s="184"/>
      <c r="F121" s="184"/>
      <c r="G121" s="184"/>
    </row>
    <row r="122" spans="1:250">
      <c r="A122" s="184" t="s">
        <v>31</v>
      </c>
      <c r="B122" s="184"/>
      <c r="C122" s="184"/>
      <c r="D122" s="184"/>
      <c r="E122" s="184"/>
      <c r="F122" s="184"/>
      <c r="G122" s="184"/>
    </row>
    <row r="123" spans="1:250">
      <c r="A123" s="184" t="s">
        <v>32</v>
      </c>
      <c r="B123" s="184"/>
      <c r="C123" s="184"/>
      <c r="D123" s="184"/>
      <c r="E123" s="184"/>
      <c r="F123" s="184"/>
      <c r="G123" s="184"/>
    </row>
    <row r="124" spans="1:250">
      <c r="A124" s="184" t="s">
        <v>33</v>
      </c>
      <c r="B124" s="184"/>
      <c r="C124" s="184"/>
      <c r="D124" s="184"/>
      <c r="E124" s="184"/>
      <c r="F124" s="184"/>
      <c r="G124" s="184"/>
    </row>
    <row r="125" spans="1:250">
      <c r="A125" s="184" t="s">
        <v>34</v>
      </c>
      <c r="B125" s="184"/>
      <c r="C125" s="184"/>
      <c r="D125" s="184"/>
      <c r="E125" s="184"/>
      <c r="F125" s="184"/>
      <c r="G125" s="184"/>
    </row>
    <row r="126" spans="1:250">
      <c r="A126" s="184" t="s">
        <v>35</v>
      </c>
      <c r="B126" s="184"/>
      <c r="C126" s="184"/>
      <c r="D126" s="184"/>
      <c r="E126" s="191" t="s">
        <v>36</v>
      </c>
      <c r="F126" s="191"/>
      <c r="G126" s="191"/>
    </row>
    <row r="127" spans="1:250">
      <c r="A127" s="192" t="s">
        <v>37</v>
      </c>
      <c r="B127" s="192"/>
      <c r="C127" s="192"/>
      <c r="D127" s="192"/>
      <c r="E127" s="192"/>
      <c r="F127" s="192"/>
      <c r="G127" s="192"/>
    </row>
    <row r="128" spans="1:250">
      <c r="A128" s="193"/>
      <c r="B128" s="193"/>
      <c r="C128" s="193"/>
      <c r="D128" s="193"/>
      <c r="E128" s="193"/>
      <c r="F128" s="193"/>
      <c r="G128" s="193"/>
    </row>
    <row r="129" spans="1:7">
      <c r="A129" s="193"/>
      <c r="B129" s="193"/>
      <c r="C129" s="193"/>
      <c r="D129" s="193"/>
      <c r="E129" s="193"/>
      <c r="F129" s="193"/>
      <c r="G129" s="193"/>
    </row>
    <row r="130" spans="1:7">
      <c r="A130" s="190"/>
      <c r="B130" s="190"/>
      <c r="C130" s="190"/>
      <c r="D130" s="190"/>
      <c r="E130" s="190"/>
      <c r="F130" s="190"/>
      <c r="G130" s="190"/>
    </row>
  </sheetData>
  <sheetProtection selectLockedCells="1" selectUnlockedCells="1"/>
  <mergeCells count="79">
    <mergeCell ref="A130:G130"/>
    <mergeCell ref="A123:D123"/>
    <mergeCell ref="E123:G123"/>
    <mergeCell ref="A124:D124"/>
    <mergeCell ref="E124:G124"/>
    <mergeCell ref="A125:D125"/>
    <mergeCell ref="E125:G125"/>
    <mergeCell ref="A126:D126"/>
    <mergeCell ref="E126:G126"/>
    <mergeCell ref="A127:G127"/>
    <mergeCell ref="A128:G128"/>
    <mergeCell ref="A129:G129"/>
    <mergeCell ref="A120:D120"/>
    <mergeCell ref="E120:G120"/>
    <mergeCell ref="A121:D121"/>
    <mergeCell ref="E121:G121"/>
    <mergeCell ref="A122:D122"/>
    <mergeCell ref="E122:G122"/>
    <mergeCell ref="A117:D117"/>
    <mergeCell ref="E117:G117"/>
    <mergeCell ref="A118:D118"/>
    <mergeCell ref="E118:G118"/>
    <mergeCell ref="A119:D119"/>
    <mergeCell ref="E119:G119"/>
    <mergeCell ref="A116:D116"/>
    <mergeCell ref="E116:G116"/>
    <mergeCell ref="A104:G104"/>
    <mergeCell ref="A105:G105"/>
    <mergeCell ref="A106:G106"/>
    <mergeCell ref="A110:G110"/>
    <mergeCell ref="F111:G111"/>
    <mergeCell ref="F112:G112"/>
    <mergeCell ref="F113:G113"/>
    <mergeCell ref="A114:D114"/>
    <mergeCell ref="E114:G114"/>
    <mergeCell ref="A115:D115"/>
    <mergeCell ref="E115:G115"/>
    <mergeCell ref="B82:F82"/>
    <mergeCell ref="A103:G103"/>
    <mergeCell ref="A92:G92"/>
    <mergeCell ref="A93:G93"/>
    <mergeCell ref="A94:G94"/>
    <mergeCell ref="A95:G95"/>
    <mergeCell ref="A96:G96"/>
    <mergeCell ref="A97:G97"/>
    <mergeCell ref="A98:G98"/>
    <mergeCell ref="A99:G99"/>
    <mergeCell ref="A100:G100"/>
    <mergeCell ref="A101:G101"/>
    <mergeCell ref="A102:G102"/>
    <mergeCell ref="A91:G91"/>
    <mergeCell ref="A84:G84"/>
    <mergeCell ref="A85:G85"/>
    <mergeCell ref="B77:F77"/>
    <mergeCell ref="B78:F78"/>
    <mergeCell ref="B79:F79"/>
    <mergeCell ref="B80:F80"/>
    <mergeCell ref="B81:F81"/>
    <mergeCell ref="A86:G86"/>
    <mergeCell ref="A87:G87"/>
    <mergeCell ref="A88:G88"/>
    <mergeCell ref="A89:G89"/>
    <mergeCell ref="A90:G90"/>
    <mergeCell ref="B83:F83"/>
    <mergeCell ref="B1:D1"/>
    <mergeCell ref="B63:F63"/>
    <mergeCell ref="B64:F64"/>
    <mergeCell ref="B65:F65"/>
    <mergeCell ref="B66:F66"/>
    <mergeCell ref="B67:F67"/>
    <mergeCell ref="B68:F68"/>
    <mergeCell ref="B69:F69"/>
    <mergeCell ref="B70:F70"/>
    <mergeCell ref="B71:F71"/>
    <mergeCell ref="A72:G72"/>
    <mergeCell ref="B73:F73"/>
    <mergeCell ref="B74:F74"/>
    <mergeCell ref="B75:F75"/>
    <mergeCell ref="B76:F76"/>
  </mergeCells>
  <pageMargins left="0.78749999999999998" right="0.78749999999999998" top="1.05277777777778" bottom="1.05277777777778" header="0.78749999999999998" footer="0.78749999999999998"/>
  <pageSetup firstPageNumber="0" orientation="landscape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4"/>
    <pageSetUpPr fitToPage="1"/>
  </sheetPr>
  <dimension ref="A1:IT17"/>
  <sheetViews>
    <sheetView topLeftCell="F1" zoomScale="136" zoomScaleNormal="136" workbookViewId="0">
      <selection activeCell="P4" sqref="P4"/>
    </sheetView>
  </sheetViews>
  <sheetFormatPr defaultColWidth="22.140625" defaultRowHeight="13.5"/>
  <cols>
    <col min="1" max="1" width="5.42578125" style="36" customWidth="1"/>
    <col min="2" max="2" width="22.140625" style="36"/>
    <col min="3" max="3" width="15.140625" style="36" customWidth="1"/>
    <col min="4" max="4" width="11.85546875" style="36" bestFit="1" customWidth="1"/>
    <col min="5" max="5" width="7.42578125" style="36" customWidth="1"/>
    <col min="6" max="6" width="13.140625" style="36" bestFit="1" customWidth="1"/>
    <col min="7" max="7" width="11.85546875" style="36" bestFit="1" customWidth="1"/>
    <col min="8" max="8" width="13.140625" style="36" bestFit="1" customWidth="1"/>
    <col min="9" max="9" width="11.42578125" style="37" customWidth="1"/>
    <col min="10" max="10" width="14.140625" style="37" customWidth="1"/>
    <col min="11" max="11" width="9" style="36" customWidth="1"/>
    <col min="12" max="12" width="7.7109375" style="36" customWidth="1"/>
    <col min="13" max="13" width="8.42578125" style="36" customWidth="1"/>
    <col min="14" max="14" width="10.140625" style="36" customWidth="1"/>
    <col min="15" max="15" width="13.140625" style="36" customWidth="1"/>
    <col min="16" max="16" width="24.85546875" style="36" customWidth="1"/>
    <col min="17" max="17" width="10.140625" style="36" customWidth="1"/>
    <col min="18" max="254" width="22.140625" style="36"/>
    <col min="255" max="16384" width="22.140625" style="4"/>
  </cols>
  <sheetData>
    <row r="1" spans="1:254" ht="54">
      <c r="A1" s="38" t="s">
        <v>38</v>
      </c>
      <c r="B1" s="38" t="s">
        <v>39</v>
      </c>
      <c r="C1" s="38" t="s">
        <v>40</v>
      </c>
      <c r="D1" s="38" t="s">
        <v>41</v>
      </c>
      <c r="E1" s="38" t="s">
        <v>42</v>
      </c>
      <c r="F1" s="38" t="s">
        <v>43</v>
      </c>
      <c r="G1" s="38" t="s">
        <v>44</v>
      </c>
      <c r="H1" s="38" t="s">
        <v>45</v>
      </c>
      <c r="I1" s="39" t="s">
        <v>46</v>
      </c>
      <c r="J1" s="39" t="s">
        <v>47</v>
      </c>
      <c r="K1" s="38" t="s">
        <v>48</v>
      </c>
      <c r="L1" s="38" t="s">
        <v>49</v>
      </c>
      <c r="M1" s="38" t="s">
        <v>50</v>
      </c>
      <c r="N1" s="38" t="s">
        <v>51</v>
      </c>
      <c r="O1" s="38" t="s">
        <v>102</v>
      </c>
      <c r="P1" s="38" t="s">
        <v>52</v>
      </c>
      <c r="Q1" s="38" t="s">
        <v>53</v>
      </c>
    </row>
    <row r="2" spans="1:254" ht="40.5">
      <c r="A2" s="40"/>
      <c r="B2" s="41">
        <v>512499149</v>
      </c>
      <c r="C2" s="40" t="s">
        <v>126</v>
      </c>
      <c r="D2" s="40" t="s">
        <v>127</v>
      </c>
      <c r="E2" s="41"/>
      <c r="F2" s="42">
        <v>4000000</v>
      </c>
      <c r="G2" s="42"/>
      <c r="H2" s="42"/>
      <c r="I2" s="43"/>
      <c r="J2" s="43"/>
      <c r="K2" s="41">
        <v>12</v>
      </c>
      <c r="L2" s="41">
        <v>0</v>
      </c>
      <c r="M2" s="41">
        <v>0</v>
      </c>
      <c r="N2" s="41">
        <v>0</v>
      </c>
      <c r="O2" s="41" t="s">
        <v>129</v>
      </c>
      <c r="P2" s="44"/>
      <c r="Q2" s="41">
        <v>0</v>
      </c>
    </row>
    <row r="3" spans="1:254" ht="40.5">
      <c r="A3" s="40">
        <v>2</v>
      </c>
      <c r="B3" s="41" t="s">
        <v>124</v>
      </c>
      <c r="C3" s="40" t="s">
        <v>126</v>
      </c>
      <c r="D3" s="40" t="s">
        <v>127</v>
      </c>
      <c r="E3" s="41"/>
      <c r="F3" s="42">
        <v>31500000</v>
      </c>
      <c r="G3" s="42"/>
      <c r="H3" s="42"/>
      <c r="I3" s="43"/>
      <c r="J3" s="43"/>
      <c r="K3" s="41">
        <v>156</v>
      </c>
      <c r="L3" s="41">
        <v>25</v>
      </c>
      <c r="M3" s="41">
        <v>131</v>
      </c>
      <c r="N3" s="41">
        <v>343250</v>
      </c>
      <c r="O3" s="41" t="s">
        <v>129</v>
      </c>
      <c r="P3" s="44"/>
      <c r="Q3" s="41">
        <v>0</v>
      </c>
    </row>
    <row r="4" spans="1:254" ht="40.5">
      <c r="A4" s="40">
        <v>3</v>
      </c>
      <c r="B4" s="41" t="s">
        <v>125</v>
      </c>
      <c r="C4" s="40" t="s">
        <v>126</v>
      </c>
      <c r="D4" s="40" t="s">
        <v>127</v>
      </c>
      <c r="E4" s="41"/>
      <c r="F4" s="42">
        <v>16300000</v>
      </c>
      <c r="H4" s="42"/>
      <c r="I4" s="43"/>
      <c r="J4" s="43"/>
      <c r="K4" s="41">
        <v>84</v>
      </c>
      <c r="L4" s="41">
        <v>26</v>
      </c>
      <c r="M4" s="41">
        <v>58</v>
      </c>
      <c r="N4" s="41">
        <v>262252</v>
      </c>
      <c r="O4" s="41" t="s">
        <v>129</v>
      </c>
      <c r="P4" s="44"/>
      <c r="Q4" s="41">
        <v>0</v>
      </c>
    </row>
    <row r="5" spans="1:254" ht="40.5">
      <c r="A5" s="40">
        <v>4</v>
      </c>
      <c r="B5" s="41">
        <v>505179</v>
      </c>
      <c r="C5" s="40" t="s">
        <v>126</v>
      </c>
      <c r="D5" s="168" t="s">
        <v>128</v>
      </c>
      <c r="E5" s="41"/>
      <c r="F5" s="42">
        <v>28600000</v>
      </c>
      <c r="G5" s="42"/>
      <c r="H5" s="42"/>
      <c r="I5" s="43"/>
      <c r="J5" s="43"/>
      <c r="K5" s="41">
        <v>0</v>
      </c>
      <c r="L5" s="41">
        <v>0</v>
      </c>
      <c r="M5" s="41">
        <v>0</v>
      </c>
      <c r="N5" s="41">
        <v>0</v>
      </c>
      <c r="O5" s="41" t="s">
        <v>129</v>
      </c>
      <c r="P5" s="41"/>
      <c r="IT5" s="4"/>
    </row>
    <row r="6" spans="1:254">
      <c r="A6" s="40">
        <v>5</v>
      </c>
      <c r="B6" s="41"/>
      <c r="C6" s="40"/>
      <c r="D6" s="168"/>
      <c r="E6" s="41"/>
      <c r="F6" s="42"/>
      <c r="G6" s="42"/>
      <c r="H6" s="42"/>
      <c r="I6" s="43"/>
      <c r="J6" s="43"/>
      <c r="K6" s="41"/>
      <c r="L6" s="41"/>
      <c r="M6" s="41"/>
      <c r="N6" s="41"/>
      <c r="O6" s="41" t="s">
        <v>101</v>
      </c>
      <c r="P6" s="41"/>
      <c r="IT6" s="4"/>
    </row>
    <row r="7" spans="1:254">
      <c r="A7" s="40">
        <v>6</v>
      </c>
      <c r="B7" s="45"/>
      <c r="C7" s="40"/>
      <c r="D7" s="46"/>
      <c r="E7" s="46"/>
      <c r="F7" s="46"/>
      <c r="G7" s="46"/>
      <c r="H7" s="46"/>
      <c r="I7" s="43"/>
      <c r="J7" s="43"/>
      <c r="K7" s="47"/>
      <c r="L7" s="47"/>
      <c r="M7" s="47"/>
      <c r="N7" s="48"/>
      <c r="O7" s="46" t="s">
        <v>101</v>
      </c>
      <c r="P7" s="41"/>
      <c r="Q7" s="49">
        <v>2</v>
      </c>
    </row>
    <row r="8" spans="1:254">
      <c r="A8" s="40">
        <v>7</v>
      </c>
      <c r="B8" s="45"/>
      <c r="C8" s="40"/>
      <c r="D8" s="46"/>
      <c r="E8" s="46"/>
      <c r="F8" s="46"/>
      <c r="G8" s="46"/>
      <c r="H8" s="46"/>
      <c r="I8" s="43"/>
      <c r="J8" s="43"/>
      <c r="K8" s="47"/>
      <c r="L8" s="47"/>
      <c r="M8" s="47"/>
      <c r="N8" s="48"/>
      <c r="O8" s="46" t="s">
        <v>101</v>
      </c>
      <c r="P8" s="41"/>
      <c r="Q8" s="49" t="s">
        <v>54</v>
      </c>
    </row>
    <row r="9" spans="1:254">
      <c r="A9" s="40">
        <v>8</v>
      </c>
      <c r="B9" s="45"/>
      <c r="C9" s="40"/>
      <c r="D9" s="46"/>
      <c r="E9" s="46"/>
      <c r="F9" s="46"/>
      <c r="G9" s="46"/>
      <c r="H9" s="46"/>
      <c r="I9" s="43"/>
      <c r="J9" s="43"/>
      <c r="K9" s="47"/>
      <c r="L9" s="47"/>
      <c r="M9" s="47"/>
      <c r="N9" s="48"/>
      <c r="O9" s="46" t="s">
        <v>100</v>
      </c>
      <c r="P9" s="45"/>
      <c r="Q9" s="49" t="s">
        <v>54</v>
      </c>
    </row>
    <row r="10" spans="1:254">
      <c r="A10" s="40">
        <v>9</v>
      </c>
      <c r="B10" s="45"/>
      <c r="C10" s="40"/>
      <c r="D10" s="46"/>
      <c r="E10" s="46"/>
      <c r="F10" s="46"/>
      <c r="G10" s="46"/>
      <c r="H10" s="46"/>
      <c r="I10" s="43"/>
      <c r="J10" s="43"/>
      <c r="K10" s="47"/>
      <c r="L10" s="47"/>
      <c r="M10" s="47"/>
      <c r="N10" s="48"/>
      <c r="O10" s="46" t="s">
        <v>100</v>
      </c>
      <c r="P10" s="45"/>
      <c r="Q10" s="49" t="s">
        <v>54</v>
      </c>
    </row>
    <row r="11" spans="1:254">
      <c r="A11" s="40">
        <v>10</v>
      </c>
      <c r="B11" s="45"/>
      <c r="C11" s="40"/>
      <c r="D11" s="46"/>
      <c r="E11" s="46"/>
      <c r="F11" s="46"/>
      <c r="G11" s="46"/>
      <c r="H11" s="46"/>
      <c r="I11" s="43"/>
      <c r="J11" s="43"/>
      <c r="K11" s="47"/>
      <c r="L11" s="47"/>
      <c r="M11" s="47"/>
      <c r="N11" s="48"/>
      <c r="O11" s="41" t="s">
        <v>100</v>
      </c>
      <c r="P11" s="45"/>
      <c r="Q11" s="49" t="s">
        <v>54</v>
      </c>
    </row>
    <row r="12" spans="1:254">
      <c r="A12" s="40">
        <v>11</v>
      </c>
      <c r="B12" s="45"/>
      <c r="C12" s="40"/>
      <c r="D12" s="46"/>
      <c r="E12" s="46"/>
      <c r="F12" s="46"/>
      <c r="G12" s="46"/>
      <c r="H12" s="46"/>
      <c r="I12" s="43"/>
      <c r="J12" s="43"/>
      <c r="K12" s="47"/>
      <c r="L12" s="47"/>
      <c r="M12" s="47"/>
      <c r="N12" s="48"/>
      <c r="O12" s="41" t="s">
        <v>100</v>
      </c>
      <c r="P12" s="45"/>
      <c r="Q12" s="49" t="s">
        <v>54</v>
      </c>
    </row>
    <row r="13" spans="1:254">
      <c r="A13" s="50"/>
      <c r="B13" s="40"/>
      <c r="C13" s="40"/>
      <c r="D13" s="40"/>
      <c r="E13" s="40"/>
      <c r="F13" s="40"/>
      <c r="G13" s="40"/>
      <c r="H13" s="40"/>
      <c r="I13" s="51"/>
      <c r="J13" s="51"/>
      <c r="K13" s="40"/>
      <c r="L13" s="40"/>
      <c r="M13" s="40"/>
      <c r="N13" s="40"/>
      <c r="O13" s="52">
        <f>SUMIF(O2:O12,"Y",N2:N12)</f>
        <v>0</v>
      </c>
      <c r="P13" s="40"/>
      <c r="Q13" s="53"/>
    </row>
    <row r="17" spans="9:9">
      <c r="I17" s="165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scale="59" firstPageNumber="0" orientation="landscape" horizontalDpi="300" verticalDpi="300" r:id="rId1"/>
  <headerFooter alignWithMargins="0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4"/>
  </sheetPr>
  <dimension ref="A1:E65536"/>
  <sheetViews>
    <sheetView workbookViewId="0">
      <selection activeCell="D14" sqref="D14"/>
    </sheetView>
  </sheetViews>
  <sheetFormatPr defaultColWidth="11.5703125" defaultRowHeight="13.5" customHeight="1"/>
  <cols>
    <col min="1" max="2" width="9.28515625" style="4" customWidth="1"/>
    <col min="3" max="16384" width="11.5703125" style="4"/>
  </cols>
  <sheetData>
    <row r="1" spans="1:5" ht="16.149999999999999" customHeight="1">
      <c r="A1" s="194"/>
      <c r="B1" s="194"/>
      <c r="C1" s="194"/>
      <c r="D1" s="194"/>
      <c r="E1" s="194"/>
    </row>
    <row r="2" spans="1:5" ht="16.149999999999999" customHeight="1">
      <c r="A2" s="54"/>
      <c r="B2" s="54"/>
      <c r="C2" s="54"/>
      <c r="D2" s="54"/>
      <c r="E2" s="55"/>
    </row>
    <row r="3" spans="1:5" ht="16.149999999999999" customHeight="1">
      <c r="A3" s="49"/>
      <c r="B3" s="49"/>
      <c r="C3" s="56"/>
      <c r="D3" s="56"/>
      <c r="E3" s="49"/>
    </row>
    <row r="4" spans="1:5" ht="16.149999999999999" customHeight="1">
      <c r="A4" s="49"/>
      <c r="B4" s="49"/>
      <c r="C4" s="56"/>
      <c r="D4" s="56"/>
      <c r="E4" s="49"/>
    </row>
    <row r="5" spans="1:5" ht="16.149999999999999" customHeight="1">
      <c r="A5" s="49"/>
      <c r="B5" s="49"/>
      <c r="C5" s="56"/>
      <c r="D5" s="56"/>
      <c r="E5" s="49"/>
    </row>
    <row r="6" spans="1:5" ht="16.149999999999999" customHeight="1">
      <c r="A6" s="49"/>
      <c r="B6" s="49"/>
      <c r="C6" s="56"/>
      <c r="D6" s="56"/>
      <c r="E6" s="49"/>
    </row>
    <row r="7" spans="1:5" ht="16.149999999999999" customHeight="1">
      <c r="A7" s="49"/>
      <c r="B7" s="49"/>
      <c r="C7" s="56"/>
      <c r="D7" s="56"/>
      <c r="E7" s="49"/>
    </row>
    <row r="8" spans="1:5" ht="16.149999999999999" customHeight="1">
      <c r="A8" s="49"/>
      <c r="B8" s="49"/>
      <c r="C8" s="56"/>
      <c r="D8" s="56"/>
      <c r="E8" s="49"/>
    </row>
    <row r="9" spans="1:5" ht="16.149999999999999" customHeight="1">
      <c r="A9" s="49"/>
      <c r="B9" s="49"/>
      <c r="C9" s="56"/>
      <c r="D9" s="56"/>
      <c r="E9" s="49"/>
    </row>
    <row r="10" spans="1:5" ht="16.149999999999999" customHeight="1">
      <c r="A10" s="49"/>
      <c r="B10" s="49"/>
      <c r="C10" s="56"/>
      <c r="D10" s="56"/>
      <c r="E10" s="49"/>
    </row>
    <row r="65532" ht="12.95" customHeight="1"/>
    <row r="65533" ht="12.95" customHeight="1"/>
    <row r="65534" ht="12.95" customHeight="1"/>
    <row r="65535" ht="12.95" customHeight="1"/>
    <row r="65536" ht="12.95" customHeight="1"/>
  </sheetData>
  <sheetProtection selectLockedCells="1" selectUnlockedCells="1"/>
  <mergeCells count="1">
    <mergeCell ref="A1:E1"/>
  </mergeCell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 alignWithMargins="0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indexed="24"/>
  </sheetPr>
  <dimension ref="A1:J102"/>
  <sheetViews>
    <sheetView workbookViewId="0">
      <selection activeCell="L23" sqref="L23"/>
    </sheetView>
  </sheetViews>
  <sheetFormatPr defaultRowHeight="13.5"/>
  <cols>
    <col min="1" max="1" width="35.140625" style="4" customWidth="1"/>
    <col min="2" max="4" width="13.140625" style="4" customWidth="1"/>
    <col min="5" max="5" width="12.5703125" style="4" customWidth="1"/>
    <col min="6" max="6" width="13.140625" style="4" customWidth="1"/>
    <col min="7" max="7" width="12.28515625" style="4" customWidth="1"/>
    <col min="8" max="8" width="13.42578125" style="4" customWidth="1"/>
    <col min="9" max="9" width="12.5703125" style="4" customWidth="1"/>
    <col min="10" max="16384" width="9.140625" style="4"/>
  </cols>
  <sheetData>
    <row r="1" spans="1:9">
      <c r="A1" s="196"/>
      <c r="B1" s="196"/>
      <c r="C1" s="196"/>
      <c r="D1" s="196"/>
      <c r="E1" s="196"/>
      <c r="F1" s="196"/>
      <c r="G1" s="196"/>
      <c r="H1" s="196"/>
    </row>
    <row r="2" spans="1:9">
      <c r="A2" s="196"/>
      <c r="B2" s="196"/>
      <c r="C2" s="196"/>
      <c r="D2" s="196"/>
      <c r="E2" s="196"/>
      <c r="F2" s="196"/>
      <c r="G2" s="196"/>
      <c r="H2" s="196"/>
    </row>
    <row r="3" spans="1:9">
      <c r="A3" s="197"/>
      <c r="B3" s="57"/>
      <c r="C3" s="57"/>
      <c r="D3" s="57"/>
      <c r="E3" s="57"/>
      <c r="F3" s="57"/>
      <c r="G3" s="57"/>
      <c r="H3" s="57"/>
    </row>
    <row r="4" spans="1:9">
      <c r="A4" s="197"/>
      <c r="B4" s="57"/>
      <c r="C4" s="57"/>
      <c r="D4" s="57"/>
      <c r="E4" s="57"/>
      <c r="F4" s="57"/>
      <c r="G4" s="57"/>
      <c r="H4" s="57"/>
    </row>
    <row r="5" spans="1:9">
      <c r="A5" s="197"/>
      <c r="B5" s="57"/>
      <c r="C5" s="57"/>
      <c r="D5" s="57"/>
      <c r="E5" s="57"/>
      <c r="F5" s="57"/>
      <c r="G5" s="57"/>
      <c r="H5" s="57"/>
    </row>
    <row r="6" spans="1:9">
      <c r="A6" s="58"/>
      <c r="B6" s="59"/>
      <c r="C6" s="60"/>
      <c r="D6" s="59"/>
      <c r="E6" s="60"/>
      <c r="F6" s="59"/>
      <c r="G6" s="60"/>
      <c r="H6" s="59"/>
      <c r="I6" s="61"/>
    </row>
    <row r="7" spans="1:9">
      <c r="A7" s="62"/>
      <c r="B7" s="59"/>
      <c r="C7" s="63"/>
      <c r="D7" s="59"/>
      <c r="E7" s="63"/>
      <c r="F7" s="59"/>
      <c r="G7" s="60"/>
      <c r="H7" s="59"/>
      <c r="I7" s="61"/>
    </row>
    <row r="8" spans="1:9">
      <c r="A8" s="62"/>
      <c r="B8" s="59"/>
      <c r="C8" s="63"/>
      <c r="D8" s="59"/>
      <c r="E8" s="63"/>
      <c r="F8" s="59"/>
      <c r="G8" s="60"/>
      <c r="H8" s="59"/>
      <c r="I8" s="61"/>
    </row>
    <row r="9" spans="1:9">
      <c r="A9" s="64"/>
      <c r="B9" s="65"/>
      <c r="C9" s="66"/>
      <c r="D9" s="65"/>
      <c r="E9" s="66"/>
      <c r="F9" s="65"/>
      <c r="G9" s="67"/>
      <c r="H9" s="65"/>
      <c r="I9" s="61"/>
    </row>
    <row r="10" spans="1:9">
      <c r="A10" s="64"/>
      <c r="B10" s="64"/>
      <c r="C10" s="68"/>
      <c r="D10" s="64"/>
      <c r="E10" s="68"/>
      <c r="F10" s="64"/>
      <c r="G10" s="68"/>
      <c r="H10" s="69"/>
      <c r="I10" s="70"/>
    </row>
    <row r="11" spans="1:9">
      <c r="A11" s="71"/>
      <c r="B11" s="59"/>
      <c r="C11" s="60"/>
      <c r="D11" s="59"/>
      <c r="E11" s="60"/>
      <c r="F11" s="59"/>
      <c r="G11" s="60"/>
      <c r="H11" s="59"/>
      <c r="I11" s="60"/>
    </row>
    <row r="12" spans="1:9">
      <c r="A12" s="71"/>
      <c r="B12" s="59"/>
      <c r="C12" s="60"/>
      <c r="D12" s="59"/>
      <c r="E12" s="60"/>
      <c r="F12" s="59"/>
      <c r="G12" s="60"/>
      <c r="H12" s="59"/>
      <c r="I12" s="60"/>
    </row>
    <row r="13" spans="1:9">
      <c r="A13" s="71"/>
      <c r="B13" s="59"/>
      <c r="C13" s="60"/>
      <c r="D13" s="59"/>
      <c r="E13" s="60"/>
      <c r="F13" s="59"/>
      <c r="G13" s="60"/>
      <c r="H13" s="59"/>
      <c r="I13" s="60"/>
    </row>
    <row r="14" spans="1:9">
      <c r="A14" s="72"/>
      <c r="B14" s="73"/>
      <c r="C14" s="67"/>
      <c r="D14" s="73"/>
      <c r="E14" s="66"/>
      <c r="F14" s="73"/>
      <c r="G14" s="67"/>
      <c r="H14" s="73"/>
      <c r="I14" s="60"/>
    </row>
    <row r="15" spans="1:9">
      <c r="A15" s="74"/>
      <c r="B15" s="59"/>
      <c r="C15" s="60"/>
      <c r="D15" s="59"/>
      <c r="E15" s="63"/>
      <c r="F15" s="59"/>
      <c r="G15" s="60"/>
      <c r="H15" s="59"/>
      <c r="I15" s="60"/>
    </row>
    <row r="16" spans="1:9">
      <c r="A16" s="74"/>
      <c r="B16" s="59"/>
      <c r="C16" s="60"/>
      <c r="D16" s="59"/>
      <c r="E16" s="63"/>
      <c r="F16" s="59"/>
      <c r="G16" s="60"/>
      <c r="H16" s="59"/>
      <c r="I16" s="60"/>
    </row>
    <row r="17" spans="1:10">
      <c r="A17" s="72"/>
      <c r="B17" s="73"/>
      <c r="C17" s="67"/>
      <c r="D17" s="73"/>
      <c r="E17" s="66"/>
      <c r="F17" s="73"/>
      <c r="G17" s="67"/>
      <c r="H17" s="73"/>
      <c r="I17" s="60"/>
    </row>
    <row r="18" spans="1:10">
      <c r="A18" s="58"/>
      <c r="B18" s="59"/>
      <c r="C18" s="60"/>
      <c r="D18" s="59"/>
      <c r="E18" s="63"/>
      <c r="F18" s="59"/>
      <c r="G18" s="60"/>
      <c r="H18" s="59"/>
      <c r="I18" s="60"/>
      <c r="J18" s="75"/>
    </row>
    <row r="19" spans="1:10">
      <c r="A19" s="58"/>
      <c r="B19" s="59"/>
      <c r="C19" s="60"/>
      <c r="D19" s="59"/>
      <c r="E19" s="63"/>
      <c r="F19" s="59"/>
      <c r="G19" s="60"/>
      <c r="H19" s="59"/>
      <c r="I19" s="60"/>
      <c r="J19" s="75"/>
    </row>
    <row r="20" spans="1:10">
      <c r="A20" s="58"/>
      <c r="B20" s="59"/>
      <c r="C20" s="60"/>
      <c r="D20" s="59"/>
      <c r="E20" s="63"/>
      <c r="F20" s="59"/>
      <c r="G20" s="60"/>
      <c r="H20" s="59"/>
      <c r="I20" s="60"/>
    </row>
    <row r="21" spans="1:10">
      <c r="A21" s="76"/>
      <c r="B21" s="77"/>
      <c r="C21" s="67"/>
      <c r="D21" s="77"/>
      <c r="E21" s="66"/>
      <c r="F21" s="77"/>
      <c r="G21" s="67"/>
      <c r="H21" s="77"/>
      <c r="I21" s="60"/>
    </row>
    <row r="22" spans="1:10">
      <c r="A22" s="62"/>
      <c r="B22" s="59"/>
      <c r="C22" s="60"/>
      <c r="D22" s="59"/>
      <c r="E22" s="63"/>
      <c r="F22" s="59"/>
      <c r="G22" s="60"/>
      <c r="H22" s="59"/>
      <c r="I22" s="60"/>
    </row>
    <row r="23" spans="1:10">
      <c r="A23" s="78"/>
      <c r="B23" s="65"/>
      <c r="C23" s="79"/>
      <c r="D23" s="65"/>
      <c r="E23" s="80"/>
      <c r="F23" s="65"/>
      <c r="G23" s="67"/>
      <c r="H23" s="65"/>
      <c r="I23" s="60"/>
    </row>
    <row r="24" spans="1:10">
      <c r="A24" s="76"/>
      <c r="B24" s="77"/>
      <c r="C24" s="67"/>
      <c r="D24" s="77"/>
      <c r="E24" s="66"/>
      <c r="F24" s="77"/>
      <c r="G24" s="67"/>
      <c r="H24" s="77"/>
      <c r="I24" s="60"/>
    </row>
    <row r="25" spans="1:10">
      <c r="A25" s="81"/>
      <c r="B25" s="59"/>
      <c r="C25" s="59"/>
      <c r="D25" s="59"/>
      <c r="E25" s="63"/>
      <c r="F25" s="59"/>
      <c r="G25" s="60"/>
      <c r="H25" s="59"/>
      <c r="I25" s="60"/>
    </row>
    <row r="26" spans="1:10">
      <c r="A26" s="81"/>
      <c r="B26" s="59"/>
      <c r="C26" s="59"/>
      <c r="D26" s="59"/>
      <c r="E26" s="63"/>
      <c r="F26" s="59"/>
      <c r="G26" s="60"/>
      <c r="H26" s="59"/>
      <c r="I26" s="60"/>
    </row>
    <row r="27" spans="1:10">
      <c r="A27" s="82"/>
      <c r="B27" s="83"/>
      <c r="C27" s="79"/>
      <c r="D27" s="83"/>
      <c r="E27" s="80"/>
      <c r="F27" s="83"/>
      <c r="G27" s="67"/>
      <c r="H27" s="83"/>
      <c r="I27" s="84"/>
    </row>
    <row r="28" spans="1:10">
      <c r="A28" s="85"/>
      <c r="B28" s="86"/>
      <c r="C28" s="87"/>
      <c r="D28" s="86"/>
      <c r="E28" s="87"/>
      <c r="F28" s="86"/>
      <c r="G28" s="88"/>
      <c r="H28" s="86"/>
      <c r="I28" s="89"/>
    </row>
    <row r="29" spans="1:10">
      <c r="A29" s="198"/>
      <c r="B29" s="199"/>
      <c r="C29" s="90"/>
      <c r="D29" s="199"/>
      <c r="E29" s="90"/>
      <c r="F29" s="199"/>
      <c r="G29" s="91"/>
      <c r="H29" s="200"/>
      <c r="I29" s="92"/>
    </row>
    <row r="30" spans="1:10">
      <c r="A30" s="198"/>
      <c r="B30" s="199"/>
      <c r="C30" s="90"/>
      <c r="D30" s="199"/>
      <c r="E30" s="90"/>
      <c r="F30" s="199"/>
      <c r="G30" s="91"/>
      <c r="H30" s="200"/>
      <c r="I30" s="92"/>
      <c r="J30" s="93"/>
    </row>
    <row r="31" spans="1:10">
      <c r="A31" s="94"/>
      <c r="B31" s="59"/>
      <c r="C31" s="60"/>
      <c r="D31" s="59"/>
      <c r="E31" s="63"/>
      <c r="F31" s="59"/>
      <c r="G31" s="60"/>
      <c r="H31" s="59"/>
    </row>
    <row r="32" spans="1:10">
      <c r="A32" s="94"/>
      <c r="B32" s="59"/>
      <c r="C32" s="60"/>
      <c r="D32" s="59"/>
      <c r="E32" s="63"/>
      <c r="F32" s="59"/>
      <c r="G32" s="60"/>
      <c r="H32" s="59"/>
    </row>
    <row r="33" spans="1:10">
      <c r="A33" s="95"/>
      <c r="B33" s="65"/>
      <c r="C33" s="67"/>
      <c r="D33" s="65"/>
      <c r="E33" s="66"/>
      <c r="F33" s="65"/>
      <c r="G33" s="67"/>
      <c r="H33" s="65"/>
    </row>
    <row r="34" spans="1:10">
      <c r="A34" s="94"/>
      <c r="B34" s="59"/>
      <c r="C34" s="60"/>
      <c r="D34" s="59"/>
      <c r="E34" s="63"/>
      <c r="F34" s="59"/>
      <c r="G34" s="60"/>
      <c r="H34" s="59"/>
    </row>
    <row r="35" spans="1:10">
      <c r="A35" s="95"/>
      <c r="B35" s="65"/>
      <c r="C35" s="67"/>
      <c r="D35" s="65"/>
      <c r="E35" s="66"/>
      <c r="F35" s="65"/>
      <c r="G35" s="67"/>
      <c r="H35" s="65"/>
    </row>
    <row r="36" spans="1:10">
      <c r="A36" s="94"/>
      <c r="B36" s="59"/>
      <c r="C36" s="60"/>
      <c r="D36" s="59"/>
      <c r="E36" s="63"/>
      <c r="F36" s="59"/>
      <c r="G36" s="60"/>
      <c r="H36" s="59"/>
      <c r="J36" s="96"/>
    </row>
    <row r="37" spans="1:10">
      <c r="A37" s="94"/>
      <c r="B37" s="59"/>
      <c r="C37" s="60"/>
      <c r="D37" s="59"/>
      <c r="E37" s="63"/>
      <c r="F37" s="59"/>
      <c r="G37" s="60"/>
      <c r="H37" s="59"/>
    </row>
    <row r="38" spans="1:10">
      <c r="A38" s="97"/>
      <c r="B38" s="73"/>
      <c r="C38" s="67"/>
      <c r="D38" s="73"/>
      <c r="E38" s="66"/>
      <c r="F38" s="73"/>
      <c r="G38" s="67"/>
      <c r="H38" s="73"/>
    </row>
    <row r="39" spans="1:10">
      <c r="A39" s="94"/>
      <c r="B39" s="59"/>
      <c r="C39" s="60"/>
      <c r="D39" s="59"/>
      <c r="E39" s="63"/>
      <c r="F39" s="59"/>
      <c r="G39" s="60"/>
      <c r="H39" s="59"/>
    </row>
    <row r="40" spans="1:10">
      <c r="A40" s="98"/>
      <c r="B40" s="59"/>
      <c r="C40" s="60"/>
      <c r="D40" s="59"/>
      <c r="E40" s="63"/>
      <c r="F40" s="59"/>
      <c r="G40" s="60"/>
      <c r="H40" s="59"/>
    </row>
    <row r="41" spans="1:10">
      <c r="A41" s="95"/>
      <c r="B41" s="77"/>
      <c r="C41" s="67"/>
      <c r="D41" s="77"/>
      <c r="E41" s="66"/>
      <c r="F41" s="77"/>
      <c r="G41" s="67"/>
      <c r="H41" s="77"/>
    </row>
    <row r="42" spans="1:10">
      <c r="A42" s="99"/>
      <c r="B42" s="59"/>
      <c r="C42" s="60"/>
      <c r="D42" s="59"/>
      <c r="E42" s="63"/>
      <c r="F42" s="59"/>
      <c r="G42" s="60"/>
      <c r="H42" s="59"/>
    </row>
    <row r="43" spans="1:10">
      <c r="A43" s="94"/>
      <c r="B43" s="59"/>
      <c r="C43" s="60"/>
      <c r="D43" s="59"/>
      <c r="E43" s="63"/>
      <c r="F43" s="59"/>
      <c r="G43" s="60"/>
      <c r="H43" s="59"/>
    </row>
    <row r="44" spans="1:10">
      <c r="A44" s="100"/>
      <c r="B44" s="77"/>
      <c r="C44" s="67"/>
      <c r="D44" s="77"/>
      <c r="E44" s="66"/>
      <c r="F44" s="77"/>
      <c r="G44" s="67"/>
      <c r="H44" s="77"/>
    </row>
    <row r="45" spans="1:10">
      <c r="A45" s="101"/>
      <c r="B45" s="102"/>
      <c r="C45" s="103"/>
      <c r="D45" s="102"/>
      <c r="E45" s="104"/>
      <c r="F45" s="102"/>
      <c r="G45" s="103"/>
      <c r="H45" s="102"/>
      <c r="I45" s="92"/>
    </row>
    <row r="46" spans="1:10">
      <c r="A46" s="98"/>
      <c r="B46" s="59"/>
      <c r="C46" s="60"/>
      <c r="D46" s="59"/>
      <c r="E46" s="63"/>
      <c r="F46" s="59"/>
      <c r="G46" s="60"/>
      <c r="H46" s="59"/>
    </row>
    <row r="47" spans="1:10">
      <c r="A47" s="105"/>
      <c r="B47" s="77"/>
      <c r="C47" s="67"/>
      <c r="D47" s="77"/>
      <c r="E47" s="66"/>
      <c r="F47" s="77"/>
      <c r="G47" s="67"/>
      <c r="H47" s="77"/>
    </row>
    <row r="48" spans="1:10">
      <c r="A48" s="106"/>
      <c r="B48" s="107"/>
      <c r="C48" s="60"/>
      <c r="D48" s="107"/>
      <c r="E48" s="63"/>
      <c r="F48" s="107"/>
      <c r="G48" s="60"/>
      <c r="H48" s="107"/>
    </row>
    <row r="49" spans="1:9">
      <c r="A49" s="106"/>
      <c r="B49" s="107"/>
      <c r="C49" s="60"/>
      <c r="D49" s="107"/>
      <c r="E49" s="63"/>
      <c r="F49" s="107"/>
      <c r="G49" s="60"/>
      <c r="H49" s="107"/>
    </row>
    <row r="50" spans="1:9">
      <c r="A50" s="106"/>
      <c r="B50" s="107"/>
      <c r="C50" s="60"/>
      <c r="D50" s="107"/>
      <c r="E50" s="63"/>
      <c r="F50" s="107"/>
      <c r="G50" s="60"/>
      <c r="H50" s="107"/>
    </row>
    <row r="51" spans="1:9">
      <c r="A51" s="108"/>
      <c r="B51" s="77"/>
      <c r="C51" s="67"/>
      <c r="D51" s="77"/>
      <c r="E51" s="66"/>
      <c r="F51" s="77"/>
      <c r="G51" s="67"/>
      <c r="H51" s="77"/>
    </row>
    <row r="52" spans="1:9">
      <c r="A52" s="109"/>
      <c r="B52" s="59"/>
      <c r="C52" s="60"/>
      <c r="D52" s="59"/>
      <c r="E52" s="63"/>
      <c r="F52" s="59"/>
      <c r="G52" s="60"/>
      <c r="H52" s="59"/>
    </row>
    <row r="53" spans="1:9">
      <c r="A53" s="98"/>
      <c r="B53" s="59"/>
      <c r="C53" s="60"/>
      <c r="D53" s="59"/>
      <c r="E53" s="63"/>
      <c r="F53" s="59"/>
      <c r="G53" s="60"/>
      <c r="H53" s="59"/>
    </row>
    <row r="54" spans="1:9">
      <c r="A54" s="105"/>
      <c r="B54" s="77"/>
      <c r="C54" s="67"/>
      <c r="D54" s="77"/>
      <c r="E54" s="66"/>
      <c r="F54" s="77"/>
      <c r="G54" s="67"/>
      <c r="H54" s="77"/>
    </row>
    <row r="55" spans="1:9">
      <c r="A55" s="98"/>
      <c r="B55" s="59"/>
      <c r="C55" s="60"/>
      <c r="D55" s="59"/>
      <c r="E55" s="63"/>
      <c r="F55" s="59"/>
      <c r="G55" s="60"/>
      <c r="H55" s="59"/>
    </row>
    <row r="56" spans="1:9">
      <c r="A56" s="98"/>
      <c r="B56" s="59"/>
      <c r="C56" s="60"/>
      <c r="D56" s="59"/>
      <c r="E56" s="63"/>
      <c r="F56" s="59"/>
      <c r="G56" s="60"/>
      <c r="H56" s="59"/>
    </row>
    <row r="57" spans="1:9">
      <c r="A57" s="98"/>
      <c r="B57" s="59"/>
      <c r="C57" s="60"/>
      <c r="D57" s="59"/>
      <c r="E57" s="63"/>
      <c r="F57" s="59"/>
      <c r="G57" s="60"/>
      <c r="H57" s="59"/>
    </row>
    <row r="58" spans="1:9">
      <c r="A58" s="100"/>
      <c r="B58" s="110"/>
      <c r="C58" s="67"/>
      <c r="D58" s="110"/>
      <c r="E58" s="66"/>
      <c r="F58" s="110"/>
      <c r="G58" s="67"/>
      <c r="H58" s="110"/>
      <c r="I58" s="75"/>
    </row>
    <row r="59" spans="1:9">
      <c r="A59" s="94"/>
      <c r="B59" s="59"/>
      <c r="C59" s="60"/>
      <c r="D59" s="59"/>
      <c r="E59" s="63"/>
      <c r="F59" s="59"/>
      <c r="G59" s="60"/>
      <c r="H59" s="59"/>
    </row>
    <row r="60" spans="1:9">
      <c r="A60" s="94"/>
      <c r="B60" s="59"/>
      <c r="C60" s="60"/>
      <c r="D60" s="59"/>
      <c r="E60" s="63"/>
      <c r="F60" s="59"/>
      <c r="G60" s="60"/>
      <c r="H60" s="59"/>
    </row>
    <row r="61" spans="1:9">
      <c r="A61" s="94"/>
      <c r="B61" s="59"/>
      <c r="C61" s="60"/>
      <c r="D61" s="59"/>
      <c r="E61" s="63"/>
      <c r="F61" s="59"/>
      <c r="G61" s="60"/>
      <c r="H61" s="59"/>
    </row>
    <row r="62" spans="1:9">
      <c r="A62" s="101"/>
      <c r="B62" s="111"/>
      <c r="C62" s="104"/>
      <c r="D62" s="111"/>
      <c r="E62" s="104"/>
      <c r="F62" s="102"/>
      <c r="G62" s="103"/>
      <c r="H62" s="102"/>
      <c r="I62" s="92"/>
    </row>
    <row r="63" spans="1:9">
      <c r="B63" s="112"/>
      <c r="D63" s="112"/>
      <c r="F63" s="112"/>
    </row>
    <row r="64" spans="1:9">
      <c r="A64" s="195"/>
      <c r="B64" s="195"/>
      <c r="C64" s="195"/>
      <c r="D64" s="195"/>
      <c r="E64" s="195"/>
      <c r="F64" s="195"/>
      <c r="G64" s="195"/>
      <c r="H64" s="195"/>
    </row>
    <row r="65" spans="1:9">
      <c r="A65" s="195"/>
      <c r="B65" s="195"/>
      <c r="C65" s="195"/>
      <c r="D65" s="195"/>
      <c r="E65" s="195"/>
      <c r="F65" s="195"/>
      <c r="G65" s="195"/>
      <c r="H65" s="195"/>
    </row>
    <row r="66" spans="1:9">
      <c r="A66" s="113"/>
      <c r="B66" s="114"/>
      <c r="C66" s="114"/>
      <c r="D66" s="114"/>
      <c r="E66" s="114"/>
      <c r="F66" s="114"/>
      <c r="G66" s="114"/>
      <c r="H66" s="114"/>
    </row>
    <row r="67" spans="1:9">
      <c r="A67" s="113"/>
      <c r="B67" s="114"/>
      <c r="C67" s="114"/>
      <c r="D67" s="114"/>
      <c r="E67" s="114"/>
      <c r="F67" s="114"/>
      <c r="G67" s="114"/>
      <c r="H67" s="114"/>
    </row>
    <row r="68" spans="1:9">
      <c r="A68" s="113"/>
      <c r="B68" s="114"/>
      <c r="C68" s="114"/>
      <c r="D68" s="114"/>
      <c r="E68" s="114"/>
      <c r="F68" s="114"/>
      <c r="G68" s="114"/>
      <c r="H68" s="114"/>
    </row>
    <row r="69" spans="1:9">
      <c r="A69" s="113"/>
      <c r="B69" s="114"/>
      <c r="C69" s="114"/>
      <c r="D69" s="114"/>
      <c r="E69" s="114"/>
      <c r="F69" s="114"/>
      <c r="G69" s="114"/>
      <c r="H69" s="114"/>
    </row>
    <row r="70" spans="1:9">
      <c r="A70" s="113"/>
      <c r="B70" s="114"/>
      <c r="C70" s="114"/>
      <c r="D70" s="114"/>
      <c r="E70" s="114"/>
      <c r="F70" s="114"/>
      <c r="G70" s="114"/>
      <c r="H70" s="114"/>
    </row>
    <row r="71" spans="1:9">
      <c r="A71" s="113"/>
      <c r="B71" s="114"/>
      <c r="C71" s="114"/>
      <c r="D71" s="114"/>
      <c r="E71" s="114"/>
      <c r="F71" s="114"/>
      <c r="G71" s="114"/>
      <c r="H71" s="114"/>
    </row>
    <row r="72" spans="1:9">
      <c r="A72" s="113"/>
      <c r="B72" s="114"/>
      <c r="C72" s="114"/>
      <c r="D72" s="114"/>
      <c r="E72" s="114"/>
      <c r="F72" s="114"/>
      <c r="G72" s="114"/>
      <c r="H72" s="114"/>
    </row>
    <row r="73" spans="1:9">
      <c r="A73" s="113"/>
      <c r="B73" s="114"/>
      <c r="C73" s="114"/>
      <c r="D73" s="114"/>
      <c r="E73" s="114"/>
      <c r="F73" s="114"/>
      <c r="G73" s="114"/>
      <c r="H73" s="114"/>
      <c r="I73" s="115"/>
    </row>
    <row r="74" spans="1:9">
      <c r="A74" s="113"/>
      <c r="B74" s="114"/>
      <c r="C74" s="114"/>
      <c r="D74" s="114"/>
      <c r="E74" s="114"/>
      <c r="F74" s="114"/>
      <c r="G74" s="114"/>
      <c r="H74" s="114"/>
    </row>
    <row r="75" spans="1:9">
      <c r="A75" s="113"/>
      <c r="B75" s="114"/>
      <c r="C75" s="114"/>
      <c r="D75" s="114"/>
      <c r="E75" s="114"/>
      <c r="F75" s="114"/>
      <c r="G75" s="114"/>
      <c r="H75" s="114"/>
    </row>
    <row r="76" spans="1:9">
      <c r="A76" s="113"/>
      <c r="B76" s="114"/>
      <c r="C76" s="114"/>
      <c r="D76" s="114"/>
      <c r="E76" s="114"/>
      <c r="F76" s="114"/>
      <c r="G76" s="114"/>
      <c r="H76" s="114"/>
    </row>
    <row r="77" spans="1:9">
      <c r="A77" s="113"/>
      <c r="B77" s="116"/>
      <c r="C77" s="117"/>
      <c r="D77" s="116"/>
      <c r="E77" s="117"/>
      <c r="F77" s="116"/>
      <c r="G77" s="117"/>
      <c r="H77" s="117"/>
    </row>
    <row r="78" spans="1:9">
      <c r="A78" s="113"/>
      <c r="B78" s="116"/>
      <c r="C78" s="117"/>
      <c r="D78" s="116"/>
      <c r="E78" s="117"/>
      <c r="F78" s="116"/>
      <c r="G78" s="117"/>
      <c r="H78" s="117"/>
    </row>
    <row r="79" spans="1:9">
      <c r="A79" s="113"/>
      <c r="B79" s="118"/>
      <c r="C79" s="113"/>
      <c r="D79" s="118"/>
      <c r="E79" s="113"/>
      <c r="F79" s="118"/>
      <c r="G79" s="113"/>
      <c r="H79" s="113"/>
    </row>
    <row r="80" spans="1:9">
      <c r="A80" s="119"/>
      <c r="B80" s="118"/>
      <c r="C80" s="113"/>
      <c r="D80" s="118"/>
      <c r="E80" s="113"/>
      <c r="F80" s="118"/>
      <c r="G80" s="113"/>
      <c r="H80" s="113"/>
    </row>
    <row r="81" spans="1:9">
      <c r="A81" s="119"/>
      <c r="B81" s="118"/>
      <c r="C81" s="113"/>
      <c r="D81" s="118"/>
      <c r="E81" s="113"/>
      <c r="F81" s="118"/>
      <c r="G81" s="113"/>
      <c r="H81" s="113"/>
    </row>
    <row r="82" spans="1:9">
      <c r="A82" s="113"/>
      <c r="B82" s="118"/>
      <c r="C82" s="113"/>
      <c r="D82" s="118"/>
      <c r="E82" s="113"/>
      <c r="F82" s="118"/>
      <c r="G82" s="113"/>
      <c r="H82" s="113"/>
    </row>
    <row r="83" spans="1:9">
      <c r="A83" s="113"/>
      <c r="B83" s="118"/>
      <c r="C83" s="113"/>
      <c r="D83" s="118"/>
      <c r="E83" s="113"/>
      <c r="F83" s="118"/>
      <c r="G83" s="113"/>
      <c r="H83" s="113"/>
    </row>
    <row r="84" spans="1:9">
      <c r="A84" s="113"/>
      <c r="B84" s="118"/>
      <c r="C84" s="113"/>
      <c r="D84" s="118"/>
      <c r="E84" s="113"/>
      <c r="F84" s="118"/>
      <c r="G84" s="113"/>
      <c r="H84" s="113"/>
    </row>
    <row r="85" spans="1:9">
      <c r="A85" s="120"/>
      <c r="B85" s="118"/>
      <c r="C85" s="113"/>
      <c r="D85" s="118"/>
      <c r="E85" s="113"/>
      <c r="F85" s="118"/>
      <c r="G85" s="113"/>
      <c r="H85" s="113"/>
    </row>
    <row r="86" spans="1:9">
      <c r="A86" s="113"/>
      <c r="B86" s="118"/>
      <c r="C86" s="113"/>
      <c r="D86" s="118"/>
      <c r="E86" s="113"/>
      <c r="F86" s="118"/>
      <c r="G86" s="113"/>
      <c r="H86" s="113"/>
    </row>
    <row r="87" spans="1:9">
      <c r="A87" s="113"/>
      <c r="B87" s="118"/>
      <c r="C87" s="113"/>
      <c r="D87" s="118"/>
      <c r="E87" s="113"/>
      <c r="F87" s="118"/>
      <c r="G87" s="113"/>
      <c r="H87" s="113"/>
    </row>
    <row r="88" spans="1:9">
      <c r="A88" s="113"/>
      <c r="B88" s="118"/>
      <c r="C88" s="113"/>
      <c r="D88" s="118"/>
      <c r="E88" s="113"/>
      <c r="F88" s="118"/>
      <c r="G88" s="113"/>
      <c r="H88" s="113"/>
    </row>
    <row r="89" spans="1:9">
      <c r="A89" s="113"/>
      <c r="B89" s="118"/>
      <c r="C89" s="113"/>
      <c r="D89" s="118"/>
      <c r="E89" s="113"/>
      <c r="F89" s="118"/>
      <c r="G89" s="113"/>
      <c r="H89" s="113"/>
    </row>
    <row r="90" spans="1:9">
      <c r="A90" s="121"/>
      <c r="B90" s="122"/>
      <c r="C90" s="119"/>
      <c r="D90" s="122"/>
      <c r="E90" s="119"/>
      <c r="F90" s="122"/>
      <c r="G90" s="119"/>
      <c r="H90" s="119"/>
      <c r="I90" s="92"/>
    </row>
    <row r="91" spans="1:9">
      <c r="A91" s="121"/>
      <c r="B91" s="122"/>
      <c r="C91" s="119"/>
      <c r="D91" s="122"/>
      <c r="E91" s="119"/>
      <c r="F91" s="122"/>
      <c r="G91" s="119"/>
      <c r="H91" s="119"/>
      <c r="I91" s="92"/>
    </row>
    <row r="92" spans="1:9">
      <c r="A92" s="120"/>
      <c r="B92" s="118"/>
      <c r="C92" s="113"/>
      <c r="D92" s="118"/>
      <c r="E92" s="113"/>
      <c r="F92" s="118"/>
      <c r="G92" s="113"/>
      <c r="H92" s="113"/>
    </row>
    <row r="93" spans="1:9">
      <c r="A93" s="113"/>
      <c r="B93" s="118"/>
      <c r="C93" s="113"/>
      <c r="D93" s="118"/>
      <c r="E93" s="113"/>
      <c r="F93" s="118"/>
      <c r="G93" s="113"/>
      <c r="H93" s="113"/>
    </row>
    <row r="94" spans="1:9">
      <c r="A94" s="113"/>
      <c r="B94" s="118"/>
      <c r="C94" s="113"/>
      <c r="D94" s="118"/>
      <c r="E94" s="113"/>
      <c r="F94" s="118"/>
      <c r="G94" s="113"/>
      <c r="H94" s="113"/>
    </row>
    <row r="95" spans="1:9">
      <c r="A95" s="113"/>
      <c r="B95" s="118"/>
      <c r="C95" s="113"/>
      <c r="D95" s="118"/>
      <c r="E95" s="113"/>
      <c r="F95" s="118"/>
      <c r="G95" s="113"/>
      <c r="H95" s="113"/>
    </row>
    <row r="96" spans="1:9">
      <c r="A96" s="113"/>
      <c r="B96" s="118"/>
      <c r="C96" s="113"/>
      <c r="D96" s="118"/>
      <c r="E96" s="113"/>
      <c r="F96" s="118"/>
      <c r="G96" s="113"/>
      <c r="H96" s="113"/>
    </row>
    <row r="97" spans="1:9">
      <c r="A97" s="113"/>
      <c r="B97" s="118"/>
      <c r="C97" s="113"/>
      <c r="D97" s="118"/>
      <c r="E97" s="113"/>
      <c r="F97" s="118"/>
      <c r="G97" s="113"/>
      <c r="H97" s="113"/>
    </row>
    <row r="98" spans="1:9">
      <c r="A98" s="119"/>
      <c r="B98" s="122"/>
      <c r="C98" s="119"/>
      <c r="D98" s="122"/>
      <c r="E98" s="119"/>
      <c r="F98" s="122"/>
      <c r="G98" s="119"/>
      <c r="H98" s="119"/>
      <c r="I98" s="92"/>
    </row>
    <row r="99" spans="1:9">
      <c r="A99" s="119"/>
      <c r="B99" s="122"/>
      <c r="C99" s="119"/>
      <c r="D99" s="122"/>
      <c r="E99" s="119"/>
      <c r="F99" s="122"/>
      <c r="G99" s="119"/>
      <c r="H99" s="119"/>
      <c r="I99" s="92"/>
    </row>
    <row r="100" spans="1:9">
      <c r="A100" s="113"/>
      <c r="B100" s="118"/>
      <c r="C100" s="113"/>
      <c r="D100" s="118"/>
      <c r="E100" s="113"/>
      <c r="F100" s="118"/>
      <c r="G100" s="113"/>
      <c r="H100" s="113"/>
    </row>
    <row r="101" spans="1:9">
      <c r="A101" s="113"/>
      <c r="B101" s="118"/>
      <c r="C101" s="113"/>
      <c r="D101" s="118"/>
      <c r="E101" s="113"/>
      <c r="F101" s="118"/>
      <c r="G101" s="113"/>
      <c r="H101" s="113"/>
    </row>
    <row r="102" spans="1:9">
      <c r="A102" s="119"/>
      <c r="B102" s="118"/>
      <c r="C102" s="113"/>
      <c r="D102" s="118"/>
      <c r="E102" s="113"/>
      <c r="F102" s="118"/>
      <c r="G102" s="113"/>
      <c r="H102" s="113"/>
    </row>
  </sheetData>
  <sheetProtection selectLockedCells="1" selectUnlockedCells="1"/>
  <mergeCells count="8">
    <mergeCell ref="A64:H65"/>
    <mergeCell ref="A1:H2"/>
    <mergeCell ref="A3:A5"/>
    <mergeCell ref="A29:A30"/>
    <mergeCell ref="B29:B30"/>
    <mergeCell ref="D29:D30"/>
    <mergeCell ref="F29:F30"/>
    <mergeCell ref="H29:H30"/>
  </mergeCell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 alignWithMargins="0">
    <oddHeader>&amp;C&amp;A</oddHeader>
    <oddFooter>&amp;CPage &amp;P</oddFooter>
  </headerFooter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/>
  </sheetViews>
  <sheetFormatPr defaultRowHeight="12.75"/>
  <cols>
    <col min="2" max="2" width="23.28515625" customWidth="1"/>
    <col min="3" max="3" width="28.5703125" customWidth="1"/>
    <col min="4" max="4" width="10.5703125" customWidth="1"/>
    <col min="5" max="5" width="19" customWidth="1"/>
    <col min="6" max="6" width="14.85546875" customWidth="1"/>
  </cols>
  <sheetData>
    <row r="1" spans="1:6" ht="17.25" customHeight="1">
      <c r="A1" s="201" t="s">
        <v>55</v>
      </c>
      <c r="B1" s="201"/>
      <c r="C1" s="124"/>
    </row>
    <row r="2" spans="1:6" ht="14.25" customHeight="1">
      <c r="A2" s="201" t="s">
        <v>56</v>
      </c>
      <c r="B2" s="201"/>
      <c r="C2" s="124"/>
    </row>
    <row r="5" spans="1:6" ht="30">
      <c r="A5" s="125" t="s">
        <v>38</v>
      </c>
      <c r="B5" s="126" t="s">
        <v>57</v>
      </c>
      <c r="C5" s="126" t="s">
        <v>58</v>
      </c>
      <c r="D5" s="127" t="s">
        <v>59</v>
      </c>
      <c r="E5" s="123" t="s">
        <v>60</v>
      </c>
      <c r="F5" s="123" t="s">
        <v>61</v>
      </c>
    </row>
    <row r="6" spans="1:6" ht="42.75">
      <c r="A6" s="128">
        <v>1</v>
      </c>
      <c r="B6" s="129" t="s">
        <v>62</v>
      </c>
      <c r="C6" s="130" t="s">
        <v>63</v>
      </c>
      <c r="D6" s="131"/>
      <c r="E6" s="132">
        <v>0.2</v>
      </c>
      <c r="F6" s="132">
        <f t="shared" ref="F6:F12" si="0">E6/10*D6</f>
        <v>0</v>
      </c>
    </row>
    <row r="7" spans="1:6" ht="42.75">
      <c r="A7" s="128">
        <v>2</v>
      </c>
      <c r="B7" s="129" t="s">
        <v>64</v>
      </c>
      <c r="C7" s="130" t="s">
        <v>65</v>
      </c>
      <c r="D7" s="133"/>
      <c r="E7" s="132">
        <v>0.15</v>
      </c>
      <c r="F7" s="132">
        <f t="shared" si="0"/>
        <v>0</v>
      </c>
    </row>
    <row r="8" spans="1:6" ht="42.75">
      <c r="A8" s="128">
        <v>3</v>
      </c>
      <c r="B8" s="129" t="s">
        <v>66</v>
      </c>
      <c r="C8" s="130" t="s">
        <v>67</v>
      </c>
      <c r="D8" s="133"/>
      <c r="E8" s="132">
        <v>0.1</v>
      </c>
      <c r="F8" s="132">
        <f t="shared" si="0"/>
        <v>0</v>
      </c>
    </row>
    <row r="9" spans="1:6" ht="57">
      <c r="A9" s="128">
        <v>4</v>
      </c>
      <c r="B9" s="129" t="s">
        <v>68</v>
      </c>
      <c r="C9" s="134" t="s">
        <v>69</v>
      </c>
      <c r="D9" s="133"/>
      <c r="E9" s="132">
        <v>0.1</v>
      </c>
      <c r="F9" s="132">
        <f t="shared" si="0"/>
        <v>0</v>
      </c>
    </row>
    <row r="10" spans="1:6" ht="85.5">
      <c r="A10" s="128">
        <v>5</v>
      </c>
      <c r="B10" s="129" t="s">
        <v>70</v>
      </c>
      <c r="C10" s="130" t="s">
        <v>71</v>
      </c>
      <c r="D10" s="133"/>
      <c r="E10" s="132">
        <v>0.1</v>
      </c>
      <c r="F10" s="132">
        <f t="shared" si="0"/>
        <v>0</v>
      </c>
    </row>
    <row r="11" spans="1:6" ht="128.25">
      <c r="A11" s="128">
        <v>6</v>
      </c>
      <c r="B11" s="135" t="s">
        <v>72</v>
      </c>
      <c r="C11" s="136" t="s">
        <v>73</v>
      </c>
      <c r="D11" s="133"/>
      <c r="E11" s="132">
        <v>0.1</v>
      </c>
      <c r="F11" s="132">
        <f t="shared" si="0"/>
        <v>0</v>
      </c>
    </row>
    <row r="12" spans="1:6" ht="28.5">
      <c r="A12" s="128">
        <v>7</v>
      </c>
      <c r="B12" s="128" t="s">
        <v>74</v>
      </c>
      <c r="C12" s="137" t="s">
        <v>75</v>
      </c>
      <c r="D12" s="133"/>
      <c r="E12" s="132">
        <v>0.25</v>
      </c>
      <c r="F12" s="132">
        <f t="shared" si="0"/>
        <v>0</v>
      </c>
    </row>
    <row r="13" spans="1:6" ht="15">
      <c r="A13" s="138"/>
      <c r="B13" s="139" t="s">
        <v>76</v>
      </c>
      <c r="C13" s="139"/>
      <c r="D13" s="140"/>
      <c r="E13" s="141">
        <f>SUM(E6:E12)</f>
        <v>0.99999999999999989</v>
      </c>
      <c r="F13" s="141">
        <f>SUM(F6:F12)</f>
        <v>0</v>
      </c>
    </row>
  </sheetData>
  <sheetProtection sheet="1"/>
  <mergeCells count="2">
    <mergeCell ref="A1:B1"/>
    <mergeCell ref="A2:B2"/>
  </mergeCell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 alignWithMargins="0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4"/>
  </sheetPr>
  <dimension ref="A1:C7"/>
  <sheetViews>
    <sheetView workbookViewId="0">
      <selection activeCell="E15" sqref="E15"/>
    </sheetView>
  </sheetViews>
  <sheetFormatPr defaultColWidth="11.5703125" defaultRowHeight="13.5"/>
  <cols>
    <col min="1" max="1" width="25.42578125" style="4" customWidth="1"/>
    <col min="2" max="3" width="11.5703125" style="142"/>
    <col min="4" max="16384" width="11.5703125" style="4"/>
  </cols>
  <sheetData>
    <row r="1" spans="1:3">
      <c r="A1" s="202"/>
      <c r="B1" s="202"/>
      <c r="C1" s="202"/>
    </row>
    <row r="2" spans="1:3">
      <c r="A2" s="143"/>
      <c r="B2" s="144"/>
      <c r="C2" s="144"/>
    </row>
    <row r="3" spans="1:3">
      <c r="A3" s="145"/>
      <c r="B3" s="146"/>
      <c r="C3" s="146"/>
    </row>
    <row r="4" spans="1:3">
      <c r="A4" s="145"/>
      <c r="B4" s="146"/>
      <c r="C4" s="146"/>
    </row>
    <row r="5" spans="1:3">
      <c r="A5" s="145"/>
      <c r="B5" s="146"/>
      <c r="C5" s="146"/>
    </row>
    <row r="6" spans="1:3">
      <c r="A6" s="145"/>
      <c r="B6" s="146"/>
      <c r="C6" s="146"/>
    </row>
    <row r="7" spans="1:3">
      <c r="A7" s="145"/>
      <c r="B7" s="146"/>
      <c r="C7" s="146"/>
    </row>
  </sheetData>
  <sheetProtection selectLockedCells="1" selectUnlockedCells="1"/>
  <mergeCells count="1">
    <mergeCell ref="A1:C1"/>
  </mergeCell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 alignWithMargins="0"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0"/>
  <sheetViews>
    <sheetView topLeftCell="A13" workbookViewId="0">
      <selection activeCell="F31" sqref="F31:G31"/>
    </sheetView>
  </sheetViews>
  <sheetFormatPr defaultColWidth="11.5703125" defaultRowHeight="13.5" customHeight="1"/>
  <cols>
    <col min="1" max="2" width="13.42578125" customWidth="1"/>
    <col min="3" max="3" width="14.42578125" customWidth="1"/>
    <col min="5" max="5" width="11.85546875" customWidth="1"/>
    <col min="6" max="6" width="10.5703125" customWidth="1"/>
    <col min="7" max="7" width="12.5703125" customWidth="1"/>
  </cols>
  <sheetData>
    <row r="1" spans="1:15" ht="14.85" customHeight="1">
      <c r="A1" s="203"/>
      <c r="B1" s="203"/>
      <c r="C1" s="203"/>
      <c r="D1" s="203"/>
      <c r="E1" s="203"/>
      <c r="F1" s="203"/>
      <c r="G1" s="203"/>
      <c r="H1" s="203"/>
      <c r="I1" s="203"/>
      <c r="J1" s="203"/>
      <c r="K1" s="203"/>
      <c r="L1" s="203"/>
      <c r="M1" s="203"/>
    </row>
    <row r="2" spans="1:15" ht="14.85" customHeight="1">
      <c r="A2" s="204"/>
      <c r="B2" s="204"/>
      <c r="C2" s="204"/>
      <c r="D2" s="204"/>
      <c r="E2" s="204"/>
      <c r="F2" s="204"/>
      <c r="G2" s="204"/>
      <c r="H2" s="204"/>
      <c r="I2" s="204"/>
      <c r="J2" s="204"/>
      <c r="K2" s="204"/>
      <c r="L2" s="203"/>
      <c r="M2" s="203"/>
    </row>
    <row r="3" spans="1:15" ht="14.85" customHeight="1">
      <c r="A3" s="205"/>
      <c r="B3" s="205"/>
      <c r="C3" s="205"/>
      <c r="D3" s="205"/>
      <c r="E3" s="205"/>
      <c r="F3" s="205"/>
      <c r="G3" s="205"/>
      <c r="H3" s="205"/>
      <c r="I3" s="205"/>
      <c r="J3" s="205"/>
      <c r="K3" s="205"/>
      <c r="L3" s="205"/>
      <c r="M3" s="205"/>
    </row>
    <row r="4" spans="1:15" ht="42.6" customHeight="1">
      <c r="A4" s="205"/>
      <c r="B4" s="205"/>
      <c r="C4" s="205"/>
      <c r="D4" s="205"/>
      <c r="E4" s="205"/>
      <c r="F4" s="205"/>
      <c r="G4" s="147"/>
      <c r="H4" s="147"/>
      <c r="I4" s="147"/>
      <c r="J4" s="147"/>
      <c r="K4" s="205"/>
      <c r="L4" s="148"/>
      <c r="M4" s="148"/>
    </row>
    <row r="5" spans="1:15" ht="14.85" customHeight="1">
      <c r="A5" s="49"/>
      <c r="B5" s="149"/>
      <c r="C5" s="149"/>
      <c r="D5" s="149"/>
      <c r="E5" s="149"/>
      <c r="F5" s="149"/>
      <c r="G5" s="149"/>
      <c r="H5" s="149"/>
      <c r="I5" s="149"/>
      <c r="J5" s="149"/>
      <c r="K5" s="149"/>
      <c r="L5" s="149"/>
      <c r="M5" s="149"/>
    </row>
    <row r="6" spans="1:15" ht="14.85" customHeight="1">
      <c r="A6" s="49"/>
      <c r="B6" s="149"/>
      <c r="C6" s="149"/>
      <c r="D6" s="149"/>
      <c r="E6" s="149"/>
      <c r="F6" s="149"/>
      <c r="G6" s="149"/>
      <c r="H6" s="149"/>
      <c r="I6" s="149"/>
      <c r="J6" s="149"/>
      <c r="K6" s="149"/>
      <c r="L6" s="149"/>
      <c r="M6" s="149"/>
    </row>
    <row r="7" spans="1:15" ht="14.85" customHeight="1">
      <c r="A7" s="49"/>
      <c r="B7" s="149"/>
      <c r="C7" s="149"/>
      <c r="D7" s="149"/>
      <c r="E7" s="149"/>
      <c r="F7" s="149"/>
      <c r="G7" s="149"/>
      <c r="H7" s="149"/>
      <c r="I7" s="149"/>
      <c r="J7" s="149"/>
      <c r="K7" s="149"/>
      <c r="L7" s="149"/>
      <c r="M7" s="149"/>
    </row>
    <row r="8" spans="1:15" ht="14.85" customHeight="1">
      <c r="A8" s="49"/>
      <c r="B8" s="149"/>
      <c r="C8" s="149"/>
      <c r="D8" s="149"/>
      <c r="E8" s="149"/>
      <c r="F8" s="149"/>
      <c r="G8" s="149"/>
      <c r="H8" s="149"/>
      <c r="I8" s="149"/>
      <c r="J8" s="149"/>
      <c r="K8" s="149"/>
      <c r="L8" s="149"/>
      <c r="M8" s="149"/>
    </row>
    <row r="9" spans="1:15" ht="14.85" customHeight="1">
      <c r="A9" s="49"/>
      <c r="B9" s="149"/>
      <c r="C9" s="149"/>
      <c r="D9" s="149"/>
      <c r="E9" s="149"/>
      <c r="F9" s="149"/>
      <c r="G9" s="149"/>
      <c r="H9" s="149"/>
      <c r="I9" s="149"/>
      <c r="J9" s="149"/>
      <c r="K9" s="149"/>
      <c r="L9" s="149"/>
      <c r="M9" s="149"/>
    </row>
    <row r="10" spans="1:15" ht="14.85" customHeight="1">
      <c r="A10" s="49"/>
      <c r="B10" s="149"/>
      <c r="C10" s="149"/>
      <c r="D10" s="149"/>
      <c r="E10" s="149"/>
      <c r="F10" s="149"/>
      <c r="G10" s="149"/>
      <c r="H10" s="149"/>
      <c r="I10" s="149"/>
      <c r="J10" s="149"/>
      <c r="K10" s="149"/>
      <c r="L10" s="149"/>
      <c r="M10" s="149"/>
    </row>
    <row r="11" spans="1:15" ht="14.85" customHeight="1">
      <c r="A11" s="150"/>
      <c r="B11" s="151"/>
      <c r="C11" s="151"/>
      <c r="D11" s="152"/>
      <c r="E11" s="151"/>
      <c r="F11" s="151"/>
      <c r="G11" s="152"/>
      <c r="H11" s="152"/>
      <c r="I11" s="152"/>
      <c r="J11" s="152"/>
      <c r="K11" s="151"/>
      <c r="L11" s="153"/>
      <c r="M11" s="153"/>
    </row>
    <row r="12" spans="1:15">
      <c r="A12" s="154"/>
      <c r="B12" s="151"/>
      <c r="C12" s="151"/>
      <c r="D12" s="152"/>
      <c r="E12" s="152"/>
      <c r="F12" s="152"/>
      <c r="G12" s="152"/>
      <c r="H12" s="152"/>
      <c r="I12" s="152"/>
      <c r="J12" s="152"/>
      <c r="K12" s="151"/>
      <c r="L12" s="153"/>
      <c r="M12" s="153"/>
    </row>
    <row r="13" spans="1:15" s="4" customFormat="1" ht="14.85" customHeight="1"/>
    <row r="14" spans="1:15" ht="14.85" customHeight="1">
      <c r="A14" s="206"/>
      <c r="B14" s="206"/>
      <c r="C14" s="206"/>
      <c r="D14" s="206"/>
      <c r="E14" s="206"/>
      <c r="F14" s="206"/>
      <c r="G14" s="206"/>
      <c r="H14" s="4"/>
      <c r="I14" s="4"/>
      <c r="J14" s="4"/>
      <c r="K14" s="4"/>
      <c r="L14" s="4"/>
      <c r="M14" s="4"/>
      <c r="N14" s="4"/>
      <c r="O14" s="4"/>
    </row>
    <row r="15" spans="1:15" ht="14.85" customHeight="1">
      <c r="A15" s="156"/>
      <c r="B15" s="207"/>
      <c r="C15" s="207"/>
      <c r="D15" s="207"/>
      <c r="E15" s="207"/>
      <c r="F15" s="207"/>
      <c r="G15" s="207"/>
      <c r="H15" s="4"/>
      <c r="I15" s="157"/>
      <c r="J15" s="157"/>
      <c r="K15" s="157"/>
      <c r="L15" s="157"/>
      <c r="M15" s="4"/>
      <c r="N15" s="4"/>
      <c r="O15" s="4"/>
    </row>
    <row r="16" spans="1:15" ht="14.85" customHeight="1">
      <c r="A16" s="158"/>
      <c r="B16" s="208"/>
      <c r="C16" s="208"/>
      <c r="D16" s="208"/>
      <c r="E16" s="209"/>
      <c r="F16" s="209"/>
      <c r="G16" s="209"/>
      <c r="H16" s="4"/>
      <c r="I16" s="157"/>
      <c r="J16" s="157"/>
      <c r="K16" s="157"/>
      <c r="L16" s="157"/>
      <c r="M16" s="4"/>
      <c r="N16" s="4"/>
      <c r="O16" s="4"/>
    </row>
    <row r="17" spans="1:15" ht="14.85" customHeight="1">
      <c r="A17" s="158"/>
      <c r="B17" s="155"/>
      <c r="C17" s="206"/>
      <c r="D17" s="206"/>
      <c r="E17" s="155"/>
      <c r="F17" s="206"/>
      <c r="G17" s="206"/>
      <c r="H17" s="4"/>
      <c r="I17" s="4"/>
      <c r="J17" s="4"/>
      <c r="K17" s="4"/>
      <c r="L17" s="4"/>
      <c r="M17" s="4"/>
      <c r="N17" s="4"/>
      <c r="O17" s="4"/>
    </row>
    <row r="18" spans="1:15" ht="14.85" customHeight="1">
      <c r="A18" s="158"/>
      <c r="B18" s="159"/>
      <c r="C18" s="155"/>
      <c r="D18" s="155"/>
      <c r="E18" s="155"/>
      <c r="F18" s="155"/>
      <c r="G18" s="155"/>
      <c r="H18" s="4"/>
      <c r="I18" s="4"/>
      <c r="J18" s="4"/>
      <c r="K18" s="4"/>
      <c r="L18" s="4"/>
      <c r="M18" s="4"/>
      <c r="N18" s="4"/>
      <c r="O18" s="4"/>
    </row>
    <row r="19" spans="1:15" ht="14.85" customHeight="1">
      <c r="A19" s="49"/>
      <c r="B19" s="149"/>
      <c r="C19" s="149"/>
      <c r="D19" s="149"/>
      <c r="E19" s="149"/>
      <c r="F19" s="160"/>
      <c r="G19" s="160"/>
      <c r="H19" s="4"/>
      <c r="I19" s="4"/>
      <c r="J19" s="4"/>
      <c r="K19" s="4"/>
      <c r="L19" s="4"/>
      <c r="M19" s="4"/>
      <c r="N19" s="4"/>
      <c r="O19" s="4"/>
    </row>
    <row r="20" spans="1:15" ht="14.85" customHeight="1">
      <c r="A20" s="49"/>
      <c r="B20" s="149"/>
      <c r="C20" s="149"/>
      <c r="D20" s="149"/>
      <c r="E20" s="149"/>
      <c r="F20" s="160"/>
      <c r="G20" s="160"/>
      <c r="H20" s="4"/>
      <c r="I20" s="4"/>
      <c r="J20" s="4"/>
      <c r="K20" s="4"/>
      <c r="L20" s="4"/>
      <c r="M20" s="4"/>
      <c r="N20" s="4"/>
      <c r="O20" s="4"/>
    </row>
    <row r="21" spans="1:15" ht="14.85" customHeight="1">
      <c r="A21" s="49"/>
      <c r="B21" s="149"/>
      <c r="C21" s="149"/>
      <c r="D21" s="149"/>
      <c r="E21" s="149"/>
      <c r="F21" s="160"/>
      <c r="G21" s="160"/>
      <c r="H21" s="4"/>
      <c r="I21" s="4"/>
      <c r="J21" s="4"/>
      <c r="K21" s="4"/>
      <c r="L21" s="4"/>
      <c r="M21" s="4"/>
      <c r="N21" s="4"/>
      <c r="O21" s="4"/>
    </row>
    <row r="22" spans="1:15" ht="14.85" customHeight="1">
      <c r="A22" s="49"/>
      <c r="B22" s="149"/>
      <c r="C22" s="149"/>
      <c r="D22" s="149"/>
      <c r="E22" s="149"/>
      <c r="F22" s="160"/>
      <c r="G22" s="160"/>
      <c r="H22" s="4"/>
      <c r="I22" s="4"/>
      <c r="J22" s="4"/>
      <c r="K22" s="4"/>
      <c r="L22" s="4"/>
      <c r="M22" s="4"/>
      <c r="N22" s="4"/>
      <c r="O22" s="4"/>
    </row>
    <row r="23" spans="1:15" ht="14.85" customHeight="1">
      <c r="A23" s="49"/>
      <c r="B23" s="149"/>
      <c r="C23" s="149"/>
      <c r="D23" s="149"/>
      <c r="E23" s="149"/>
      <c r="F23" s="160"/>
      <c r="G23" s="160"/>
      <c r="H23" s="4"/>
      <c r="I23" s="4"/>
      <c r="J23" s="4"/>
      <c r="K23" s="4"/>
      <c r="L23" s="4"/>
      <c r="M23" s="4"/>
      <c r="N23" s="4"/>
      <c r="O23" s="4"/>
    </row>
    <row r="24" spans="1:15" ht="14.85" customHeight="1">
      <c r="A24" s="49"/>
      <c r="B24" s="149"/>
      <c r="C24" s="149"/>
      <c r="D24" s="149"/>
      <c r="E24" s="149"/>
      <c r="F24" s="160"/>
      <c r="G24" s="160"/>
      <c r="H24" s="4"/>
      <c r="I24" s="4"/>
      <c r="J24" s="4"/>
      <c r="K24" s="4"/>
      <c r="L24" s="4"/>
      <c r="M24" s="4"/>
      <c r="N24" s="4"/>
      <c r="O24" s="4"/>
    </row>
    <row r="25" spans="1:15" ht="14.85" customHeight="1">
      <c r="A25" s="158"/>
      <c r="B25" s="151"/>
      <c r="C25" s="151"/>
      <c r="D25" s="151"/>
      <c r="E25" s="151"/>
      <c r="F25" s="161"/>
      <c r="G25" s="161"/>
      <c r="H25" s="4"/>
      <c r="I25" s="4"/>
      <c r="J25" s="4"/>
      <c r="K25" s="4"/>
      <c r="L25" s="4"/>
      <c r="M25" s="4"/>
      <c r="N25" s="4"/>
      <c r="O25" s="4"/>
    </row>
    <row r="26" spans="1:15">
      <c r="A26" s="158"/>
      <c r="B26" s="151"/>
      <c r="C26" s="151"/>
      <c r="D26" s="151"/>
      <c r="E26" s="151"/>
      <c r="F26" s="162"/>
      <c r="G26" s="162"/>
      <c r="H26" s="4"/>
      <c r="I26" s="4"/>
      <c r="J26" s="4"/>
      <c r="K26" s="4"/>
      <c r="L26" s="4"/>
      <c r="M26" s="4"/>
      <c r="N26" s="4"/>
      <c r="O26" s="4"/>
    </row>
    <row r="27" spans="1:15" ht="14.85" customHeight="1"/>
    <row r="28" spans="1:15" ht="14.85" customHeight="1">
      <c r="A28" s="206"/>
      <c r="B28" s="206"/>
      <c r="C28" s="206"/>
      <c r="D28" s="206"/>
      <c r="E28" s="206"/>
      <c r="F28" s="206"/>
      <c r="G28" s="206"/>
    </row>
    <row r="29" spans="1:15" ht="14.85" customHeight="1">
      <c r="A29" s="156"/>
      <c r="B29" s="207"/>
      <c r="C29" s="207"/>
      <c r="D29" s="207"/>
      <c r="E29" s="207"/>
      <c r="F29" s="207"/>
      <c r="G29" s="207"/>
    </row>
    <row r="30" spans="1:15" ht="14.85" customHeight="1">
      <c r="A30" s="158"/>
      <c r="B30" s="208"/>
      <c r="C30" s="208"/>
      <c r="D30" s="208"/>
      <c r="E30" s="209"/>
      <c r="F30" s="209"/>
      <c r="G30" s="209"/>
    </row>
    <row r="31" spans="1:15" ht="14.85" customHeight="1">
      <c r="A31" s="158"/>
      <c r="B31" s="155"/>
      <c r="C31" s="206"/>
      <c r="D31" s="206"/>
      <c r="E31" s="155"/>
      <c r="F31" s="206"/>
      <c r="G31" s="206"/>
    </row>
    <row r="32" spans="1:15" ht="14.85" customHeight="1">
      <c r="A32" s="158"/>
      <c r="B32" s="159"/>
      <c r="C32" s="155"/>
      <c r="D32" s="155"/>
      <c r="E32" s="155"/>
      <c r="F32" s="155"/>
      <c r="G32" s="155"/>
    </row>
    <row r="33" spans="1:7" ht="14.85" customHeight="1">
      <c r="A33" s="49"/>
      <c r="B33" s="149"/>
      <c r="C33" s="149"/>
      <c r="D33" s="149"/>
      <c r="E33" s="149"/>
      <c r="F33" s="160"/>
      <c r="G33" s="160"/>
    </row>
    <row r="34" spans="1:7" ht="14.85" customHeight="1">
      <c r="A34" s="49"/>
      <c r="B34" s="149"/>
      <c r="C34" s="149"/>
      <c r="D34" s="149"/>
      <c r="E34" s="149"/>
      <c r="F34" s="160"/>
      <c r="G34" s="160"/>
    </row>
    <row r="35" spans="1:7" ht="14.85" customHeight="1">
      <c r="A35" s="49"/>
      <c r="B35" s="149"/>
      <c r="C35" s="149"/>
      <c r="D35" s="149"/>
      <c r="E35" s="149"/>
      <c r="F35" s="160"/>
      <c r="G35" s="160"/>
    </row>
    <row r="36" spans="1:7" ht="14.85" customHeight="1">
      <c r="A36" s="49"/>
      <c r="B36" s="149"/>
      <c r="C36" s="149"/>
      <c r="D36" s="149"/>
      <c r="E36" s="149"/>
      <c r="F36" s="160"/>
      <c r="G36" s="160"/>
    </row>
    <row r="37" spans="1:7" ht="14.85" customHeight="1">
      <c r="A37" s="49"/>
      <c r="B37" s="149"/>
      <c r="C37" s="149"/>
      <c r="D37" s="149"/>
      <c r="E37" s="149"/>
      <c r="F37" s="160"/>
      <c r="G37" s="160"/>
    </row>
    <row r="38" spans="1:7" ht="14.85" customHeight="1">
      <c r="A38" s="49"/>
      <c r="B38" s="149"/>
      <c r="C38" s="149"/>
      <c r="D38" s="149"/>
      <c r="E38" s="149"/>
      <c r="F38" s="160"/>
      <c r="G38" s="160"/>
    </row>
    <row r="39" spans="1:7" ht="14.85" customHeight="1">
      <c r="A39" s="158"/>
      <c r="B39" s="151"/>
      <c r="C39" s="151"/>
      <c r="D39" s="151"/>
      <c r="E39" s="151"/>
      <c r="F39" s="161"/>
      <c r="G39" s="161"/>
    </row>
    <row r="40" spans="1:7" ht="14.85" customHeight="1">
      <c r="A40" s="158"/>
      <c r="B40" s="151"/>
      <c r="C40" s="151"/>
      <c r="D40" s="151"/>
      <c r="E40" s="151"/>
      <c r="F40" s="162"/>
      <c r="G40" s="162"/>
    </row>
  </sheetData>
  <sheetProtection selectLockedCells="1" selectUnlockedCells="1"/>
  <mergeCells count="27">
    <mergeCell ref="C31:D31"/>
    <mergeCell ref="F31:G31"/>
    <mergeCell ref="B16:D16"/>
    <mergeCell ref="E16:G16"/>
    <mergeCell ref="C17:D17"/>
    <mergeCell ref="F17:G17"/>
    <mergeCell ref="A28:G28"/>
    <mergeCell ref="B29:D29"/>
    <mergeCell ref="E29:G29"/>
    <mergeCell ref="A14:G14"/>
    <mergeCell ref="B15:D15"/>
    <mergeCell ref="E15:G15"/>
    <mergeCell ref="B30:D30"/>
    <mergeCell ref="E30:G30"/>
    <mergeCell ref="A1:M1"/>
    <mergeCell ref="A2:F2"/>
    <mergeCell ref="G2:K2"/>
    <mergeCell ref="L2:M2"/>
    <mergeCell ref="A3:A4"/>
    <mergeCell ref="B3:B4"/>
    <mergeCell ref="C3:C4"/>
    <mergeCell ref="D3:D4"/>
    <mergeCell ref="E3:E4"/>
    <mergeCell ref="F3:F4"/>
    <mergeCell ref="G3:J3"/>
    <mergeCell ref="K3:K4"/>
    <mergeCell ref="L3:M3"/>
  </mergeCells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Eligibility</vt:lpstr>
      <vt:lpstr>RTR</vt:lpstr>
      <vt:lpstr>RTR Details</vt:lpstr>
      <vt:lpstr>Ratios</vt:lpstr>
      <vt:lpstr>Sheet1</vt:lpstr>
      <vt:lpstr>Loans</vt:lpstr>
      <vt:lpstr>Banking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Alok Kumar Jaiswal</dc:creator>
  <cp:lastModifiedBy>ADMIN</cp:lastModifiedBy>
  <cp:lastPrinted>2018-07-05T06:12:53Z</cp:lastPrinted>
  <dcterms:created xsi:type="dcterms:W3CDTF">2015-09-25T09:25:31Z</dcterms:created>
  <dcterms:modified xsi:type="dcterms:W3CDTF">2020-01-20T08:16:48Z</dcterms:modified>
</cp:coreProperties>
</file>