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0730" windowHeight="1116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I4" i="1"/>
  <c r="D12"/>
  <c r="F12" s="1"/>
  <c r="D11"/>
  <c r="F11" s="1"/>
  <c r="C5"/>
  <c r="B5"/>
  <c r="D5" s="1"/>
  <c r="F5" s="1"/>
  <c r="D6"/>
  <c r="F6" s="1"/>
  <c r="D13"/>
  <c r="F13" s="1"/>
  <c r="D7"/>
  <c r="F7" s="1"/>
  <c r="D4"/>
  <c r="F4" s="1"/>
  <c r="D3"/>
  <c r="F3" s="1"/>
  <c r="D9" l="1"/>
  <c r="F9" s="1"/>
  <c r="D10"/>
  <c r="F10" s="1"/>
  <c r="F14" l="1"/>
  <c r="F26"/>
  <c r="F21"/>
  <c r="J6" i="2"/>
  <c r="F16" i="1" s="1"/>
  <c r="F6" i="5"/>
  <c r="F7"/>
  <c r="F8"/>
  <c r="F9"/>
  <c r="F10"/>
  <c r="F11"/>
  <c r="F12"/>
  <c r="E13"/>
  <c r="F13" l="1"/>
  <c r="F15" i="1" l="1"/>
  <c r="F18" l="1"/>
  <c r="F22" s="1"/>
</calcChain>
</file>

<file path=xl/sharedStrings.xml><?xml version="1.0" encoding="utf-8"?>
<sst xmlns="http://schemas.openxmlformats.org/spreadsheetml/2006/main" count="102" uniqueCount="81">
  <si>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</si>
  <si>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</si>
  <si>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</si>
  <si>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</si>
  <si>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</si>
  <si>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</si>
  <si>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</si>
  <si>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</si>
  <si>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</si>
  <si>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</si>
  <si>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</si>
  <si>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</si>
  <si>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</si>
  <si>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</si>
  <si>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</si>
  <si>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</si>
  <si>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</si>
  <si>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</si>
  <si>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</si>
  <si>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</si>
  <si>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</si>
  <si>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</si>
  <si>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</si>
  <si>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</si>
  <si>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</si>
  <si>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</si>
  <si>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</si>
  <si>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</si>
  <si>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</si>
  <si>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</si>
  <si>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</si>
  <si>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</si>
  <si>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</si>
  <si>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</si>
  <si>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</si>
  <si>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</si>
  <si>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</si>
  <si>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</si>
  <si>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</si>
  <si>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</si>
  <si>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</si>
  <si>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</si>
  <si>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</si>
  <si>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</si>
  <si>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>EMI Considered</t>
  </si>
  <si>
    <t xml:space="preserve">Income From Other Sources </t>
  </si>
  <si>
    <t>n</t>
  </si>
  <si>
    <t>2020-21</t>
  </si>
  <si>
    <t>2019-20</t>
  </si>
  <si>
    <t xml:space="preserve">Net profit </t>
  </si>
  <si>
    <t>Income from house property</t>
  </si>
  <si>
    <t>Depreciation</t>
  </si>
  <si>
    <t>Sale as on 31 mar 21</t>
  </si>
  <si>
    <t>Sale as on 31 mar 20</t>
  </si>
  <si>
    <t>Sale as on 31 mar 19</t>
  </si>
  <si>
    <t>Lap</t>
  </si>
  <si>
    <t>Loan Start Date</t>
  </si>
  <si>
    <t>Anu Walia</t>
  </si>
  <si>
    <t>PJLP000005</t>
  </si>
  <si>
    <t>Hinduja Leyland Finance</t>
  </si>
  <si>
    <t>R S Technology</t>
  </si>
  <si>
    <t>TNCPCOB000266</t>
  </si>
  <si>
    <t>Lap GECL</t>
  </si>
  <si>
    <t>HE01LIN00000000245</t>
  </si>
  <si>
    <t>Rakesh Sharma</t>
  </si>
  <si>
    <t>Chola</t>
  </si>
  <si>
    <t>TCFUC0363000010729016</t>
  </si>
  <si>
    <t>Tata Capital</t>
  </si>
  <si>
    <t>Used Car Loan</t>
  </si>
  <si>
    <t>Repayment A/c No</t>
  </si>
  <si>
    <t>00810 (PNB)</t>
  </si>
  <si>
    <t>23967 (Axis)</t>
  </si>
  <si>
    <t>R S Technology (Prop. Rakesh Kumar)</t>
  </si>
  <si>
    <t>Payment made u/sA(2)(b)</t>
  </si>
  <si>
    <t>Income from salary</t>
  </si>
  <si>
    <t>Business Income u/s 44AD</t>
  </si>
  <si>
    <t>R S Tecxhnology</t>
  </si>
  <si>
    <t>Neha Sharma</t>
  </si>
  <si>
    <t>Main firm</t>
  </si>
  <si>
    <t xml:space="preserve">Prop. </t>
  </si>
  <si>
    <t>w/o Rakesh</t>
  </si>
</sst>
</file>

<file path=xl/styles.xml><?xml version="1.0" encoding="utf-8"?>
<styleSheet xmlns="http://schemas.openxmlformats.org/spreadsheetml/2006/main">
  <numFmts count="6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[$-409]d\-mmm\-yy;@"/>
  </numFmts>
  <fonts count="15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8"/>
      <name val="Cambria"/>
      <family val="1"/>
      <scheme val="maj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8"/>
      <name val="Cambria"/>
      <family val="1"/>
      <scheme val="major"/>
    </font>
    <font>
      <b/>
      <sz val="9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73">
    <xf numFmtId="0" fontId="0" fillId="0" borderId="0" xfId="0"/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4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0" fontId="9" fillId="0" borderId="2" xfId="0" applyFont="1" applyFill="1" applyBorder="1" applyAlignment="1">
      <alignment horizontal="center"/>
    </xf>
    <xf numFmtId="1" fontId="8" fillId="2" borderId="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1" fillId="2" borderId="0" xfId="3" applyFont="1" applyFill="1" applyBorder="1" applyAlignment="1">
      <alignment horizontal="left" vertical="top" wrapText="1"/>
    </xf>
    <xf numFmtId="165" fontId="11" fillId="2" borderId="2" xfId="1" applyNumberFormat="1" applyFont="1" applyFill="1" applyBorder="1" applyAlignment="1" applyProtection="1">
      <alignment horizontal="left" vertical="center" wrapText="1"/>
    </xf>
    <xf numFmtId="0" fontId="11" fillId="2" borderId="2" xfId="3" applyFont="1" applyFill="1" applyBorder="1" applyAlignment="1">
      <alignment horizontal="left" vertical="center" wrapText="1"/>
    </xf>
    <xf numFmtId="165" fontId="11" fillId="2" borderId="2" xfId="1" applyNumberFormat="1" applyFont="1" applyFill="1" applyBorder="1" applyAlignment="1" applyProtection="1">
      <alignment horizontal="left" vertical="top"/>
    </xf>
    <xf numFmtId="9" fontId="11" fillId="2" borderId="2" xfId="1" applyNumberFormat="1" applyFont="1" applyFill="1" applyBorder="1" applyAlignment="1" applyProtection="1">
      <alignment horizontal="left" vertical="top"/>
    </xf>
    <xf numFmtId="166" fontId="11" fillId="2" borderId="2" xfId="1" applyNumberFormat="1" applyFont="1" applyFill="1" applyBorder="1" applyAlignment="1" applyProtection="1">
      <alignment horizontal="left" vertical="center"/>
    </xf>
    <xf numFmtId="165" fontId="11" fillId="0" borderId="2" xfId="1" applyNumberFormat="1" applyFont="1" applyFill="1" applyBorder="1" applyAlignment="1" applyProtection="1">
      <alignment horizontal="left" vertical="top" wrapText="1"/>
    </xf>
    <xf numFmtId="10" fontId="11" fillId="0" borderId="2" xfId="1" applyNumberFormat="1" applyFont="1" applyFill="1" applyBorder="1" applyAlignment="1" applyProtection="1">
      <alignment horizontal="left" vertical="top"/>
    </xf>
    <xf numFmtId="165" fontId="11" fillId="0" borderId="2" xfId="1" applyNumberFormat="1" applyFont="1" applyFill="1" applyBorder="1" applyAlignment="1" applyProtection="1">
      <alignment horizontal="left" vertical="top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3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wrapText="1"/>
    </xf>
    <xf numFmtId="165" fontId="12" fillId="5" borderId="2" xfId="1" applyNumberFormat="1" applyFont="1" applyFill="1" applyBorder="1" applyAlignment="1" applyProtection="1">
      <alignment horizontal="left" vertical="center" wrapText="1"/>
    </xf>
    <xf numFmtId="165" fontId="12" fillId="6" borderId="2" xfId="1" applyNumberFormat="1" applyFont="1" applyFill="1" applyBorder="1" applyAlignment="1" applyProtection="1">
      <alignment horizontal="left" vertical="center" wrapText="1"/>
    </xf>
    <xf numFmtId="9" fontId="12" fillId="6" borderId="2" xfId="1" applyNumberFormat="1" applyFont="1" applyFill="1" applyBorder="1" applyAlignment="1" applyProtection="1">
      <alignment horizontal="left" vertical="center" wrapText="1"/>
    </xf>
    <xf numFmtId="164" fontId="12" fillId="6" borderId="2" xfId="1" applyFont="1" applyFill="1" applyBorder="1" applyAlignment="1" applyProtection="1">
      <alignment horizontal="left" vertical="top" wrapText="1"/>
    </xf>
    <xf numFmtId="167" fontId="12" fillId="6" borderId="2" xfId="1" applyNumberFormat="1" applyFont="1" applyFill="1" applyBorder="1" applyAlignment="1" applyProtection="1">
      <alignment horizontal="left" vertical="top"/>
    </xf>
    <xf numFmtId="165" fontId="11" fillId="6" borderId="2" xfId="1" applyNumberFormat="1" applyFont="1" applyFill="1" applyBorder="1" applyAlignment="1" applyProtection="1">
      <alignment horizontal="left" vertical="top"/>
    </xf>
    <xf numFmtId="2" fontId="11" fillId="6" borderId="2" xfId="5" applyNumberFormat="1" applyFont="1" applyFill="1" applyBorder="1" applyAlignment="1" applyProtection="1">
      <alignment horizontal="left" vertical="top"/>
    </xf>
    <xf numFmtId="164" fontId="11" fillId="6" borderId="2" xfId="5" applyNumberFormat="1" applyFont="1" applyFill="1" applyBorder="1" applyAlignment="1" applyProtection="1">
      <alignment horizontal="left" vertical="top"/>
    </xf>
    <xf numFmtId="10" fontId="11" fillId="6" borderId="2" xfId="1" applyNumberFormat="1" applyFont="1" applyFill="1" applyBorder="1" applyAlignment="1" applyProtection="1">
      <alignment horizontal="left" vertical="top"/>
    </xf>
    <xf numFmtId="0" fontId="11" fillId="2" borderId="2" xfId="3" applyFont="1" applyFill="1" applyBorder="1" applyAlignment="1">
      <alignment horizontal="left" vertical="top" wrapText="1"/>
    </xf>
    <xf numFmtId="165" fontId="12" fillId="5" borderId="2" xfId="1" applyNumberFormat="1" applyFont="1" applyFill="1" applyBorder="1" applyAlignment="1" applyProtection="1">
      <alignment horizontal="left" vertical="center" wrapText="1"/>
    </xf>
    <xf numFmtId="0" fontId="11" fillId="0" borderId="2" xfId="0" applyNumberFormat="1" applyFont="1" applyFill="1" applyBorder="1" applyAlignment="1">
      <alignment horizontal="left"/>
    </xf>
    <xf numFmtId="0" fontId="11" fillId="2" borderId="1" xfId="3" applyFont="1" applyFill="1" applyBorder="1" applyAlignment="1">
      <alignment horizontal="left" vertical="top" wrapText="1"/>
    </xf>
    <xf numFmtId="0" fontId="11" fillId="0" borderId="1" xfId="4" applyFont="1" applyBorder="1" applyAlignment="1">
      <alignment horizontal="left" vertical="center"/>
    </xf>
    <xf numFmtId="165" fontId="12" fillId="5" borderId="2" xfId="1" applyNumberFormat="1" applyFont="1" applyFill="1" applyBorder="1" applyAlignment="1" applyProtection="1">
      <alignment horizontal="left" vertical="center" wrapText="1"/>
    </xf>
    <xf numFmtId="0" fontId="11" fillId="6" borderId="2" xfId="0" applyNumberFormat="1" applyFont="1" applyFill="1" applyBorder="1" applyAlignment="1">
      <alignment horizontal="left"/>
    </xf>
    <xf numFmtId="165" fontId="12" fillId="0" borderId="2" xfId="1" applyNumberFormat="1" applyFont="1" applyFill="1" applyBorder="1" applyAlignment="1" applyProtection="1">
      <alignment horizontal="left" vertical="center"/>
    </xf>
    <xf numFmtId="168" fontId="12" fillId="5" borderId="2" xfId="1" applyNumberFormat="1" applyFont="1" applyFill="1" applyBorder="1" applyAlignment="1" applyProtection="1">
      <alignment horizontal="left" vertical="center" wrapText="1"/>
    </xf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13" fillId="5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1" fontId="10" fillId="0" borderId="2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0" fillId="0" borderId="2" xfId="0" applyFont="1" applyFill="1" applyBorder="1" applyAlignment="1">
      <alignment horizontal="left"/>
    </xf>
    <xf numFmtId="2" fontId="10" fillId="0" borderId="2" xfId="0" applyNumberFormat="1" applyFont="1" applyBorder="1" applyAlignment="1">
      <alignment horizontal="left"/>
    </xf>
    <xf numFmtId="15" fontId="8" fillId="0" borderId="0" xfId="0" applyNumberFormat="1" applyFont="1" applyBorder="1" applyAlignment="1">
      <alignment horizontal="left"/>
    </xf>
    <xf numFmtId="1" fontId="9" fillId="0" borderId="2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169" fontId="10" fillId="0" borderId="2" xfId="0" applyNumberFormat="1" applyFont="1" applyBorder="1" applyAlignment="1">
      <alignment horizontal="left"/>
    </xf>
    <xf numFmtId="1" fontId="10" fillId="2" borderId="2" xfId="0" applyNumberFormat="1" applyFont="1" applyFill="1" applyBorder="1" applyAlignment="1">
      <alignment horizontal="left"/>
    </xf>
    <xf numFmtId="2" fontId="10" fillId="2" borderId="2" xfId="0" applyNumberFormat="1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2" fontId="8" fillId="2" borderId="2" xfId="0" applyNumberFormat="1" applyFont="1" applyFill="1" applyBorder="1" applyAlignment="1">
      <alignment horizontal="left"/>
    </xf>
    <xf numFmtId="0" fontId="14" fillId="7" borderId="2" xfId="0" applyFont="1" applyFill="1" applyBorder="1" applyAlignment="1">
      <alignment horizontal="left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D66"/>
  <sheetViews>
    <sheetView tabSelected="1" zoomScale="136" zoomScaleNormal="136" workbookViewId="0">
      <selection activeCell="E12" sqref="E12"/>
    </sheetView>
  </sheetViews>
  <sheetFormatPr defaultColWidth="31.28515625" defaultRowHeight="12"/>
  <cols>
    <col min="1" max="1" width="33.85546875" style="25" customWidth="1"/>
    <col min="2" max="3" width="6.7109375" style="25" bestFit="1" customWidth="1"/>
    <col min="4" max="4" width="6.85546875" style="25" bestFit="1" customWidth="1"/>
    <col min="5" max="5" width="7.5703125" style="25" bestFit="1" customWidth="1"/>
    <col min="6" max="6" width="11.7109375" style="25" bestFit="1" customWidth="1"/>
    <col min="7" max="7" width="24.5703125" style="25" customWidth="1"/>
    <col min="8" max="8" width="16.85546875" style="25" bestFit="1" customWidth="1"/>
    <col min="9" max="9" width="11.5703125" style="25" customWidth="1"/>
    <col min="10" max="10" width="12" style="25" customWidth="1"/>
    <col min="11" max="228" width="31.28515625" style="25"/>
    <col min="229" max="236" width="31.28515625" style="34"/>
    <col min="237" max="238" width="31.28515625" style="35"/>
    <col min="239" max="16384" width="31.28515625" style="36"/>
  </cols>
  <sheetData>
    <row r="1" spans="1:238">
      <c r="A1" s="49" t="s">
        <v>60</v>
      </c>
      <c r="B1" s="53"/>
      <c r="C1" s="53"/>
      <c r="D1" s="39"/>
      <c r="E1" s="39"/>
      <c r="F1" s="39"/>
    </row>
    <row r="2" spans="1:238">
      <c r="A2" s="40" t="s">
        <v>72</v>
      </c>
      <c r="B2" s="40" t="s">
        <v>47</v>
      </c>
      <c r="C2" s="40" t="s">
        <v>48</v>
      </c>
      <c r="D2" s="40" t="s">
        <v>31</v>
      </c>
      <c r="E2" s="41" t="s">
        <v>0</v>
      </c>
      <c r="F2" s="40" t="s">
        <v>32</v>
      </c>
      <c r="H2" s="48" t="s">
        <v>54</v>
      </c>
      <c r="I2" s="48">
        <v>15358174</v>
      </c>
      <c r="HP2" s="34"/>
      <c r="HQ2" s="34"/>
      <c r="HR2" s="34"/>
      <c r="HS2" s="34"/>
      <c r="HT2" s="34"/>
      <c r="HX2" s="35"/>
      <c r="HY2" s="35"/>
      <c r="HZ2" s="36"/>
      <c r="IA2" s="36"/>
      <c r="IB2" s="36"/>
      <c r="IC2" s="36"/>
      <c r="ID2" s="36"/>
    </row>
    <row r="3" spans="1:238">
      <c r="A3" s="26" t="s">
        <v>49</v>
      </c>
      <c r="B3" s="30">
        <v>803803</v>
      </c>
      <c r="C3" s="30">
        <v>718543</v>
      </c>
      <c r="D3" s="28">
        <f t="shared" ref="D3:D7" si="0">AVERAGE(B3:C3)</f>
        <v>761173</v>
      </c>
      <c r="E3" s="29">
        <v>1</v>
      </c>
      <c r="F3" s="28">
        <f t="shared" ref="F3:F7" si="1">E3*D3</f>
        <v>761173</v>
      </c>
      <c r="H3" s="48" t="s">
        <v>53</v>
      </c>
      <c r="I3" s="48">
        <v>17682435</v>
      </c>
      <c r="HR3" s="34"/>
      <c r="HS3" s="34"/>
      <c r="HT3" s="34"/>
      <c r="HZ3" s="35"/>
      <c r="IA3" s="35"/>
      <c r="IB3" s="36"/>
      <c r="IC3" s="36"/>
      <c r="ID3" s="36"/>
    </row>
    <row r="4" spans="1:238">
      <c r="A4" s="26" t="s">
        <v>51</v>
      </c>
      <c r="B4" s="30">
        <v>273997</v>
      </c>
      <c r="C4" s="30">
        <v>310804</v>
      </c>
      <c r="D4" s="28">
        <f t="shared" si="0"/>
        <v>292400.5</v>
      </c>
      <c r="E4" s="29">
        <v>1</v>
      </c>
      <c r="F4" s="28">
        <f t="shared" si="1"/>
        <v>292400.5</v>
      </c>
      <c r="H4" s="48" t="s">
        <v>52</v>
      </c>
      <c r="I4" s="48">
        <f>60000+1162774+1132330+1664869+624703+784670+292262+473014+105468+1027860+538572+663148</f>
        <v>8529670</v>
      </c>
      <c r="HR4" s="34"/>
      <c r="HS4" s="34"/>
      <c r="HT4" s="34"/>
      <c r="HZ4" s="35"/>
      <c r="IA4" s="35"/>
      <c r="IB4" s="36"/>
      <c r="IC4" s="36"/>
      <c r="ID4" s="36"/>
    </row>
    <row r="5" spans="1:238">
      <c r="A5" s="26" t="s">
        <v>73</v>
      </c>
      <c r="B5" s="30">
        <f>240000+252000</f>
        <v>492000</v>
      </c>
      <c r="C5" s="27">
        <f>180000+180000</f>
        <v>360000</v>
      </c>
      <c r="D5" s="28">
        <f t="shared" ref="D5" si="2">AVERAGE(B5:C5)</f>
        <v>426000</v>
      </c>
      <c r="E5" s="29">
        <v>1</v>
      </c>
      <c r="F5" s="28">
        <f t="shared" ref="F5" si="3">E5*D5</f>
        <v>426000</v>
      </c>
      <c r="HR5" s="34"/>
      <c r="HS5" s="34"/>
      <c r="HT5" s="34"/>
      <c r="HZ5" s="35"/>
      <c r="IA5" s="35"/>
      <c r="IB5" s="36"/>
      <c r="IC5" s="36"/>
      <c r="ID5" s="36"/>
    </row>
    <row r="6" spans="1:238">
      <c r="A6" s="26" t="s">
        <v>45</v>
      </c>
      <c r="B6" s="30">
        <v>3820</v>
      </c>
      <c r="C6" s="27">
        <v>3560</v>
      </c>
      <c r="D6" s="28">
        <f t="shared" si="0"/>
        <v>3690</v>
      </c>
      <c r="E6" s="29">
        <v>0</v>
      </c>
      <c r="F6" s="28">
        <f t="shared" si="1"/>
        <v>0</v>
      </c>
      <c r="H6" s="48" t="s">
        <v>76</v>
      </c>
      <c r="I6" s="48" t="s">
        <v>78</v>
      </c>
      <c r="HR6" s="34"/>
      <c r="HS6" s="34"/>
      <c r="HT6" s="34"/>
      <c r="HZ6" s="35"/>
      <c r="IA6" s="35"/>
      <c r="IB6" s="36"/>
      <c r="IC6" s="36"/>
      <c r="ID6" s="36"/>
    </row>
    <row r="7" spans="1:238">
      <c r="A7" s="26" t="s">
        <v>33</v>
      </c>
      <c r="B7" s="30">
        <v>-40870</v>
      </c>
      <c r="C7" s="30">
        <v>-25438</v>
      </c>
      <c r="D7" s="28">
        <f t="shared" si="0"/>
        <v>-33154</v>
      </c>
      <c r="E7" s="29">
        <v>1</v>
      </c>
      <c r="F7" s="28">
        <f t="shared" si="1"/>
        <v>-33154</v>
      </c>
      <c r="H7" s="48" t="s">
        <v>64</v>
      </c>
      <c r="I7" s="48" t="s">
        <v>79</v>
      </c>
      <c r="HR7" s="34"/>
      <c r="HS7" s="34"/>
      <c r="HT7" s="34"/>
      <c r="HZ7" s="35"/>
      <c r="IA7" s="35"/>
      <c r="IB7" s="36"/>
      <c r="IC7" s="36"/>
      <c r="ID7" s="36"/>
    </row>
    <row r="8" spans="1:238">
      <c r="A8" s="40" t="s">
        <v>57</v>
      </c>
      <c r="B8" s="40" t="s">
        <v>47</v>
      </c>
      <c r="C8" s="40" t="s">
        <v>48</v>
      </c>
      <c r="D8" s="40" t="s">
        <v>31</v>
      </c>
      <c r="E8" s="41" t="s">
        <v>0</v>
      </c>
      <c r="F8" s="40" t="s">
        <v>32</v>
      </c>
      <c r="H8" s="48" t="s">
        <v>77</v>
      </c>
      <c r="I8" s="48" t="s">
        <v>80</v>
      </c>
      <c r="HP8" s="34"/>
      <c r="HQ8" s="34"/>
      <c r="HR8" s="34"/>
      <c r="HS8" s="34"/>
      <c r="HT8" s="34"/>
      <c r="HX8" s="35"/>
      <c r="HY8" s="35"/>
      <c r="HZ8" s="36"/>
      <c r="IA8" s="36"/>
      <c r="IB8" s="36"/>
      <c r="IC8" s="36"/>
      <c r="ID8" s="36"/>
    </row>
    <row r="9" spans="1:238">
      <c r="A9" s="26" t="s">
        <v>74</v>
      </c>
      <c r="B9" s="30">
        <v>252000</v>
      </c>
      <c r="C9" s="30">
        <v>180000</v>
      </c>
      <c r="D9" s="28">
        <f t="shared" ref="D9:D13" si="4">AVERAGE(B9:C9)</f>
        <v>216000</v>
      </c>
      <c r="E9" s="29">
        <v>0</v>
      </c>
      <c r="F9" s="28">
        <f t="shared" ref="F9:F13" si="5">E9*D9</f>
        <v>0</v>
      </c>
      <c r="HR9" s="34"/>
      <c r="HS9" s="34"/>
      <c r="HT9" s="34"/>
      <c r="HZ9" s="35"/>
      <c r="IA9" s="35"/>
      <c r="IB9" s="36"/>
      <c r="IC9" s="36"/>
      <c r="ID9" s="36"/>
    </row>
    <row r="10" spans="1:238">
      <c r="A10" s="26" t="s">
        <v>50</v>
      </c>
      <c r="B10" s="30">
        <v>240000</v>
      </c>
      <c r="C10" s="27">
        <v>180000</v>
      </c>
      <c r="D10" s="28">
        <f t="shared" si="4"/>
        <v>210000</v>
      </c>
      <c r="E10" s="29">
        <v>0</v>
      </c>
      <c r="F10" s="28">
        <f t="shared" si="5"/>
        <v>0</v>
      </c>
      <c r="HR10" s="34"/>
      <c r="HS10" s="34"/>
      <c r="HT10" s="34"/>
      <c r="HZ10" s="35"/>
      <c r="IA10" s="35"/>
      <c r="IB10" s="36"/>
      <c r="IC10" s="36"/>
      <c r="ID10" s="36"/>
    </row>
    <row r="11" spans="1:238">
      <c r="A11" s="26" t="s">
        <v>75</v>
      </c>
      <c r="B11" s="30">
        <v>118200</v>
      </c>
      <c r="C11" s="30">
        <v>62200</v>
      </c>
      <c r="D11" s="28">
        <f t="shared" ref="D11:D12" si="6">AVERAGE(B11:C11)</f>
        <v>90200</v>
      </c>
      <c r="E11" s="29">
        <v>0</v>
      </c>
      <c r="F11" s="28">
        <f t="shared" ref="F11:F12" si="7">E11*D11</f>
        <v>0</v>
      </c>
      <c r="HR11" s="34"/>
      <c r="HS11" s="34"/>
      <c r="HT11" s="34"/>
      <c r="HZ11" s="35"/>
      <c r="IA11" s="35"/>
      <c r="IB11" s="36"/>
      <c r="IC11" s="36"/>
      <c r="ID11" s="36"/>
    </row>
    <row r="12" spans="1:238">
      <c r="A12" s="26" t="s">
        <v>45</v>
      </c>
      <c r="B12" s="30">
        <v>2260</v>
      </c>
      <c r="C12" s="27">
        <v>2123</v>
      </c>
      <c r="D12" s="28">
        <f t="shared" si="6"/>
        <v>2191.5</v>
      </c>
      <c r="E12" s="29">
        <v>0</v>
      </c>
      <c r="F12" s="28">
        <f t="shared" si="7"/>
        <v>0</v>
      </c>
      <c r="HR12" s="34"/>
      <c r="HS12" s="34"/>
      <c r="HT12" s="34"/>
      <c r="HZ12" s="35"/>
      <c r="IA12" s="35"/>
      <c r="IB12" s="36"/>
      <c r="IC12" s="36"/>
      <c r="ID12" s="36"/>
    </row>
    <row r="13" spans="1:238">
      <c r="A13" s="26" t="s">
        <v>33</v>
      </c>
      <c r="B13" s="30">
        <v>0</v>
      </c>
      <c r="C13" s="30">
        <v>0</v>
      </c>
      <c r="D13" s="28">
        <f t="shared" si="4"/>
        <v>0</v>
      </c>
      <c r="E13" s="29">
        <v>1</v>
      </c>
      <c r="F13" s="28">
        <f t="shared" si="5"/>
        <v>0</v>
      </c>
      <c r="HR13" s="34"/>
      <c r="HS13" s="34"/>
      <c r="HT13" s="34"/>
      <c r="HZ13" s="35"/>
      <c r="IA13" s="35"/>
      <c r="IB13" s="36"/>
      <c r="IC13" s="36"/>
      <c r="ID13" s="36"/>
    </row>
    <row r="14" spans="1:238">
      <c r="A14" s="42" t="s">
        <v>34</v>
      </c>
      <c r="B14" s="54"/>
      <c r="C14" s="54"/>
      <c r="D14" s="54"/>
      <c r="E14" s="54"/>
      <c r="F14" s="43">
        <f>+SUM(F3:F13)</f>
        <v>1446419.5</v>
      </c>
      <c r="HR14" s="34"/>
      <c r="HS14" s="34"/>
      <c r="HT14" s="34"/>
      <c r="HZ14" s="35"/>
      <c r="IA14" s="35"/>
      <c r="IB14" s="36"/>
      <c r="IC14" s="36"/>
      <c r="ID14" s="36"/>
    </row>
    <row r="15" spans="1:238">
      <c r="A15" s="31" t="s">
        <v>35</v>
      </c>
      <c r="B15" s="50"/>
      <c r="C15" s="50"/>
      <c r="D15" s="50"/>
      <c r="E15" s="50"/>
      <c r="F15" s="43">
        <f>F14/12</f>
        <v>120534.95833333333</v>
      </c>
      <c r="HR15" s="34"/>
      <c r="HS15" s="34"/>
      <c r="HT15" s="34"/>
      <c r="HZ15" s="35"/>
      <c r="IA15" s="35"/>
      <c r="IB15" s="36"/>
      <c r="IC15" s="36"/>
      <c r="ID15" s="36"/>
    </row>
    <row r="16" spans="1:238">
      <c r="A16" s="31" t="s">
        <v>36</v>
      </c>
      <c r="B16" s="50"/>
      <c r="C16" s="50"/>
      <c r="D16" s="50"/>
      <c r="E16" s="50"/>
      <c r="F16" s="28">
        <f>RTR!J6</f>
        <v>0</v>
      </c>
      <c r="HR16" s="34"/>
      <c r="HS16" s="34"/>
      <c r="HT16" s="34"/>
      <c r="HZ16" s="35"/>
      <c r="IA16" s="35"/>
      <c r="IB16" s="36"/>
      <c r="IC16" s="36"/>
      <c r="ID16" s="36"/>
    </row>
    <row r="17" spans="1:238" ht="12" customHeight="1">
      <c r="A17" s="31" t="s">
        <v>37</v>
      </c>
      <c r="B17" s="55"/>
      <c r="C17" s="55"/>
      <c r="D17" s="55"/>
      <c r="E17" s="55"/>
      <c r="F17" s="32">
        <v>1</v>
      </c>
      <c r="HR17" s="34"/>
      <c r="HS17" s="34"/>
      <c r="HT17" s="34"/>
      <c r="HZ17" s="35"/>
      <c r="IA17" s="35"/>
      <c r="IB17" s="36"/>
      <c r="IC17" s="36"/>
      <c r="ID17" s="36"/>
    </row>
    <row r="18" spans="1:238">
      <c r="A18" s="31" t="s">
        <v>38</v>
      </c>
      <c r="B18" s="50"/>
      <c r="C18" s="50"/>
      <c r="D18" s="50"/>
      <c r="E18" s="50"/>
      <c r="F18" s="44">
        <f>(F15*F17)-F16</f>
        <v>120534.95833333333</v>
      </c>
      <c r="HR18" s="34"/>
      <c r="HS18" s="34"/>
      <c r="HT18" s="34"/>
      <c r="HZ18" s="35"/>
      <c r="IA18" s="35"/>
      <c r="IB18" s="36"/>
      <c r="IC18" s="36"/>
      <c r="ID18" s="36"/>
    </row>
    <row r="19" spans="1:238" ht="13.5" customHeight="1">
      <c r="A19" s="31" t="s">
        <v>39</v>
      </c>
      <c r="B19" s="50"/>
      <c r="C19" s="50"/>
      <c r="D19" s="50"/>
      <c r="E19" s="50"/>
      <c r="F19" s="33">
        <v>180</v>
      </c>
    </row>
    <row r="20" spans="1:238" ht="12.75" customHeight="1">
      <c r="A20" s="31" t="s">
        <v>40</v>
      </c>
      <c r="B20" s="50"/>
      <c r="C20" s="50"/>
      <c r="D20" s="50"/>
      <c r="E20" s="50"/>
      <c r="F20" s="32">
        <v>9.5000000000000001E-2</v>
      </c>
    </row>
    <row r="21" spans="1:238">
      <c r="A21" s="31" t="s">
        <v>41</v>
      </c>
      <c r="B21" s="50"/>
      <c r="C21" s="50"/>
      <c r="D21" s="50"/>
      <c r="E21" s="50"/>
      <c r="F21" s="45">
        <f>PMT(F20/12,F19,-100000)</f>
        <v>1044.2246828637926</v>
      </c>
    </row>
    <row r="22" spans="1:238">
      <c r="A22" s="31" t="s">
        <v>42</v>
      </c>
      <c r="B22" s="50"/>
      <c r="C22" s="50"/>
      <c r="D22" s="50"/>
      <c r="E22" s="50"/>
      <c r="F22" s="46">
        <f>F18/F21</f>
        <v>115.43009882007908</v>
      </c>
    </row>
    <row r="23" spans="1:238" ht="15.4" customHeight="1">
      <c r="A23" s="56" t="s">
        <v>43</v>
      </c>
      <c r="B23" s="56"/>
      <c r="C23" s="56"/>
      <c r="D23" s="56"/>
      <c r="E23" s="56"/>
      <c r="F23" s="56"/>
    </row>
    <row r="24" spans="1:238">
      <c r="A24" s="31" t="s">
        <v>39</v>
      </c>
      <c r="B24" s="50"/>
      <c r="C24" s="50"/>
      <c r="D24" s="50"/>
      <c r="E24" s="50"/>
      <c r="F24" s="44">
        <v>180</v>
      </c>
    </row>
    <row r="25" spans="1:238">
      <c r="A25" s="31" t="s">
        <v>40</v>
      </c>
      <c r="B25" s="50"/>
      <c r="C25" s="50"/>
      <c r="D25" s="50"/>
      <c r="E25" s="50"/>
      <c r="F25" s="47">
        <v>8.5000000000000006E-2</v>
      </c>
    </row>
    <row r="26" spans="1:238">
      <c r="A26" s="31" t="s">
        <v>41</v>
      </c>
      <c r="B26" s="50"/>
      <c r="C26" s="50"/>
      <c r="D26" s="50"/>
      <c r="E26" s="50"/>
      <c r="F26" s="46">
        <f>PMT(F25/12,F24,-100000)</f>
        <v>984.73955792559184</v>
      </c>
    </row>
    <row r="28" spans="1:238" ht="15.4" customHeight="1"/>
    <row r="30" spans="1:238" ht="15.4" customHeight="1">
      <c r="HO30" s="34"/>
      <c r="HP30" s="34"/>
      <c r="HQ30" s="34"/>
      <c r="HR30" s="34"/>
      <c r="HS30" s="34"/>
      <c r="HT30" s="34"/>
      <c r="HW30" s="35"/>
      <c r="HX30" s="35"/>
      <c r="HY30" s="36"/>
      <c r="HZ30" s="36"/>
      <c r="IA30" s="36"/>
      <c r="IB30" s="36"/>
      <c r="IC30" s="36"/>
      <c r="ID30" s="36"/>
    </row>
    <row r="31" spans="1:238">
      <c r="HO31" s="34"/>
      <c r="HP31" s="34"/>
      <c r="HQ31" s="34"/>
      <c r="HR31" s="34"/>
      <c r="HS31" s="34"/>
      <c r="HT31" s="34"/>
      <c r="HW31" s="35"/>
      <c r="HX31" s="35"/>
      <c r="HY31" s="36"/>
      <c r="HZ31" s="36"/>
      <c r="IA31" s="36"/>
      <c r="IB31" s="36"/>
      <c r="IC31" s="36"/>
      <c r="ID31" s="36"/>
    </row>
    <row r="32" spans="1:238">
      <c r="HO32" s="34"/>
      <c r="HP32" s="34"/>
      <c r="HQ32" s="34"/>
      <c r="HR32" s="34"/>
      <c r="HS32" s="34"/>
      <c r="HT32" s="34"/>
      <c r="HW32" s="35"/>
      <c r="HX32" s="35"/>
      <c r="HY32" s="36"/>
      <c r="HZ32" s="36"/>
      <c r="IA32" s="36"/>
      <c r="IB32" s="36"/>
      <c r="IC32" s="36"/>
      <c r="ID32" s="36"/>
    </row>
    <row r="33" spans="223:238">
      <c r="HO33" s="34"/>
      <c r="HP33" s="34"/>
      <c r="HQ33" s="34"/>
      <c r="HR33" s="34"/>
      <c r="HS33" s="34"/>
      <c r="HT33" s="34"/>
      <c r="HW33" s="35"/>
      <c r="HX33" s="35"/>
      <c r="HY33" s="36"/>
      <c r="HZ33" s="36"/>
      <c r="IA33" s="36"/>
      <c r="IB33" s="36"/>
      <c r="IC33" s="36"/>
      <c r="ID33" s="36"/>
    </row>
    <row r="34" spans="223:238" ht="12" customHeight="1">
      <c r="HO34" s="34"/>
      <c r="HP34" s="34"/>
      <c r="HQ34" s="34"/>
      <c r="HR34" s="34"/>
      <c r="HS34" s="34"/>
      <c r="HT34" s="34"/>
      <c r="HW34" s="35"/>
      <c r="HX34" s="35"/>
      <c r="HY34" s="36"/>
      <c r="HZ34" s="36"/>
      <c r="IA34" s="36"/>
      <c r="IB34" s="36"/>
      <c r="IC34" s="36"/>
      <c r="ID34" s="36"/>
    </row>
    <row r="35" spans="223:238" ht="15.4" customHeight="1">
      <c r="HO35" s="34"/>
      <c r="HP35" s="34"/>
      <c r="HQ35" s="34"/>
      <c r="HR35" s="34"/>
      <c r="HS35" s="34"/>
      <c r="HT35" s="34"/>
      <c r="HW35" s="35"/>
      <c r="HX35" s="35"/>
      <c r="HY35" s="36"/>
      <c r="HZ35" s="36"/>
      <c r="IA35" s="36"/>
      <c r="IB35" s="36"/>
      <c r="IC35" s="36"/>
      <c r="ID35" s="36"/>
    </row>
    <row r="36" spans="223:238">
      <c r="HO36" s="34"/>
      <c r="HP36" s="34"/>
      <c r="HQ36" s="34"/>
      <c r="HR36" s="34"/>
      <c r="HS36" s="34"/>
      <c r="HT36" s="34"/>
      <c r="HW36" s="35"/>
      <c r="HX36" s="35"/>
      <c r="HY36" s="36"/>
      <c r="HZ36" s="36"/>
      <c r="IA36" s="36"/>
      <c r="IB36" s="36"/>
      <c r="IC36" s="36"/>
      <c r="ID36" s="36"/>
    </row>
    <row r="37" spans="223:238">
      <c r="HO37" s="34"/>
      <c r="HP37" s="34"/>
      <c r="HQ37" s="34"/>
      <c r="HR37" s="34"/>
      <c r="HS37" s="34"/>
      <c r="HT37" s="34"/>
      <c r="HW37" s="35"/>
      <c r="HX37" s="35"/>
      <c r="HY37" s="36"/>
      <c r="HZ37" s="36"/>
      <c r="IA37" s="36"/>
      <c r="IB37" s="36"/>
      <c r="IC37" s="36"/>
      <c r="ID37" s="36"/>
    </row>
    <row r="38" spans="223:238">
      <c r="HO38" s="34"/>
      <c r="HP38" s="34"/>
      <c r="HQ38" s="34"/>
      <c r="HR38" s="34"/>
      <c r="HS38" s="34"/>
      <c r="HT38" s="34"/>
      <c r="HW38" s="35"/>
      <c r="HX38" s="35"/>
      <c r="HY38" s="36"/>
      <c r="HZ38" s="36"/>
      <c r="IA38" s="36"/>
      <c r="IB38" s="36"/>
      <c r="IC38" s="36"/>
      <c r="ID38" s="36"/>
    </row>
    <row r="39" spans="223:238">
      <c r="HO39" s="34"/>
      <c r="HP39" s="34"/>
      <c r="HQ39" s="34"/>
      <c r="HR39" s="34"/>
      <c r="HS39" s="34"/>
      <c r="HT39" s="34"/>
      <c r="HW39" s="35"/>
      <c r="HX39" s="35"/>
      <c r="HY39" s="36"/>
      <c r="HZ39" s="36"/>
      <c r="IA39" s="36"/>
      <c r="IB39" s="36"/>
      <c r="IC39" s="36"/>
      <c r="ID39" s="36"/>
    </row>
    <row r="40" spans="223:238">
      <c r="HO40" s="34"/>
      <c r="HP40" s="34"/>
      <c r="HQ40" s="34"/>
      <c r="HR40" s="34"/>
      <c r="HS40" s="34"/>
      <c r="HT40" s="34"/>
      <c r="HW40" s="35"/>
      <c r="HX40" s="35"/>
      <c r="HY40" s="36"/>
      <c r="HZ40" s="36"/>
      <c r="IA40" s="36"/>
      <c r="IB40" s="36"/>
      <c r="IC40" s="36"/>
      <c r="ID40" s="36"/>
    </row>
    <row r="41" spans="223:238" ht="15.4" customHeight="1">
      <c r="HO41" s="34"/>
      <c r="HP41" s="34"/>
      <c r="HQ41" s="34"/>
      <c r="HR41" s="34"/>
      <c r="HS41" s="34"/>
      <c r="HT41" s="34"/>
      <c r="HW41" s="35"/>
      <c r="HX41" s="35"/>
      <c r="HY41" s="36"/>
      <c r="HZ41" s="36"/>
      <c r="IA41" s="36"/>
      <c r="IB41" s="36"/>
      <c r="IC41" s="36"/>
      <c r="ID41" s="36"/>
    </row>
    <row r="42" spans="223:238">
      <c r="HO42" s="34"/>
      <c r="HP42" s="34"/>
      <c r="HQ42" s="34"/>
      <c r="HR42" s="34"/>
      <c r="HS42" s="34"/>
      <c r="HT42" s="34"/>
      <c r="HW42" s="35"/>
      <c r="HX42" s="35"/>
      <c r="HY42" s="36"/>
      <c r="HZ42" s="36"/>
      <c r="IA42" s="36"/>
      <c r="IB42" s="36"/>
      <c r="IC42" s="36"/>
      <c r="ID42" s="36"/>
    </row>
    <row r="43" spans="223:238">
      <c r="HO43" s="34"/>
      <c r="HP43" s="34"/>
      <c r="HQ43" s="34"/>
      <c r="HR43" s="34"/>
      <c r="HS43" s="34"/>
      <c r="HT43" s="34"/>
      <c r="HW43" s="35"/>
      <c r="HX43" s="35"/>
      <c r="HY43" s="36"/>
      <c r="HZ43" s="36"/>
      <c r="IA43" s="36"/>
      <c r="IB43" s="36"/>
      <c r="IC43" s="36"/>
      <c r="ID43" s="36"/>
    </row>
    <row r="44" spans="223:238">
      <c r="HO44" s="34"/>
      <c r="HP44" s="34"/>
      <c r="HQ44" s="34"/>
      <c r="HR44" s="34"/>
      <c r="HS44" s="34"/>
      <c r="HT44" s="34"/>
      <c r="HW44" s="35"/>
      <c r="HX44" s="35"/>
      <c r="HY44" s="36"/>
      <c r="HZ44" s="36"/>
      <c r="IA44" s="36"/>
      <c r="IB44" s="36"/>
      <c r="IC44" s="36"/>
      <c r="ID44" s="36"/>
    </row>
    <row r="45" spans="223:238" ht="15.4" customHeight="1">
      <c r="HO45" s="34"/>
      <c r="HP45" s="34"/>
      <c r="HQ45" s="34"/>
      <c r="HR45" s="34"/>
      <c r="HS45" s="34"/>
      <c r="HT45" s="34"/>
      <c r="HW45" s="35"/>
      <c r="HX45" s="35"/>
      <c r="HY45" s="36"/>
      <c r="HZ45" s="36"/>
      <c r="IA45" s="36"/>
      <c r="IB45" s="36"/>
      <c r="IC45" s="36"/>
      <c r="ID45" s="36"/>
    </row>
    <row r="46" spans="223:238" ht="26.85" customHeight="1">
      <c r="HO46" s="34"/>
      <c r="HP46" s="34"/>
      <c r="HQ46" s="34"/>
      <c r="HR46" s="34"/>
      <c r="HS46" s="34"/>
      <c r="HT46" s="34"/>
      <c r="HW46" s="35"/>
      <c r="HX46" s="35"/>
      <c r="HY46" s="36"/>
      <c r="HZ46" s="36"/>
      <c r="IA46" s="36"/>
      <c r="IB46" s="36"/>
      <c r="IC46" s="36"/>
      <c r="ID46" s="36"/>
    </row>
    <row r="47" spans="223:238" ht="15.4" customHeight="1">
      <c r="HO47" s="34"/>
      <c r="HP47" s="34"/>
      <c r="HQ47" s="34"/>
      <c r="HR47" s="34"/>
      <c r="HS47" s="34"/>
      <c r="HT47" s="34"/>
      <c r="HW47" s="35"/>
      <c r="HX47" s="35"/>
      <c r="HY47" s="36"/>
      <c r="HZ47" s="36"/>
      <c r="IA47" s="36"/>
      <c r="IB47" s="36"/>
      <c r="IC47" s="36"/>
      <c r="ID47" s="36"/>
    </row>
    <row r="48" spans="223:238" ht="15.4" customHeight="1">
      <c r="HO48" s="34"/>
      <c r="HP48" s="34"/>
      <c r="HQ48" s="34"/>
      <c r="HR48" s="34"/>
      <c r="HS48" s="34"/>
      <c r="HT48" s="34"/>
      <c r="HW48" s="35"/>
      <c r="HX48" s="35"/>
      <c r="HY48" s="36"/>
      <c r="HZ48" s="36"/>
      <c r="IA48" s="36"/>
      <c r="IB48" s="36"/>
      <c r="IC48" s="36"/>
      <c r="ID48" s="36"/>
    </row>
    <row r="49" spans="1:238">
      <c r="HO49" s="34"/>
      <c r="HP49" s="34"/>
      <c r="HQ49" s="34"/>
      <c r="HR49" s="34"/>
      <c r="HS49" s="34"/>
      <c r="HT49" s="34"/>
      <c r="HW49" s="35"/>
      <c r="HX49" s="35"/>
      <c r="HY49" s="36"/>
      <c r="HZ49" s="36"/>
      <c r="IA49" s="36"/>
      <c r="IB49" s="36"/>
      <c r="IC49" s="36"/>
      <c r="ID49" s="36"/>
    </row>
    <row r="50" spans="1:238" ht="16.350000000000001" customHeight="1">
      <c r="HO50" s="34"/>
      <c r="HP50" s="34"/>
      <c r="HQ50" s="34"/>
      <c r="HR50" s="34"/>
      <c r="HS50" s="34"/>
      <c r="HT50" s="34"/>
      <c r="HW50" s="35"/>
      <c r="HX50" s="35"/>
      <c r="HY50" s="36"/>
      <c r="HZ50" s="36"/>
      <c r="IA50" s="36"/>
      <c r="IB50" s="36"/>
      <c r="IC50" s="36"/>
      <c r="ID50" s="36"/>
    </row>
    <row r="51" spans="1:238" ht="16.350000000000001" customHeight="1">
      <c r="HO51" s="34"/>
      <c r="HP51" s="34"/>
      <c r="HQ51" s="34"/>
      <c r="HR51" s="34"/>
      <c r="HS51" s="34"/>
      <c r="HT51" s="34"/>
      <c r="HW51" s="35"/>
      <c r="HX51" s="35"/>
      <c r="HY51" s="36"/>
      <c r="HZ51" s="36"/>
      <c r="IA51" s="36"/>
      <c r="IB51" s="36"/>
      <c r="IC51" s="36"/>
      <c r="ID51" s="36"/>
    </row>
    <row r="52" spans="1:238" ht="16.350000000000001" customHeight="1">
      <c r="HO52" s="34"/>
      <c r="HP52" s="34"/>
      <c r="HQ52" s="34"/>
      <c r="HR52" s="34"/>
      <c r="HS52" s="34"/>
      <c r="HT52" s="34"/>
      <c r="HW52" s="35"/>
      <c r="HX52" s="35"/>
      <c r="HY52" s="36"/>
      <c r="HZ52" s="36"/>
      <c r="IA52" s="36"/>
      <c r="IB52" s="36"/>
      <c r="IC52" s="36"/>
      <c r="ID52" s="36"/>
    </row>
    <row r="53" spans="1:238" ht="16.350000000000001" customHeight="1">
      <c r="HO53" s="34"/>
      <c r="HP53" s="34"/>
      <c r="HQ53" s="34"/>
      <c r="HR53" s="34"/>
      <c r="HS53" s="34"/>
      <c r="HT53" s="34"/>
      <c r="HW53" s="35"/>
      <c r="HX53" s="35"/>
      <c r="HY53" s="36"/>
      <c r="HZ53" s="36"/>
      <c r="IA53" s="36"/>
      <c r="IB53" s="36"/>
      <c r="IC53" s="36"/>
      <c r="ID53" s="36"/>
    </row>
    <row r="54" spans="1:238" ht="16.350000000000001" customHeight="1">
      <c r="HO54" s="34"/>
      <c r="HP54" s="34"/>
      <c r="HQ54" s="34"/>
      <c r="HR54" s="34"/>
      <c r="HS54" s="34"/>
      <c r="HT54" s="34"/>
      <c r="HW54" s="35"/>
      <c r="HX54" s="35"/>
      <c r="HY54" s="36"/>
      <c r="HZ54" s="36"/>
      <c r="IA54" s="36"/>
      <c r="IB54" s="36"/>
      <c r="IC54" s="36"/>
      <c r="ID54" s="36"/>
    </row>
    <row r="55" spans="1:238" ht="16.350000000000001" customHeight="1">
      <c r="HO55" s="34"/>
      <c r="HP55" s="34"/>
      <c r="HQ55" s="34"/>
      <c r="HR55" s="34"/>
      <c r="HS55" s="34"/>
      <c r="HT55" s="34"/>
      <c r="HW55" s="35"/>
      <c r="HX55" s="35"/>
      <c r="HY55" s="36"/>
      <c r="HZ55" s="36"/>
      <c r="IA55" s="36"/>
      <c r="IB55" s="36"/>
      <c r="IC55" s="36"/>
      <c r="ID55" s="36"/>
    </row>
    <row r="56" spans="1:238" ht="16.350000000000001" customHeight="1">
      <c r="HO56" s="34"/>
      <c r="HP56" s="34"/>
      <c r="HQ56" s="34"/>
      <c r="HR56" s="34"/>
      <c r="HS56" s="34"/>
      <c r="HT56" s="34"/>
      <c r="HW56" s="35"/>
      <c r="HX56" s="35"/>
      <c r="HY56" s="36"/>
      <c r="HZ56" s="36"/>
      <c r="IA56" s="36"/>
      <c r="IB56" s="36"/>
      <c r="IC56" s="36"/>
      <c r="ID56" s="36"/>
    </row>
    <row r="57" spans="1:238" ht="16.350000000000001" customHeight="1">
      <c r="HO57" s="34"/>
      <c r="HP57" s="34"/>
      <c r="HQ57" s="34"/>
      <c r="HR57" s="34"/>
      <c r="HS57" s="34"/>
      <c r="HT57" s="34"/>
      <c r="HW57" s="35"/>
      <c r="HX57" s="35"/>
      <c r="HY57" s="36"/>
      <c r="HZ57" s="36"/>
      <c r="IA57" s="36"/>
      <c r="IB57" s="36"/>
      <c r="IC57" s="36"/>
      <c r="ID57" s="36"/>
    </row>
    <row r="58" spans="1:238" ht="16.350000000000001" customHeight="1">
      <c r="HO58" s="34"/>
      <c r="HP58" s="34"/>
      <c r="HQ58" s="34"/>
      <c r="HR58" s="34"/>
      <c r="HS58" s="34"/>
      <c r="HT58" s="34"/>
      <c r="HW58" s="35"/>
      <c r="HX58" s="35"/>
      <c r="HY58" s="36"/>
      <c r="HZ58" s="36"/>
      <c r="IA58" s="36"/>
      <c r="IB58" s="36"/>
      <c r="IC58" s="36"/>
      <c r="ID58" s="36"/>
    </row>
    <row r="59" spans="1:238" ht="16.350000000000001" customHeight="1">
      <c r="HO59" s="34"/>
      <c r="HP59" s="34"/>
      <c r="HQ59" s="34"/>
      <c r="HR59" s="34"/>
      <c r="HS59" s="34"/>
      <c r="HT59" s="34"/>
      <c r="HW59" s="35"/>
      <c r="HX59" s="35"/>
      <c r="HY59" s="36"/>
      <c r="HZ59" s="36"/>
      <c r="IA59" s="36"/>
      <c r="IB59" s="36"/>
      <c r="IC59" s="36"/>
      <c r="ID59" s="36"/>
    </row>
    <row r="60" spans="1:238" ht="16.350000000000001" customHeight="1">
      <c r="HO60" s="34"/>
      <c r="HP60" s="34"/>
      <c r="HQ60" s="34"/>
      <c r="HR60" s="34"/>
      <c r="HS60" s="34"/>
      <c r="HT60" s="34"/>
      <c r="HW60" s="35"/>
      <c r="HX60" s="35"/>
      <c r="HY60" s="36"/>
      <c r="HZ60" s="36"/>
      <c r="IA60" s="36"/>
      <c r="IB60" s="36"/>
      <c r="IC60" s="36"/>
      <c r="ID60" s="36"/>
    </row>
    <row r="61" spans="1:238" ht="26.85" customHeight="1">
      <c r="HO61" s="34"/>
      <c r="HP61" s="34"/>
      <c r="HQ61" s="34"/>
      <c r="HR61" s="34"/>
      <c r="HS61" s="34"/>
      <c r="HT61" s="34"/>
      <c r="HW61" s="35"/>
      <c r="HX61" s="35"/>
      <c r="HY61" s="36"/>
      <c r="HZ61" s="36"/>
      <c r="IA61" s="36"/>
      <c r="IB61" s="36"/>
      <c r="IC61" s="36"/>
      <c r="ID61" s="36"/>
    </row>
    <row r="62" spans="1:238" s="37" customForma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HO62" s="38"/>
      <c r="HP62" s="38"/>
      <c r="HQ62" s="38"/>
      <c r="HR62" s="34"/>
      <c r="HW62" s="35"/>
      <c r="HX62" s="35"/>
      <c r="HY62" s="36"/>
      <c r="HZ62" s="36"/>
    </row>
    <row r="63" spans="1:238" s="37" customForma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HO63" s="38"/>
      <c r="HP63" s="38"/>
      <c r="HQ63" s="38"/>
      <c r="HR63" s="34"/>
      <c r="HW63" s="35"/>
      <c r="HX63" s="35"/>
      <c r="HY63" s="36"/>
      <c r="HZ63" s="36"/>
    </row>
    <row r="64" spans="1:238" s="37" customFormat="1">
      <c r="A64" s="52"/>
      <c r="B64" s="52"/>
      <c r="C64" s="52"/>
      <c r="D64" s="52"/>
      <c r="E64" s="52"/>
      <c r="F64" s="52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HO64" s="38"/>
      <c r="HP64" s="38"/>
      <c r="HQ64" s="38"/>
      <c r="HR64" s="34"/>
      <c r="HW64" s="35"/>
      <c r="HX64" s="35"/>
      <c r="HY64" s="36"/>
      <c r="HZ64" s="36"/>
    </row>
    <row r="65" spans="1:238" ht="12" customHeight="1">
      <c r="A65" s="52"/>
      <c r="B65" s="52"/>
      <c r="C65" s="52"/>
      <c r="D65" s="52"/>
      <c r="E65" s="52"/>
      <c r="F65" s="52"/>
      <c r="HO65" s="34"/>
      <c r="HP65" s="34"/>
      <c r="HQ65" s="34"/>
      <c r="HR65" s="34"/>
      <c r="HS65" s="34"/>
      <c r="HT65" s="34"/>
      <c r="HW65" s="35"/>
      <c r="HX65" s="35"/>
      <c r="HY65" s="36"/>
      <c r="HZ65" s="36"/>
      <c r="IA65" s="36"/>
      <c r="IB65" s="36"/>
      <c r="IC65" s="36"/>
      <c r="ID65" s="36"/>
    </row>
    <row r="66" spans="1:238">
      <c r="A66" s="51"/>
      <c r="B66" s="51"/>
      <c r="C66" s="51"/>
      <c r="D66" s="51"/>
      <c r="E66" s="51"/>
      <c r="F66" s="51"/>
      <c r="HO66" s="34"/>
      <c r="HP66" s="34"/>
      <c r="HQ66" s="34"/>
      <c r="HR66" s="34"/>
      <c r="HS66" s="34"/>
      <c r="HT66" s="34"/>
      <c r="HW66" s="35"/>
      <c r="HX66" s="35"/>
      <c r="HY66" s="36"/>
      <c r="HZ66" s="36"/>
      <c r="IA66" s="36"/>
      <c r="IB66" s="36"/>
      <c r="IC66" s="36"/>
      <c r="ID66" s="36"/>
    </row>
  </sheetData>
  <sheetProtection selectLockedCells="1" selectUnlockedCells="1"/>
  <mergeCells count="17">
    <mergeCell ref="B18:E18"/>
    <mergeCell ref="B19:E19"/>
    <mergeCell ref="B20:E20"/>
    <mergeCell ref="B1:C1"/>
    <mergeCell ref="B14:E14"/>
    <mergeCell ref="B15:E15"/>
    <mergeCell ref="B16:E16"/>
    <mergeCell ref="B17:E17"/>
    <mergeCell ref="B21:E21"/>
    <mergeCell ref="B22:E22"/>
    <mergeCell ref="A66:F66"/>
    <mergeCell ref="A64:F64"/>
    <mergeCell ref="A65:F65"/>
    <mergeCell ref="A23:F23"/>
    <mergeCell ref="B24:E24"/>
    <mergeCell ref="B25:E25"/>
    <mergeCell ref="B26:E26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6"/>
  <sheetViews>
    <sheetView zoomScale="136" zoomScaleNormal="136" workbookViewId="0">
      <selection activeCell="E22" sqref="E22"/>
    </sheetView>
  </sheetViews>
  <sheetFormatPr defaultColWidth="22.140625" defaultRowHeight="12"/>
  <cols>
    <col min="1" max="1" width="6.140625" style="20" bestFit="1" customWidth="1"/>
    <col min="2" max="2" width="19.42578125" style="20" bestFit="1" customWidth="1"/>
    <col min="3" max="3" width="13.5703125" style="20" bestFit="1" customWidth="1"/>
    <col min="4" max="4" width="17.28515625" style="20" bestFit="1" customWidth="1"/>
    <col min="5" max="5" width="10.42578125" style="20" bestFit="1" customWidth="1"/>
    <col min="6" max="6" width="9.85546875" style="20" bestFit="1" customWidth="1"/>
    <col min="7" max="7" width="13" style="20" bestFit="1" customWidth="1"/>
    <col min="8" max="8" width="6.7109375" style="20" bestFit="1" customWidth="1"/>
    <col min="9" max="9" width="7.7109375" style="20" bestFit="1" customWidth="1"/>
    <col min="10" max="10" width="13.42578125" style="20" bestFit="1" customWidth="1"/>
    <col min="11" max="11" width="15.5703125" style="20" bestFit="1" customWidth="1"/>
    <col min="12" max="248" width="22.140625" style="20"/>
    <col min="249" max="16384" width="22.140625" style="21"/>
  </cols>
  <sheetData>
    <row r="1" spans="1:248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56</v>
      </c>
      <c r="H1" s="58" t="s">
        <v>7</v>
      </c>
      <c r="I1" s="58" t="s">
        <v>8</v>
      </c>
      <c r="J1" s="58" t="s">
        <v>44</v>
      </c>
      <c r="K1" s="72" t="s">
        <v>69</v>
      </c>
      <c r="IM1" s="21"/>
      <c r="IN1" s="21"/>
    </row>
    <row r="2" spans="1:248">
      <c r="A2" s="59">
        <v>1</v>
      </c>
      <c r="B2" s="60" t="s">
        <v>58</v>
      </c>
      <c r="C2" s="61" t="s">
        <v>60</v>
      </c>
      <c r="D2" s="62" t="s">
        <v>59</v>
      </c>
      <c r="E2" s="60" t="s">
        <v>55</v>
      </c>
      <c r="F2" s="63">
        <v>10900000</v>
      </c>
      <c r="G2" s="64">
        <v>42870</v>
      </c>
      <c r="H2" s="60">
        <v>120</v>
      </c>
      <c r="I2" s="60">
        <v>165979</v>
      </c>
      <c r="J2" s="65" t="s">
        <v>46</v>
      </c>
      <c r="K2" s="66" t="s">
        <v>70</v>
      </c>
      <c r="IL2" s="21"/>
      <c r="IM2" s="21"/>
      <c r="IN2" s="21"/>
    </row>
    <row r="3" spans="1:248">
      <c r="A3" s="59">
        <v>2</v>
      </c>
      <c r="B3" s="60" t="s">
        <v>61</v>
      </c>
      <c r="C3" s="62" t="s">
        <v>60</v>
      </c>
      <c r="D3" s="62" t="s">
        <v>59</v>
      </c>
      <c r="E3" s="60" t="s">
        <v>62</v>
      </c>
      <c r="F3" s="63">
        <v>1823289</v>
      </c>
      <c r="G3" s="67">
        <v>44113</v>
      </c>
      <c r="H3" s="60">
        <v>48</v>
      </c>
      <c r="I3" s="60">
        <v>61434</v>
      </c>
      <c r="J3" s="65" t="s">
        <v>46</v>
      </c>
      <c r="K3" s="66" t="s">
        <v>70</v>
      </c>
      <c r="IL3" s="21"/>
      <c r="IM3" s="21"/>
      <c r="IN3" s="21"/>
    </row>
    <row r="4" spans="1:248">
      <c r="A4" s="59">
        <v>3</v>
      </c>
      <c r="B4" s="68" t="s">
        <v>63</v>
      </c>
      <c r="C4" s="62" t="s">
        <v>64</v>
      </c>
      <c r="D4" s="62" t="s">
        <v>65</v>
      </c>
      <c r="E4" s="69" t="s">
        <v>55</v>
      </c>
      <c r="F4" s="69">
        <v>3500000</v>
      </c>
      <c r="G4" s="67">
        <v>44048</v>
      </c>
      <c r="H4" s="70">
        <v>180</v>
      </c>
      <c r="I4" s="68">
        <v>40887</v>
      </c>
      <c r="J4" s="71" t="s">
        <v>46</v>
      </c>
      <c r="K4" s="66" t="s">
        <v>71</v>
      </c>
      <c r="IM4" s="21"/>
      <c r="IN4" s="21"/>
    </row>
    <row r="5" spans="1:248">
      <c r="A5" s="59">
        <v>4</v>
      </c>
      <c r="B5" s="68" t="s">
        <v>66</v>
      </c>
      <c r="C5" s="62" t="s">
        <v>64</v>
      </c>
      <c r="D5" s="62" t="s">
        <v>67</v>
      </c>
      <c r="E5" s="69" t="s">
        <v>68</v>
      </c>
      <c r="F5" s="69">
        <v>1499000</v>
      </c>
      <c r="G5" s="67">
        <v>43468</v>
      </c>
      <c r="H5" s="70">
        <v>55</v>
      </c>
      <c r="I5" s="68">
        <v>35680</v>
      </c>
      <c r="J5" s="71" t="s">
        <v>46</v>
      </c>
      <c r="K5" s="66"/>
      <c r="IM5" s="21"/>
      <c r="IN5" s="21"/>
    </row>
    <row r="6" spans="1:248">
      <c r="A6" s="24"/>
      <c r="B6" s="22"/>
      <c r="C6" s="22"/>
      <c r="D6" s="22"/>
      <c r="E6" s="22"/>
      <c r="F6" s="22"/>
      <c r="G6" s="22"/>
      <c r="H6" s="22"/>
      <c r="I6" s="22"/>
      <c r="J6" s="23">
        <f>SUMIF(J2:J4,"Y",I2:I4)</f>
        <v>0</v>
      </c>
      <c r="K6" s="24"/>
      <c r="IM6" s="21"/>
      <c r="IN6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9" firstPageNumber="0" orientation="landscape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7" t="s">
        <v>9</v>
      </c>
      <c r="B1" s="57"/>
      <c r="C1" s="2"/>
    </row>
    <row r="2" spans="1:6" ht="14.25" customHeight="1">
      <c r="A2" s="57" t="s">
        <v>10</v>
      </c>
      <c r="B2" s="57"/>
      <c r="C2" s="2"/>
    </row>
    <row r="5" spans="1:6" ht="30">
      <c r="A5" s="3" t="s">
        <v>1</v>
      </c>
      <c r="B5" s="4" t="s">
        <v>11</v>
      </c>
      <c r="C5" s="4" t="s">
        <v>12</v>
      </c>
      <c r="D5" s="5" t="s">
        <v>13</v>
      </c>
      <c r="E5" s="1" t="s">
        <v>14</v>
      </c>
      <c r="F5" s="1" t="s">
        <v>15</v>
      </c>
    </row>
    <row r="6" spans="1:6" ht="42.75">
      <c r="A6" s="6">
        <v>1</v>
      </c>
      <c r="B6" s="7" t="s">
        <v>16</v>
      </c>
      <c r="C6" s="8" t="s">
        <v>17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18</v>
      </c>
      <c r="C7" s="8" t="s">
        <v>19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20</v>
      </c>
      <c r="C8" s="8" t="s">
        <v>21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22</v>
      </c>
      <c r="C9" s="12" t="s">
        <v>23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24</v>
      </c>
      <c r="C10" s="8" t="s">
        <v>25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26</v>
      </c>
      <c r="C11" s="14" t="s">
        <v>27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28</v>
      </c>
      <c r="C12" s="15" t="s">
        <v>29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2021-04-21T08:10:19Z</cp:lastPrinted>
  <dcterms:created xsi:type="dcterms:W3CDTF">2015-09-25T09:25:31Z</dcterms:created>
  <dcterms:modified xsi:type="dcterms:W3CDTF">2021-08-04T08:43:56Z</dcterms:modified>
</cp:coreProperties>
</file>