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G21" i="1"/>
  <c r="K6" i="2"/>
  <c r="C7" i="1"/>
  <c r="B7"/>
  <c r="G26" l="1"/>
  <c r="D8"/>
  <c r="E6"/>
  <c r="G6" s="1"/>
  <c r="C8"/>
  <c r="E4"/>
  <c r="G4" s="1"/>
  <c r="B8"/>
  <c r="E16" l="1"/>
  <c r="G16" s="1"/>
  <c r="E17"/>
  <c r="G17" s="1"/>
  <c r="E18"/>
  <c r="G18" s="1"/>
  <c r="E11"/>
  <c r="G11" s="1"/>
  <c r="E13"/>
  <c r="G13" s="1"/>
  <c r="E12"/>
  <c r="G12" s="1"/>
  <c r="E14"/>
  <c r="G14" s="1"/>
  <c r="E3"/>
  <c r="G3" s="1"/>
  <c r="E5"/>
  <c r="G5" s="1"/>
  <c r="E9"/>
  <c r="G9" s="1"/>
  <c r="E7"/>
  <c r="G38"/>
  <c r="G37"/>
  <c r="B32"/>
  <c r="G31"/>
  <c r="G33" s="1"/>
  <c r="F6" i="5"/>
  <c r="F7"/>
  <c r="F8"/>
  <c r="F9"/>
  <c r="F10"/>
  <c r="F11"/>
  <c r="F12"/>
  <c r="E13"/>
  <c r="F13" l="1"/>
  <c r="E8" i="1"/>
  <c r="G8" s="1"/>
  <c r="G7"/>
  <c r="G19" s="1"/>
  <c r="G20" l="1"/>
  <c r="G34" s="1"/>
  <c r="G23" l="1"/>
  <c r="G27" s="1"/>
  <c r="G39"/>
</calcChain>
</file>

<file path=xl/sharedStrings.xml><?xml version="1.0" encoding="utf-8"?>
<sst xmlns="http://schemas.openxmlformats.org/spreadsheetml/2006/main" count="113" uniqueCount="82">
  <si>
    <t>Eligibility</t>
  </si>
  <si>
    <t>Market Value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</si>
  <si>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</si>
  <si>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</si>
  <si>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</si>
  <si>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</si>
  <si>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</si>
  <si>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</si>
  <si>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</si>
  <si>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</si>
  <si>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</si>
  <si>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</si>
  <si>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</si>
  <si>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</si>
  <si>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</si>
  <si>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</si>
  <si>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</si>
  <si>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</si>
  <si>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</si>
  <si>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</si>
  <si>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</si>
  <si>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</si>
  <si>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</si>
  <si>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</si>
  <si>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</si>
  <si>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</si>
  <si>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</si>
  <si>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</si>
  <si>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</si>
  <si>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</si>
  <si>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</si>
  <si>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</si>
  <si>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</si>
  <si>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</si>
  <si>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</si>
  <si>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</si>
  <si>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</si>
  <si>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</si>
  <si>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</si>
  <si>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</si>
  <si>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</si>
  <si>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</si>
  <si>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</si>
  <si>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</si>
  <si>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</si>
  <si>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</si>
  <si>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</si>
  <si>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</si>
  <si>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</si>
  <si>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</si>
  <si>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</si>
  <si>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</si>
  <si>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</si>
  <si>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</si>
  <si>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</si>
  <si>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</si>
  <si>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</si>
  <si>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</si>
  <si>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</si>
  <si>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 xml:space="preserve">Int. on Loan </t>
  </si>
  <si>
    <t>2016-17</t>
  </si>
  <si>
    <t xml:space="preserve">ASSESSMENT YEAR </t>
  </si>
  <si>
    <t>2017-18</t>
  </si>
  <si>
    <t xml:space="preserve">Income From Salary </t>
  </si>
  <si>
    <t>Income From Other Sources</t>
  </si>
  <si>
    <t>Income From House Property</t>
  </si>
  <si>
    <t>Raj Chuhan</t>
  </si>
  <si>
    <t>2018-19</t>
  </si>
  <si>
    <t xml:space="preserve">Rishi Raj Chauhan </t>
  </si>
  <si>
    <t>Raman Chauhan</t>
  </si>
  <si>
    <t>2019-20</t>
  </si>
  <si>
    <t>HDFC</t>
  </si>
  <si>
    <t>AUTO LOAN</t>
  </si>
  <si>
    <t>FOIR</t>
  </si>
  <si>
    <t>Y</t>
  </si>
  <si>
    <t>Rishi Udyog</t>
  </si>
  <si>
    <t>IDFC</t>
  </si>
  <si>
    <t>HL</t>
  </si>
  <si>
    <t>N</t>
  </si>
  <si>
    <t>Latest Return Of Rishi Raj Chauhan</t>
  </si>
  <si>
    <t>Income From Business ( Recson Enterprises)</t>
  </si>
  <si>
    <t>To Be Takeover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</si>
</sst>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6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7">
    <xf numFmtId="0" fontId="0" fillId="0" borderId="0"/>
    <xf numFmtId="164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10" fillId="0" borderId="0"/>
    <xf numFmtId="0" fontId="1" fillId="0" borderId="0" applyBorder="0" applyProtection="0"/>
    <xf numFmtId="164" fontId="1" fillId="0" borderId="0" applyBorder="0" applyProtection="0"/>
  </cellStyleXfs>
  <cellXfs count="85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6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6" fillId="6" borderId="1" xfId="0" applyFont="1" applyFill="1" applyBorder="1" applyAlignment="1" applyProtection="1">
      <alignment vertical="top" wrapText="1"/>
      <protection hidden="1"/>
    </xf>
    <xf numFmtId="0" fontId="6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7" borderId="1" xfId="0" applyFont="1" applyFill="1" applyBorder="1" applyAlignment="1" applyProtection="1">
      <alignment vertical="top" wrapText="1"/>
      <protection hidden="1"/>
    </xf>
    <xf numFmtId="0" fontId="6" fillId="7" borderId="1" xfId="0" applyFont="1" applyFill="1" applyBorder="1" applyAlignment="1" applyProtection="1">
      <alignment vertical="top" wrapText="1"/>
      <protection hidden="1"/>
    </xf>
    <xf numFmtId="0" fontId="6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6" fillId="7" borderId="1" xfId="2" applyNumberFormat="1" applyFont="1" applyFill="1" applyBorder="1" applyAlignment="1" applyProtection="1">
      <alignment horizontal="left" vertical="top" wrapText="1"/>
      <protection hidden="1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6" fillId="6" borderId="1" xfId="0" applyFont="1" applyFill="1" applyBorder="1" applyAlignment="1" applyProtection="1">
      <alignment horizontal="center" vertical="top" wrapText="1"/>
      <protection hidden="1"/>
    </xf>
    <xf numFmtId="0" fontId="2" fillId="0" borderId="3" xfId="4" applyFont="1" applyFill="1" applyBorder="1" applyAlignment="1">
      <alignment horizontal="left" vertical="center" wrapText="1"/>
    </xf>
    <xf numFmtId="165" fontId="4" fillId="3" borderId="2" xfId="1" applyNumberFormat="1" applyFont="1" applyFill="1" applyBorder="1" applyAlignment="1" applyProtection="1">
      <alignment horizontal="center" vertical="center" wrapText="1"/>
    </xf>
    <xf numFmtId="165" fontId="4" fillId="3" borderId="2" xfId="1" applyNumberFormat="1" applyFont="1" applyFill="1" applyBorder="1" applyAlignment="1" applyProtection="1">
      <alignment horizontal="center" vertical="center" wrapText="1"/>
    </xf>
    <xf numFmtId="165" fontId="4" fillId="4" borderId="2" xfId="1" applyNumberFormat="1" applyFont="1" applyFill="1" applyBorder="1" applyAlignment="1" applyProtection="1">
      <alignment horizontal="left" vertical="center" wrapText="1"/>
    </xf>
    <xf numFmtId="165" fontId="4" fillId="4" borderId="2" xfId="1" applyNumberFormat="1" applyFont="1" applyFill="1" applyBorder="1" applyAlignment="1" applyProtection="1">
      <alignment horizontal="center" vertical="center" wrapText="1"/>
    </xf>
    <xf numFmtId="9" fontId="4" fillId="4" borderId="2" xfId="1" applyNumberFormat="1" applyFont="1" applyFill="1" applyBorder="1" applyAlignment="1" applyProtection="1">
      <alignment horizontal="center" vertical="center" wrapText="1"/>
    </xf>
    <xf numFmtId="165" fontId="2" fillId="2" borderId="2" xfId="1" applyNumberFormat="1" applyFont="1" applyFill="1" applyBorder="1" applyAlignment="1" applyProtection="1">
      <alignment horizontal="left" vertical="center" wrapText="1"/>
    </xf>
    <xf numFmtId="166" fontId="11" fillId="2" borderId="2" xfId="1" applyNumberFormat="1" applyFont="1" applyFill="1" applyBorder="1" applyAlignment="1" applyProtection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165" fontId="2" fillId="2" borderId="2" xfId="1" applyNumberFormat="1" applyFont="1" applyFill="1" applyBorder="1" applyAlignment="1" applyProtection="1">
      <alignment horizontal="center" vertical="top"/>
    </xf>
    <xf numFmtId="9" fontId="2" fillId="2" borderId="2" xfId="1" applyNumberFormat="1" applyFont="1" applyFill="1" applyBorder="1" applyAlignment="1" applyProtection="1">
      <alignment horizontal="center" vertical="top"/>
    </xf>
    <xf numFmtId="0" fontId="11" fillId="2" borderId="2" xfId="3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 applyProtection="1">
      <alignment horizontal="center" vertical="center"/>
    </xf>
    <xf numFmtId="164" fontId="4" fillId="4" borderId="2" xfId="1" applyFont="1" applyFill="1" applyBorder="1" applyAlignment="1" applyProtection="1">
      <alignment vertical="top" wrapText="1"/>
    </xf>
    <xf numFmtId="0" fontId="2" fillId="4" borderId="2" xfId="0" applyNumberFormat="1" applyFont="1" applyFill="1" applyBorder="1"/>
    <xf numFmtId="167" fontId="4" fillId="4" borderId="2" xfId="1" applyNumberFormat="1" applyFont="1" applyFill="1" applyBorder="1" applyAlignment="1" applyProtection="1">
      <alignment horizontal="center" vertical="top"/>
    </xf>
    <xf numFmtId="165" fontId="2" fillId="0" borderId="2" xfId="1" applyNumberFormat="1" applyFont="1" applyFill="1" applyBorder="1" applyAlignment="1" applyProtection="1">
      <alignment vertical="top" wrapText="1"/>
    </xf>
    <xf numFmtId="0" fontId="2" fillId="0" borderId="2" xfId="0" applyNumberFormat="1" applyFont="1" applyFill="1" applyBorder="1"/>
    <xf numFmtId="165" fontId="2" fillId="0" borderId="2" xfId="1" applyNumberFormat="1" applyFont="1" applyFill="1" applyBorder="1" applyAlignment="1" applyProtection="1">
      <alignment horizontal="left" vertical="top" wrapText="1"/>
    </xf>
    <xf numFmtId="165" fontId="4" fillId="0" borderId="2" xfId="1" applyNumberFormat="1" applyFont="1" applyFill="1" applyBorder="1" applyAlignment="1" applyProtection="1">
      <alignment horizontal="center" vertical="center"/>
    </xf>
    <xf numFmtId="10" fontId="2" fillId="0" borderId="2" xfId="1" applyNumberFormat="1" applyFont="1" applyFill="1" applyBorder="1" applyAlignment="1" applyProtection="1">
      <alignment horizontal="center" vertical="top"/>
    </xf>
    <xf numFmtId="165" fontId="2" fillId="4" borderId="2" xfId="1" applyNumberFormat="1" applyFont="1" applyFill="1" applyBorder="1" applyAlignment="1" applyProtection="1">
      <alignment horizontal="center" vertical="top"/>
    </xf>
    <xf numFmtId="165" fontId="2" fillId="0" borderId="2" xfId="1" applyNumberFormat="1" applyFont="1" applyFill="1" applyBorder="1" applyAlignment="1" applyProtection="1">
      <alignment horizontal="center" vertical="top"/>
    </xf>
    <xf numFmtId="2" fontId="2" fillId="4" borderId="2" xfId="6" applyNumberFormat="1" applyFont="1" applyFill="1" applyBorder="1" applyAlignment="1" applyProtection="1">
      <alignment horizontal="center" vertical="top"/>
    </xf>
    <xf numFmtId="164" fontId="2" fillId="4" borderId="2" xfId="6" applyNumberFormat="1" applyFont="1" applyFill="1" applyBorder="1" applyAlignment="1" applyProtection="1">
      <alignment horizontal="center" vertical="top"/>
    </xf>
    <xf numFmtId="168" fontId="4" fillId="3" borderId="2" xfId="1" applyNumberFormat="1" applyFont="1" applyFill="1" applyBorder="1" applyAlignment="1" applyProtection="1">
      <alignment horizontal="center" vertical="center" wrapText="1"/>
    </xf>
    <xf numFmtId="10" fontId="2" fillId="4" borderId="2" xfId="1" applyNumberFormat="1" applyFont="1" applyFill="1" applyBorder="1" applyAlignment="1" applyProtection="1">
      <alignment horizontal="center" vertical="top"/>
    </xf>
    <xf numFmtId="165" fontId="4" fillId="0" borderId="2" xfId="1" applyNumberFormat="1" applyFont="1" applyFill="1" applyBorder="1" applyAlignment="1" applyProtection="1">
      <alignment horizontal="center" vertical="top"/>
    </xf>
    <xf numFmtId="164" fontId="2" fillId="0" borderId="2" xfId="1" applyNumberFormat="1" applyFont="1" applyFill="1" applyBorder="1" applyAlignment="1" applyProtection="1">
      <alignment horizontal="center" vertical="top"/>
    </xf>
    <xf numFmtId="165" fontId="2" fillId="4" borderId="2" xfId="6" applyNumberFormat="1" applyFont="1" applyFill="1" applyBorder="1" applyAlignment="1" applyProtection="1">
      <alignment horizontal="center" vertical="top"/>
    </xf>
    <xf numFmtId="10" fontId="2" fillId="4" borderId="2" xfId="6" applyNumberFormat="1" applyFont="1" applyFill="1" applyBorder="1" applyAlignment="1" applyProtection="1">
      <alignment horizontal="center" vertical="top"/>
    </xf>
    <xf numFmtId="164" fontId="2" fillId="0" borderId="2" xfId="1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>
      <alignment horizontal="center"/>
    </xf>
    <xf numFmtId="2" fontId="2" fillId="0" borderId="2" xfId="6" applyNumberFormat="1" applyFont="1" applyFill="1" applyBorder="1" applyAlignment="1" applyProtection="1">
      <alignment horizontal="center" vertical="top"/>
    </xf>
    <xf numFmtId="164" fontId="2" fillId="0" borderId="2" xfId="6" applyNumberFormat="1" applyFont="1" applyFill="1" applyBorder="1" applyAlignment="1" applyProtection="1">
      <alignment horizontal="center" vertical="top"/>
    </xf>
    <xf numFmtId="10" fontId="2" fillId="5" borderId="2" xfId="5" applyNumberFormat="1" applyFont="1" applyFill="1" applyBorder="1" applyAlignment="1" applyProtection="1">
      <alignment horizontal="center" vertical="top"/>
    </xf>
    <xf numFmtId="0" fontId="13" fillId="0" borderId="0" xfId="0" applyFont="1" applyBorder="1" applyAlignment="1">
      <alignment horizontal="center"/>
    </xf>
    <xf numFmtId="0" fontId="13" fillId="0" borderId="0" xfId="0" applyFont="1" applyAlignment="1"/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2" fontId="13" fillId="2" borderId="3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1" fontId="14" fillId="0" borderId="2" xfId="0" applyNumberFormat="1" applyFont="1" applyBorder="1" applyAlignment="1">
      <alignment horizontal="center" vertical="center"/>
    </xf>
    <xf numFmtId="2" fontId="14" fillId="0" borderId="2" xfId="0" applyNumberFormat="1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3" fillId="2" borderId="2" xfId="0" applyNumberFormat="1" applyFont="1" applyFill="1" applyBorder="1" applyAlignment="1">
      <alignment horizontal="center"/>
    </xf>
    <xf numFmtId="2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45"/>
  <sheetViews>
    <sheetView tabSelected="1" zoomScale="85" zoomScaleNormal="85" workbookViewId="0">
      <selection activeCell="I31" sqref="I31"/>
    </sheetView>
  </sheetViews>
  <sheetFormatPr defaultColWidth="31.28515625" defaultRowHeight="13.5"/>
  <cols>
    <col min="1" max="1" width="47" style="1" customWidth="1"/>
    <col min="2" max="2" width="19.28515625" style="1" bestFit="1" customWidth="1"/>
    <col min="3" max="4" width="18.28515625" style="1" bestFit="1" customWidth="1"/>
    <col min="5" max="5" width="17.7109375" style="1" bestFit="1" customWidth="1"/>
    <col min="6" max="6" width="16.5703125" style="1" bestFit="1" customWidth="1"/>
    <col min="7" max="7" width="16.140625" style="1" bestFit="1" customWidth="1"/>
    <col min="8" max="8" width="16.28515625" style="1" customWidth="1"/>
    <col min="9" max="9" width="14.7109375" style="1" customWidth="1"/>
    <col min="10" max="10" width="11.85546875" style="1" customWidth="1"/>
    <col min="11" max="11" width="14.5703125" style="1" customWidth="1"/>
    <col min="12" max="13" width="13.140625" style="1" customWidth="1"/>
    <col min="14" max="14" width="13.7109375" style="1" customWidth="1"/>
    <col min="15" max="15" width="14.140625" style="1" customWidth="1"/>
    <col min="16" max="16" width="11.85546875" style="1" customWidth="1"/>
    <col min="17" max="17" width="12" style="1" customWidth="1"/>
    <col min="18" max="18" width="11" style="1" customWidth="1"/>
    <col min="19" max="19" width="11.5703125" style="1" customWidth="1"/>
    <col min="20" max="20" width="12" style="1" customWidth="1"/>
    <col min="21" max="238" width="31.28515625" style="1"/>
    <col min="239" max="246" width="31.28515625" style="2"/>
    <col min="247" max="248" width="31.28515625" style="3"/>
    <col min="249" max="255" width="31.28515625" style="4"/>
    <col min="256" max="16384" width="31.28515625" style="5"/>
  </cols>
  <sheetData>
    <row r="1" spans="1:7" ht="26.85" customHeight="1">
      <c r="A1" s="31" t="s">
        <v>66</v>
      </c>
      <c r="B1" s="32" t="s">
        <v>61</v>
      </c>
      <c r="C1" s="32"/>
      <c r="D1" s="32"/>
      <c r="E1" s="31"/>
      <c r="F1" s="31"/>
      <c r="G1" s="31"/>
    </row>
    <row r="2" spans="1:7" ht="27">
      <c r="A2" s="33" t="s">
        <v>66</v>
      </c>
      <c r="B2" s="34" t="s">
        <v>67</v>
      </c>
      <c r="C2" s="34" t="s">
        <v>62</v>
      </c>
      <c r="D2" s="34" t="s">
        <v>60</v>
      </c>
      <c r="E2" s="34" t="s">
        <v>35</v>
      </c>
      <c r="F2" s="35" t="s">
        <v>0</v>
      </c>
      <c r="G2" s="34" t="s">
        <v>36</v>
      </c>
    </row>
    <row r="3" spans="1:7">
      <c r="A3" s="36" t="s">
        <v>57</v>
      </c>
      <c r="B3" s="37">
        <v>511966.57</v>
      </c>
      <c r="C3" s="38">
        <v>432015.46</v>
      </c>
      <c r="D3" s="38">
        <v>573368.88</v>
      </c>
      <c r="E3" s="39">
        <f t="shared" ref="E3:E9" si="0">AVERAGE(B3:D3)</f>
        <v>505783.63666666672</v>
      </c>
      <c r="F3" s="40">
        <v>1</v>
      </c>
      <c r="G3" s="39">
        <f t="shared" ref="G3:G9" si="1">F3*E3</f>
        <v>505783.63666666672</v>
      </c>
    </row>
    <row r="4" spans="1:7">
      <c r="A4" s="36" t="s">
        <v>64</v>
      </c>
      <c r="B4" s="37">
        <v>19606</v>
      </c>
      <c r="C4" s="38">
        <v>430477</v>
      </c>
      <c r="D4" s="38">
        <v>15362</v>
      </c>
      <c r="E4" s="39">
        <f t="shared" si="0"/>
        <v>155148.33333333334</v>
      </c>
      <c r="F4" s="40">
        <v>0.4</v>
      </c>
      <c r="G4" s="39">
        <f t="shared" si="1"/>
        <v>62059.333333333343</v>
      </c>
    </row>
    <row r="5" spans="1:7">
      <c r="A5" s="36" t="s">
        <v>58</v>
      </c>
      <c r="B5" s="37">
        <v>346396.25</v>
      </c>
      <c r="C5" s="38">
        <v>390926</v>
      </c>
      <c r="D5" s="38">
        <v>464640</v>
      </c>
      <c r="E5" s="39">
        <f t="shared" si="0"/>
        <v>400654.08333333331</v>
      </c>
      <c r="F5" s="40">
        <v>1</v>
      </c>
      <c r="G5" s="39">
        <f t="shared" si="1"/>
        <v>400654.08333333331</v>
      </c>
    </row>
    <row r="6" spans="1:7">
      <c r="A6" s="36" t="s">
        <v>65</v>
      </c>
      <c r="B6" s="37">
        <v>0</v>
      </c>
      <c r="C6" s="38">
        <v>8400</v>
      </c>
      <c r="D6" s="38">
        <v>8400</v>
      </c>
      <c r="E6" s="39">
        <f t="shared" si="0"/>
        <v>5600</v>
      </c>
      <c r="F6" s="40">
        <v>0.4</v>
      </c>
      <c r="G6" s="39">
        <f t="shared" si="1"/>
        <v>2240</v>
      </c>
    </row>
    <row r="7" spans="1:7">
      <c r="A7" s="36" t="s">
        <v>59</v>
      </c>
      <c r="B7" s="37">
        <f>531230+145404</f>
        <v>676634</v>
      </c>
      <c r="C7" s="38">
        <f>553902+71266</f>
        <v>625168</v>
      </c>
      <c r="D7" s="38">
        <v>646552.89</v>
      </c>
      <c r="E7" s="39">
        <f t="shared" si="0"/>
        <v>649451.63</v>
      </c>
      <c r="F7" s="40">
        <v>1</v>
      </c>
      <c r="G7" s="39">
        <f t="shared" si="1"/>
        <v>649451.63</v>
      </c>
    </row>
    <row r="8" spans="1:7">
      <c r="A8" s="36" t="s">
        <v>38</v>
      </c>
      <c r="B8" s="41">
        <f>301245+303750+283294</f>
        <v>888289</v>
      </c>
      <c r="C8" s="42">
        <f>268969+254000</f>
        <v>522969</v>
      </c>
      <c r="D8" s="42">
        <f>240124+4695+270400+241470</f>
        <v>756689</v>
      </c>
      <c r="E8" s="39">
        <f t="shared" si="0"/>
        <v>722649</v>
      </c>
      <c r="F8" s="40">
        <v>0</v>
      </c>
      <c r="G8" s="39">
        <f t="shared" si="1"/>
        <v>0</v>
      </c>
    </row>
    <row r="9" spans="1:7">
      <c r="A9" s="36" t="s">
        <v>37</v>
      </c>
      <c r="B9" s="37">
        <v>-13821</v>
      </c>
      <c r="C9" s="42">
        <v>0</v>
      </c>
      <c r="D9" s="42">
        <v>-21436</v>
      </c>
      <c r="E9" s="39">
        <f t="shared" si="0"/>
        <v>-11752.333333333334</v>
      </c>
      <c r="F9" s="40">
        <v>1</v>
      </c>
      <c r="G9" s="39">
        <f t="shared" si="1"/>
        <v>-11752.333333333334</v>
      </c>
    </row>
    <row r="10" spans="1:7" ht="27">
      <c r="A10" s="33" t="s">
        <v>68</v>
      </c>
      <c r="B10" s="34" t="s">
        <v>67</v>
      </c>
      <c r="C10" s="34" t="s">
        <v>62</v>
      </c>
      <c r="D10" s="34" t="s">
        <v>60</v>
      </c>
      <c r="E10" s="34" t="s">
        <v>35</v>
      </c>
      <c r="F10" s="35" t="s">
        <v>0</v>
      </c>
      <c r="G10" s="34" t="s">
        <v>36</v>
      </c>
    </row>
    <row r="11" spans="1:7">
      <c r="A11" s="36" t="s">
        <v>63</v>
      </c>
      <c r="B11" s="37">
        <v>303750</v>
      </c>
      <c r="C11" s="38">
        <v>254000</v>
      </c>
      <c r="D11" s="38">
        <v>250000</v>
      </c>
      <c r="E11" s="39">
        <f>AVERAGE(B11:D11)</f>
        <v>269250</v>
      </c>
      <c r="F11" s="40">
        <v>0</v>
      </c>
      <c r="G11" s="39">
        <f>F11*E11</f>
        <v>0</v>
      </c>
    </row>
    <row r="12" spans="1:7" ht="15" customHeight="1">
      <c r="A12" s="36" t="s">
        <v>80</v>
      </c>
      <c r="B12" s="37">
        <v>186848</v>
      </c>
      <c r="C12" s="38">
        <v>206898</v>
      </c>
      <c r="D12" s="38">
        <v>0</v>
      </c>
      <c r="E12" s="39">
        <f>AVERAGE(B12:D12)</f>
        <v>131248.66666666666</v>
      </c>
      <c r="F12" s="40">
        <v>0</v>
      </c>
      <c r="G12" s="39">
        <f>F12*E12</f>
        <v>0</v>
      </c>
    </row>
    <row r="13" spans="1:7">
      <c r="A13" s="36" t="s">
        <v>64</v>
      </c>
      <c r="B13" s="37">
        <v>382</v>
      </c>
      <c r="C13" s="38">
        <v>3943</v>
      </c>
      <c r="D13" s="38">
        <v>3405</v>
      </c>
      <c r="E13" s="39">
        <f>AVERAGE(B13:D13)</f>
        <v>2576.6666666666665</v>
      </c>
      <c r="F13" s="40">
        <v>0.5</v>
      </c>
      <c r="G13" s="39">
        <f>F13*E13</f>
        <v>1288.3333333333333</v>
      </c>
    </row>
    <row r="14" spans="1:7">
      <c r="A14" s="36" t="s">
        <v>37</v>
      </c>
      <c r="B14" s="37">
        <v>0</v>
      </c>
      <c r="C14" s="42">
        <v>-440</v>
      </c>
      <c r="D14" s="42">
        <v>0</v>
      </c>
      <c r="E14" s="39">
        <f>AVERAGE(B14:D14)</f>
        <v>-146.66666666666666</v>
      </c>
      <c r="F14" s="40">
        <v>1</v>
      </c>
      <c r="G14" s="39">
        <f>F14*E14</f>
        <v>-146.66666666666666</v>
      </c>
    </row>
    <row r="15" spans="1:7" ht="27">
      <c r="A15" s="33" t="s">
        <v>69</v>
      </c>
      <c r="B15" s="34" t="s">
        <v>70</v>
      </c>
      <c r="C15" s="34" t="s">
        <v>67</v>
      </c>
      <c r="D15" s="34" t="s">
        <v>62</v>
      </c>
      <c r="E15" s="34" t="s">
        <v>35</v>
      </c>
      <c r="F15" s="35" t="s">
        <v>0</v>
      </c>
      <c r="G15" s="34" t="s">
        <v>36</v>
      </c>
    </row>
    <row r="16" spans="1:7">
      <c r="A16" s="36" t="s">
        <v>63</v>
      </c>
      <c r="B16" s="37">
        <v>247478</v>
      </c>
      <c r="C16" s="38">
        <v>283294</v>
      </c>
      <c r="D16" s="38">
        <v>229767</v>
      </c>
      <c r="E16" s="39">
        <f>AVERAGE(B16:D16)</f>
        <v>253513</v>
      </c>
      <c r="F16" s="40">
        <v>0</v>
      </c>
      <c r="G16" s="39">
        <f>F16*E16</f>
        <v>0</v>
      </c>
    </row>
    <row r="17" spans="1:7">
      <c r="A17" s="36" t="s">
        <v>64</v>
      </c>
      <c r="B17" s="37">
        <v>36813</v>
      </c>
      <c r="C17" s="38">
        <v>15816</v>
      </c>
      <c r="D17" s="38">
        <v>68936</v>
      </c>
      <c r="E17" s="39">
        <f>AVERAGE(B17:D17)</f>
        <v>40521.666666666664</v>
      </c>
      <c r="F17" s="40">
        <v>0.5</v>
      </c>
      <c r="G17" s="39">
        <f>F17*E17</f>
        <v>20260.833333333332</v>
      </c>
    </row>
    <row r="18" spans="1:7">
      <c r="A18" s="36" t="s">
        <v>37</v>
      </c>
      <c r="B18" s="37">
        <v>0</v>
      </c>
      <c r="C18" s="42">
        <v>0</v>
      </c>
      <c r="D18" s="42">
        <v>0</v>
      </c>
      <c r="E18" s="39">
        <f>AVERAGE(B18:D18)</f>
        <v>0</v>
      </c>
      <c r="F18" s="40">
        <v>1</v>
      </c>
      <c r="G18" s="39">
        <f>F18*E18</f>
        <v>0</v>
      </c>
    </row>
    <row r="19" spans="1:7" ht="15.4" customHeight="1">
      <c r="A19" s="43" t="s">
        <v>39</v>
      </c>
      <c r="B19" s="44"/>
      <c r="C19" s="44"/>
      <c r="D19" s="44"/>
      <c r="E19" s="44"/>
      <c r="F19" s="44"/>
      <c r="G19" s="45">
        <f>+SUM(G3:G18)</f>
        <v>1629838.85</v>
      </c>
    </row>
    <row r="20" spans="1:7" ht="16.350000000000001" customHeight="1">
      <c r="A20" s="46" t="s">
        <v>40</v>
      </c>
      <c r="B20" s="47"/>
      <c r="C20" s="47"/>
      <c r="D20" s="47"/>
      <c r="E20" s="47"/>
      <c r="F20" s="47"/>
      <c r="G20" s="45">
        <f>G19/12</f>
        <v>135819.90416666667</v>
      </c>
    </row>
    <row r="21" spans="1:7">
      <c r="A21" s="46" t="s">
        <v>41</v>
      </c>
      <c r="B21" s="47"/>
      <c r="C21" s="47"/>
      <c r="D21" s="47"/>
      <c r="E21" s="47"/>
      <c r="F21" s="47"/>
      <c r="G21" s="39">
        <f>RTR!K6</f>
        <v>114349</v>
      </c>
    </row>
    <row r="22" spans="1:7" ht="16.350000000000001" customHeight="1">
      <c r="A22" s="48" t="s">
        <v>42</v>
      </c>
      <c r="B22" s="49"/>
      <c r="C22" s="49"/>
      <c r="D22" s="49"/>
      <c r="E22" s="49"/>
      <c r="F22" s="49"/>
      <c r="G22" s="50">
        <v>1.5</v>
      </c>
    </row>
    <row r="23" spans="1:7" ht="16.350000000000001" customHeight="1">
      <c r="A23" s="46" t="s">
        <v>43</v>
      </c>
      <c r="B23" s="47"/>
      <c r="C23" s="47"/>
      <c r="D23" s="47"/>
      <c r="E23" s="47"/>
      <c r="F23" s="47"/>
      <c r="G23" s="51">
        <f>(G20*G22)-G21</f>
        <v>89380.856250000012</v>
      </c>
    </row>
    <row r="24" spans="1:7" ht="16.350000000000001" customHeight="1">
      <c r="A24" s="46" t="s">
        <v>44</v>
      </c>
      <c r="B24" s="47"/>
      <c r="C24" s="47"/>
      <c r="D24" s="47"/>
      <c r="E24" s="47"/>
      <c r="F24" s="47"/>
      <c r="G24" s="52">
        <v>180</v>
      </c>
    </row>
    <row r="25" spans="1:7" ht="12.75" customHeight="1">
      <c r="A25" s="46" t="s">
        <v>45</v>
      </c>
      <c r="B25" s="47"/>
      <c r="C25" s="47"/>
      <c r="D25" s="47"/>
      <c r="E25" s="47"/>
      <c r="F25" s="47"/>
      <c r="G25" s="50">
        <v>0.1</v>
      </c>
    </row>
    <row r="26" spans="1:7">
      <c r="A26" s="46" t="s">
        <v>46</v>
      </c>
      <c r="B26" s="47"/>
      <c r="C26" s="47"/>
      <c r="D26" s="47"/>
      <c r="E26" s="47"/>
      <c r="F26" s="47"/>
      <c r="G26" s="53">
        <f>PMT(G25/12,G24,-100000)</f>
        <v>1074.6051177081183</v>
      </c>
    </row>
    <row r="27" spans="1:7">
      <c r="A27" s="46" t="s">
        <v>47</v>
      </c>
      <c r="B27" s="47"/>
      <c r="C27" s="47"/>
      <c r="D27" s="47"/>
      <c r="E27" s="47"/>
      <c r="F27" s="47"/>
      <c r="G27" s="54">
        <f>G23/G26</f>
        <v>83.175535624312403</v>
      </c>
    </row>
    <row r="28" spans="1:7" ht="15.4" customHeight="1">
      <c r="A28" s="55" t="s">
        <v>48</v>
      </c>
      <c r="B28" s="55"/>
      <c r="C28" s="55"/>
      <c r="D28" s="55"/>
      <c r="E28" s="55"/>
      <c r="F28" s="55"/>
      <c r="G28" s="55"/>
    </row>
    <row r="29" spans="1:7">
      <c r="A29" s="46" t="s">
        <v>44</v>
      </c>
      <c r="B29" s="47"/>
      <c r="C29" s="47"/>
      <c r="D29" s="47"/>
      <c r="E29" s="47"/>
      <c r="F29" s="47"/>
      <c r="G29" s="51">
        <v>180</v>
      </c>
    </row>
    <row r="30" spans="1:7">
      <c r="A30" s="46" t="s">
        <v>45</v>
      </c>
      <c r="B30" s="47"/>
      <c r="C30" s="47"/>
      <c r="D30" s="47"/>
      <c r="E30" s="47"/>
      <c r="F30" s="47"/>
      <c r="G30" s="56">
        <v>9.5500000000000002E-2</v>
      </c>
    </row>
    <row r="31" spans="1:7">
      <c r="A31" s="46" t="s">
        <v>46</v>
      </c>
      <c r="B31" s="47"/>
      <c r="C31" s="47"/>
      <c r="D31" s="47"/>
      <c r="E31" s="47"/>
      <c r="F31" s="47"/>
      <c r="G31" s="54">
        <f>PMT(G30/12,G29,-100000)</f>
        <v>1047.2438674424591</v>
      </c>
    </row>
    <row r="32" spans="1:7">
      <c r="A32" s="46" t="s">
        <v>49</v>
      </c>
      <c r="B32" s="57">
        <f>B22</f>
        <v>0</v>
      </c>
      <c r="C32" s="57"/>
      <c r="D32" s="57"/>
      <c r="E32" s="57"/>
      <c r="F32" s="57"/>
      <c r="G32" s="58">
        <v>0</v>
      </c>
    </row>
    <row r="33" spans="1:7">
      <c r="A33" s="46" t="s">
        <v>50</v>
      </c>
      <c r="B33" s="47"/>
      <c r="C33" s="47"/>
      <c r="D33" s="47"/>
      <c r="E33" s="47"/>
      <c r="F33" s="47"/>
      <c r="G33" s="59">
        <f>G32*G31</f>
        <v>0</v>
      </c>
    </row>
    <row r="34" spans="1:7">
      <c r="A34" s="46" t="s">
        <v>51</v>
      </c>
      <c r="B34" s="47"/>
      <c r="C34" s="47"/>
      <c r="D34" s="47"/>
      <c r="E34" s="47"/>
      <c r="F34" s="47"/>
      <c r="G34" s="60">
        <f>(G33+G21)/G20</f>
        <v>0.84191636492159938</v>
      </c>
    </row>
    <row r="35" spans="1:7">
      <c r="A35" s="61" t="s">
        <v>52</v>
      </c>
      <c r="B35" s="62" t="s">
        <v>1</v>
      </c>
      <c r="C35" s="62"/>
      <c r="D35" s="62"/>
      <c r="E35" s="62"/>
      <c r="F35" s="62"/>
      <c r="G35" s="63">
        <v>0</v>
      </c>
    </row>
    <row r="36" spans="1:7">
      <c r="A36" s="61" t="s">
        <v>53</v>
      </c>
      <c r="B36" s="47"/>
      <c r="C36" s="47"/>
      <c r="D36" s="47"/>
      <c r="E36" s="47"/>
      <c r="F36" s="47"/>
      <c r="G36" s="64"/>
    </row>
    <row r="37" spans="1:7">
      <c r="A37" s="61" t="s">
        <v>54</v>
      </c>
      <c r="B37" s="47"/>
      <c r="C37" s="47"/>
      <c r="D37" s="47"/>
      <c r="E37" s="47"/>
      <c r="F37" s="47"/>
      <c r="G37" s="65" t="e">
        <f>G32/G35</f>
        <v>#DIV/0!</v>
      </c>
    </row>
    <row r="38" spans="1:7">
      <c r="A38" s="46" t="s">
        <v>55</v>
      </c>
      <c r="B38" s="47"/>
      <c r="C38" s="47"/>
      <c r="D38" s="47"/>
      <c r="E38" s="47"/>
      <c r="F38" s="47"/>
      <c r="G38" s="65" t="e">
        <f>(G32+G36)/G35</f>
        <v>#DIV/0!</v>
      </c>
    </row>
    <row r="39" spans="1:7">
      <c r="A39" s="46" t="s">
        <v>56</v>
      </c>
      <c r="B39" s="47"/>
      <c r="C39" s="47"/>
      <c r="D39" s="47"/>
      <c r="E39" s="47"/>
      <c r="F39" s="47"/>
      <c r="G39" s="65" t="e">
        <f>G38+G34</f>
        <v>#DIV/0!</v>
      </c>
    </row>
    <row r="40" spans="1:7" ht="15.4" customHeight="1">
      <c r="A40" s="30"/>
      <c r="B40" s="30"/>
      <c r="C40" s="30"/>
      <c r="D40" s="30"/>
      <c r="E40" s="30"/>
      <c r="F40" s="30"/>
      <c r="G40" s="30"/>
    </row>
    <row r="41" spans="1:7">
      <c r="A41" s="26"/>
      <c r="B41" s="26"/>
      <c r="C41" s="26"/>
      <c r="D41" s="26"/>
      <c r="E41" s="26"/>
      <c r="F41" s="26"/>
      <c r="G41" s="26"/>
    </row>
    <row r="42" spans="1:7">
      <c r="A42" s="27" t="s">
        <v>2</v>
      </c>
      <c r="B42" s="27"/>
      <c r="C42" s="27"/>
      <c r="D42" s="27"/>
      <c r="E42" s="27"/>
      <c r="F42" s="27"/>
      <c r="G42" s="27"/>
    </row>
    <row r="43" spans="1:7">
      <c r="A43" s="28" t="s">
        <v>79</v>
      </c>
      <c r="B43" s="28"/>
      <c r="C43" s="28"/>
      <c r="D43" s="28"/>
      <c r="E43" s="28"/>
      <c r="F43" s="28"/>
      <c r="G43" s="28"/>
    </row>
    <row r="44" spans="1:7">
      <c r="A44" s="28"/>
      <c r="B44" s="28"/>
      <c r="C44" s="28"/>
      <c r="D44" s="28"/>
      <c r="E44" s="28"/>
      <c r="F44" s="28"/>
      <c r="G44" s="28"/>
    </row>
    <row r="45" spans="1:7">
      <c r="A45" s="25"/>
      <c r="B45" s="25"/>
      <c r="C45" s="25"/>
      <c r="D45" s="25"/>
      <c r="E45" s="25"/>
      <c r="F45" s="25"/>
      <c r="G45" s="25"/>
    </row>
  </sheetData>
  <sheetProtection selectLockedCells="1" selectUnlockedCells="1"/>
  <mergeCells count="28">
    <mergeCell ref="B39:F39"/>
    <mergeCell ref="B1:D1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A28:G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A40:G40"/>
    <mergeCell ref="A41:G41"/>
    <mergeCell ref="A45:G45"/>
    <mergeCell ref="A42:G42"/>
    <mergeCell ref="A43:G43"/>
    <mergeCell ref="A44:G44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8"/>
  <sheetViews>
    <sheetView zoomScale="66" zoomScaleNormal="66" workbookViewId="0">
      <selection activeCell="L10" sqref="L10"/>
    </sheetView>
  </sheetViews>
  <sheetFormatPr defaultColWidth="22.140625" defaultRowHeight="15.75"/>
  <cols>
    <col min="1" max="1" width="10.5703125" style="66" bestFit="1" customWidth="1"/>
    <col min="2" max="2" width="27" style="66" bestFit="1" customWidth="1"/>
    <col min="3" max="3" width="23.140625" style="66" bestFit="1" customWidth="1"/>
    <col min="4" max="4" width="17.7109375" style="66" bestFit="1" customWidth="1"/>
    <col min="5" max="5" width="22" style="66" customWidth="1"/>
    <col min="6" max="6" width="20.42578125" style="66" customWidth="1"/>
    <col min="7" max="7" width="17.85546875" style="66" customWidth="1"/>
    <col min="8" max="8" width="26.5703125" style="66" customWidth="1"/>
    <col min="9" max="9" width="19.5703125" style="66" customWidth="1"/>
    <col min="10" max="11" width="15.5703125" style="66" customWidth="1"/>
    <col min="12" max="248" width="22.140625" style="66"/>
    <col min="249" max="16384" width="22.140625" style="67"/>
  </cols>
  <sheetData>
    <row r="1" spans="1:13">
      <c r="A1" s="75" t="s">
        <v>3</v>
      </c>
      <c r="B1" s="75" t="s">
        <v>4</v>
      </c>
      <c r="C1" s="75" t="s">
        <v>5</v>
      </c>
      <c r="D1" s="75" t="s">
        <v>6</v>
      </c>
      <c r="E1" s="75" t="s">
        <v>7</v>
      </c>
      <c r="F1" s="75" t="s">
        <v>8</v>
      </c>
      <c r="G1" s="75" t="s">
        <v>9</v>
      </c>
      <c r="H1" s="75" t="s">
        <v>10</v>
      </c>
      <c r="I1" s="75" t="s">
        <v>11</v>
      </c>
      <c r="J1" s="75" t="s">
        <v>12</v>
      </c>
      <c r="K1" s="75" t="s">
        <v>12</v>
      </c>
      <c r="L1" s="76" t="s">
        <v>73</v>
      </c>
    </row>
    <row r="2" spans="1:13">
      <c r="A2" s="77">
        <v>1</v>
      </c>
      <c r="B2" s="78">
        <v>20171119773</v>
      </c>
      <c r="C2" s="77" t="s">
        <v>66</v>
      </c>
      <c r="D2" s="77" t="s">
        <v>71</v>
      </c>
      <c r="E2" s="78" t="s">
        <v>72</v>
      </c>
      <c r="F2" s="79">
        <v>400000</v>
      </c>
      <c r="G2" s="78">
        <v>60</v>
      </c>
      <c r="H2" s="78">
        <v>21</v>
      </c>
      <c r="I2" s="78">
        <v>39</v>
      </c>
      <c r="J2" s="78">
        <v>8227</v>
      </c>
      <c r="K2" s="78">
        <v>8227</v>
      </c>
      <c r="L2" s="76" t="s">
        <v>74</v>
      </c>
    </row>
    <row r="3" spans="1:13">
      <c r="A3" s="77">
        <v>2</v>
      </c>
      <c r="B3" s="80">
        <v>43008330</v>
      </c>
      <c r="C3" s="77" t="s">
        <v>75</v>
      </c>
      <c r="D3" s="81" t="s">
        <v>71</v>
      </c>
      <c r="E3" s="82" t="s">
        <v>72</v>
      </c>
      <c r="F3" s="82">
        <v>673000</v>
      </c>
      <c r="G3" s="80">
        <v>60</v>
      </c>
      <c r="H3" s="80">
        <v>35</v>
      </c>
      <c r="I3" s="80">
        <v>25</v>
      </c>
      <c r="J3" s="83">
        <v>14187</v>
      </c>
      <c r="K3" s="83">
        <v>14187</v>
      </c>
      <c r="L3" s="76" t="s">
        <v>74</v>
      </c>
    </row>
    <row r="4" spans="1:13">
      <c r="A4" s="77">
        <v>3</v>
      </c>
      <c r="B4" s="80">
        <v>618043940</v>
      </c>
      <c r="C4" s="77" t="s">
        <v>69</v>
      </c>
      <c r="D4" s="81" t="s">
        <v>71</v>
      </c>
      <c r="E4" s="82" t="s">
        <v>77</v>
      </c>
      <c r="F4" s="82">
        <v>3800000</v>
      </c>
      <c r="G4" s="80">
        <v>240</v>
      </c>
      <c r="H4" s="80">
        <v>45</v>
      </c>
      <c r="I4" s="80">
        <v>195</v>
      </c>
      <c r="J4" s="83">
        <v>35421</v>
      </c>
      <c r="K4" s="83">
        <v>0</v>
      </c>
      <c r="L4" s="76" t="s">
        <v>78</v>
      </c>
      <c r="M4" s="66" t="s">
        <v>81</v>
      </c>
    </row>
    <row r="5" spans="1:13">
      <c r="A5" s="77">
        <v>4</v>
      </c>
      <c r="B5" s="80">
        <v>21047788</v>
      </c>
      <c r="C5" s="77" t="s">
        <v>75</v>
      </c>
      <c r="D5" s="81" t="s">
        <v>76</v>
      </c>
      <c r="E5" s="82" t="s">
        <v>77</v>
      </c>
      <c r="F5" s="82">
        <v>8000000</v>
      </c>
      <c r="G5" s="80">
        <v>180</v>
      </c>
      <c r="H5" s="80">
        <v>4</v>
      </c>
      <c r="I5" s="80">
        <v>176</v>
      </c>
      <c r="J5" s="83">
        <v>91935</v>
      </c>
      <c r="K5" s="83">
        <v>91935</v>
      </c>
      <c r="L5" s="76" t="s">
        <v>74</v>
      </c>
    </row>
    <row r="6" spans="1:13">
      <c r="A6" s="77"/>
      <c r="B6" s="80"/>
      <c r="C6" s="77"/>
      <c r="D6" s="81"/>
      <c r="E6" s="82"/>
      <c r="F6" s="82"/>
      <c r="G6" s="80"/>
      <c r="H6" s="80"/>
      <c r="I6" s="80"/>
      <c r="J6" s="83"/>
      <c r="K6" s="83">
        <f>SUM(K2:K5)</f>
        <v>114349</v>
      </c>
      <c r="L6" s="84"/>
    </row>
    <row r="7" spans="1:13">
      <c r="A7" s="70"/>
      <c r="B7" s="71"/>
      <c r="C7" s="70"/>
      <c r="D7" s="72"/>
      <c r="E7" s="73"/>
      <c r="F7" s="73"/>
      <c r="G7" s="71"/>
      <c r="H7" s="71"/>
      <c r="I7" s="71"/>
      <c r="J7" s="74"/>
      <c r="K7" s="74"/>
    </row>
    <row r="8" spans="1:13">
      <c r="A8" s="69"/>
      <c r="B8" s="68"/>
      <c r="C8" s="68"/>
      <c r="D8" s="68"/>
      <c r="E8" s="68"/>
      <c r="F8" s="68"/>
      <c r="G8" s="68"/>
      <c r="H8" s="68"/>
      <c r="I8" s="68"/>
      <c r="J8" s="68"/>
      <c r="K8" s="6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29" t="s">
        <v>13</v>
      </c>
      <c r="B1" s="29"/>
      <c r="C1" s="7"/>
    </row>
    <row r="2" spans="1:6" ht="14.25" customHeight="1">
      <c r="A2" s="29" t="s">
        <v>14</v>
      </c>
      <c r="B2" s="29"/>
      <c r="C2" s="7"/>
    </row>
    <row r="5" spans="1:6" ht="30">
      <c r="A5" s="8" t="s">
        <v>3</v>
      </c>
      <c r="B5" s="9" t="s">
        <v>15</v>
      </c>
      <c r="C5" s="9" t="s">
        <v>16</v>
      </c>
      <c r="D5" s="10" t="s">
        <v>17</v>
      </c>
      <c r="E5" s="6" t="s">
        <v>18</v>
      </c>
      <c r="F5" s="6" t="s">
        <v>19</v>
      </c>
    </row>
    <row r="6" spans="1:6" ht="42.75">
      <c r="A6" s="11">
        <v>1</v>
      </c>
      <c r="B6" s="12" t="s">
        <v>20</v>
      </c>
      <c r="C6" s="13" t="s">
        <v>21</v>
      </c>
      <c r="D6" s="14"/>
      <c r="E6" s="15">
        <v>0.2</v>
      </c>
      <c r="F6" s="15">
        <f t="shared" ref="F6:F12" si="0">E6/10*D6</f>
        <v>0</v>
      </c>
    </row>
    <row r="7" spans="1:6" ht="42.75">
      <c r="A7" s="11">
        <v>2</v>
      </c>
      <c r="B7" s="12" t="s">
        <v>22</v>
      </c>
      <c r="C7" s="13" t="s">
        <v>23</v>
      </c>
      <c r="D7" s="16"/>
      <c r="E7" s="15">
        <v>0.15</v>
      </c>
      <c r="F7" s="15">
        <f t="shared" si="0"/>
        <v>0</v>
      </c>
    </row>
    <row r="8" spans="1:6" ht="42.75">
      <c r="A8" s="11">
        <v>3</v>
      </c>
      <c r="B8" s="12" t="s">
        <v>24</v>
      </c>
      <c r="C8" s="13" t="s">
        <v>25</v>
      </c>
      <c r="D8" s="16"/>
      <c r="E8" s="15">
        <v>0.1</v>
      </c>
      <c r="F8" s="15">
        <f t="shared" si="0"/>
        <v>0</v>
      </c>
    </row>
    <row r="9" spans="1:6" ht="57">
      <c r="A9" s="11">
        <v>4</v>
      </c>
      <c r="B9" s="12" t="s">
        <v>26</v>
      </c>
      <c r="C9" s="17" t="s">
        <v>27</v>
      </c>
      <c r="D9" s="16"/>
      <c r="E9" s="15">
        <v>0.1</v>
      </c>
      <c r="F9" s="15">
        <f t="shared" si="0"/>
        <v>0</v>
      </c>
    </row>
    <row r="10" spans="1:6" ht="85.5">
      <c r="A10" s="11">
        <v>5</v>
      </c>
      <c r="B10" s="12" t="s">
        <v>28</v>
      </c>
      <c r="C10" s="13" t="s">
        <v>29</v>
      </c>
      <c r="D10" s="16"/>
      <c r="E10" s="15">
        <v>0.1</v>
      </c>
      <c r="F10" s="15">
        <f t="shared" si="0"/>
        <v>0</v>
      </c>
    </row>
    <row r="11" spans="1:6" ht="128.25">
      <c r="A11" s="11">
        <v>6</v>
      </c>
      <c r="B11" s="18" t="s">
        <v>30</v>
      </c>
      <c r="C11" s="19" t="s">
        <v>31</v>
      </c>
      <c r="D11" s="16"/>
      <c r="E11" s="15">
        <v>0.1</v>
      </c>
      <c r="F11" s="15">
        <f t="shared" si="0"/>
        <v>0</v>
      </c>
    </row>
    <row r="12" spans="1:6" ht="28.5">
      <c r="A12" s="11">
        <v>7</v>
      </c>
      <c r="B12" s="11" t="s">
        <v>32</v>
      </c>
      <c r="C12" s="20" t="s">
        <v>33</v>
      </c>
      <c r="D12" s="16"/>
      <c r="E12" s="15">
        <v>0.25</v>
      </c>
      <c r="F12" s="15">
        <f t="shared" si="0"/>
        <v>0</v>
      </c>
    </row>
    <row r="13" spans="1:6" ht="15">
      <c r="A13" s="21"/>
      <c r="B13" s="22" t="s">
        <v>34</v>
      </c>
      <c r="C13" s="22"/>
      <c r="D13" s="23"/>
      <c r="E13" s="24">
        <f>SUM(E6:E12)</f>
        <v>0.99999999999999989</v>
      </c>
      <c r="F13" s="24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2017-09-05T09:41:13Z</cp:lastPrinted>
  <dcterms:created xsi:type="dcterms:W3CDTF">2015-09-25T09:25:31Z</dcterms:created>
  <dcterms:modified xsi:type="dcterms:W3CDTF">2019-10-12T05:53:07Z</dcterms:modified>
</cp:coreProperties>
</file>