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13" i="1"/>
  <c r="K4" i="2"/>
  <c r="D6" i="1"/>
  <c r="F6" s="1"/>
  <c r="B5"/>
  <c r="D10" l="1"/>
  <c r="F10" s="1"/>
  <c r="D11"/>
  <c r="F11" s="1"/>
  <c r="D3"/>
  <c r="F3" s="1"/>
  <c r="D4"/>
  <c r="F4" s="1"/>
  <c r="D9" l="1"/>
  <c r="F9" s="1"/>
  <c r="D12"/>
  <c r="F12" s="1"/>
  <c r="D5"/>
  <c r="D7"/>
  <c r="F7" l="1"/>
  <c r="F5"/>
  <c r="F20"/>
  <c r="F15"/>
  <c r="F6" i="5"/>
  <c r="F7"/>
  <c r="F8"/>
  <c r="F9"/>
  <c r="F10"/>
  <c r="F11"/>
  <c r="F12"/>
  <c r="E13"/>
  <c r="F14" i="1" l="1"/>
  <c r="F17" s="1"/>
  <c r="F13" i="5"/>
  <c r="F21" i="1" l="1"/>
</calcChain>
</file>

<file path=xl/sharedStrings.xml><?xml version="1.0" encoding="utf-8"?>
<sst xmlns="http://schemas.openxmlformats.org/spreadsheetml/2006/main" count="71" uniqueCount="64">
  <si>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</si>
  <si>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</si>
  <si>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</si>
  <si>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</si>
  <si>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</si>
  <si>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</si>
  <si>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</si>
  <si>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</si>
  <si>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</si>
  <si>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</si>
  <si>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</si>
  <si>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</si>
  <si>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</si>
  <si>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</si>
  <si>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</si>
  <si>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</si>
  <si>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</si>
  <si>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</si>
  <si>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</si>
  <si>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</si>
  <si>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</si>
  <si>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</si>
  <si>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</si>
  <si>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</si>
  <si>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</si>
  <si>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</si>
  <si>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</si>
  <si>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</si>
  <si>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</si>
  <si>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</si>
  <si>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</si>
  <si>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</si>
  <si>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</si>
  <si>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</si>
  <si>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</si>
  <si>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</si>
  <si>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</si>
  <si>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</si>
  <si>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</si>
  <si>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</si>
  <si>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</si>
  <si>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Income From Other Sources</t>
  </si>
  <si>
    <t>2018-19</t>
  </si>
  <si>
    <t>Tenure</t>
  </si>
  <si>
    <t>Inst. Paid</t>
  </si>
  <si>
    <t>Inst. Bal</t>
  </si>
  <si>
    <t>Loan Amt</t>
  </si>
  <si>
    <t>2019-20</t>
  </si>
  <si>
    <t>Rushal Kintwear</t>
  </si>
  <si>
    <t>Nand Kishor</t>
  </si>
  <si>
    <t>Net Profit</t>
  </si>
  <si>
    <t>Deprecation</t>
  </si>
  <si>
    <t>Bank Intrest</t>
  </si>
  <si>
    <t>Shubham</t>
  </si>
  <si>
    <t>Income Fgrom Salary</t>
  </si>
  <si>
    <t>n</t>
  </si>
  <si>
    <t xml:space="preserve">Max FOIR    </t>
  </si>
  <si>
    <t>Income U/s 40A (2) (B)</t>
  </si>
  <si>
    <t>Income U/s 44 AD</t>
  </si>
  <si>
    <t>PNB</t>
  </si>
  <si>
    <t>y</t>
  </si>
  <si>
    <t xml:space="preserve">Yes Bank </t>
  </si>
  <si>
    <t>Auto Loan</t>
  </si>
  <si>
    <t>i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</si>
</sst>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Zurich BT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sz val="9"/>
      <name val="Zurich B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9" fillId="0" borderId="0" applyFill="0" applyAlignment="0" applyProtection="0"/>
    <xf numFmtId="9" fontId="9" fillId="0" borderId="0" applyFill="0" applyBorder="0" applyAlignment="0" applyProtection="0"/>
    <xf numFmtId="0" fontId="9" fillId="0" borderId="0"/>
    <xf numFmtId="164" fontId="2" fillId="0" borderId="0" applyBorder="0" applyProtection="0"/>
    <xf numFmtId="0" fontId="1" fillId="0" borderId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/>
    </xf>
    <xf numFmtId="0" fontId="5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6" fillId="5" borderId="1" xfId="0" applyFont="1" applyFill="1" applyBorder="1" applyAlignment="1" applyProtection="1">
      <alignment vertical="top" wrapText="1"/>
      <protection hidden="1"/>
    </xf>
    <xf numFmtId="0" fontId="5" fillId="5" borderId="1" xfId="0" applyFont="1" applyFill="1" applyBorder="1" applyAlignment="1" applyProtection="1">
      <alignment vertical="top" wrapText="1"/>
      <protection hidden="1"/>
    </xf>
    <xf numFmtId="0" fontId="5" fillId="5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8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5" fillId="6" borderId="1" xfId="0" applyFont="1" applyFill="1" applyBorder="1" applyAlignment="1" applyProtection="1">
      <alignment vertical="top" wrapText="1"/>
      <protection hidden="1"/>
    </xf>
    <xf numFmtId="0" fontId="5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5" fillId="6" borderId="1" xfId="2" applyNumberFormat="1" applyFont="1" applyFill="1" applyBorder="1" applyAlignment="1" applyProtection="1">
      <alignment horizontal="left" vertical="top" wrapText="1"/>
      <protection hidden="1"/>
    </xf>
    <xf numFmtId="0" fontId="11" fillId="0" borderId="0" xfId="0" applyFont="1" applyBorder="1" applyAlignment="1">
      <alignment horizontal="center"/>
    </xf>
    <xf numFmtId="0" fontId="11" fillId="0" borderId="0" xfId="0" applyFont="1"/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top" wrapText="1"/>
      <protection hidden="1"/>
    </xf>
    <xf numFmtId="165" fontId="13" fillId="7" borderId="2" xfId="1" applyNumberFormat="1" applyFont="1" applyFill="1" applyBorder="1" applyAlignment="1" applyProtection="1">
      <alignment horizontal="left" vertical="center" wrapText="1"/>
    </xf>
    <xf numFmtId="165" fontId="14" fillId="2" borderId="2" xfId="1" applyNumberFormat="1" applyFont="1" applyFill="1" applyBorder="1" applyAlignment="1" applyProtection="1">
      <alignment horizontal="left" vertical="center" wrapText="1"/>
    </xf>
    <xf numFmtId="165" fontId="14" fillId="0" borderId="2" xfId="1" applyNumberFormat="1" applyFont="1" applyFill="1" applyBorder="1" applyAlignment="1" applyProtection="1">
      <alignment horizontal="left" vertical="top" wrapText="1"/>
    </xf>
    <xf numFmtId="165" fontId="13" fillId="3" borderId="2" xfId="1" applyNumberFormat="1" applyFont="1" applyFill="1" applyBorder="1" applyAlignment="1" applyProtection="1">
      <alignment horizontal="left" vertical="center" wrapText="1"/>
    </xf>
    <xf numFmtId="165" fontId="13" fillId="3" borderId="2" xfId="1" applyNumberFormat="1" applyFont="1" applyFill="1" applyBorder="1" applyAlignment="1" applyProtection="1">
      <alignment horizontal="left" vertical="center" wrapText="1"/>
    </xf>
    <xf numFmtId="0" fontId="14" fillId="2" borderId="0" xfId="3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165" fontId="13" fillId="4" borderId="2" xfId="1" applyNumberFormat="1" applyFont="1" applyFill="1" applyBorder="1" applyAlignment="1" applyProtection="1">
      <alignment horizontal="left" vertical="center" wrapText="1"/>
    </xf>
    <xf numFmtId="9" fontId="13" fillId="4" borderId="2" xfId="1" applyNumberFormat="1" applyFont="1" applyFill="1" applyBorder="1" applyAlignment="1" applyProtection="1">
      <alignment horizontal="left" vertical="center" wrapText="1"/>
    </xf>
    <xf numFmtId="166" fontId="14" fillId="2" borderId="2" xfId="1" applyNumberFormat="1" applyFont="1" applyFill="1" applyBorder="1" applyAlignment="1" applyProtection="1">
      <alignment horizontal="left" vertical="center"/>
    </xf>
    <xf numFmtId="166" fontId="14" fillId="0" borderId="2" xfId="1" applyNumberFormat="1" applyFont="1" applyFill="1" applyBorder="1" applyAlignment="1" applyProtection="1">
      <alignment horizontal="left" vertical="center"/>
    </xf>
    <xf numFmtId="165" fontId="14" fillId="2" borderId="2" xfId="1" applyNumberFormat="1" applyFont="1" applyFill="1" applyBorder="1" applyAlignment="1" applyProtection="1">
      <alignment horizontal="left" vertical="top"/>
    </xf>
    <xf numFmtId="9" fontId="14" fillId="2" borderId="2" xfId="1" applyNumberFormat="1" applyFont="1" applyFill="1" applyBorder="1" applyAlignment="1" applyProtection="1">
      <alignment horizontal="left" vertical="top"/>
    </xf>
    <xf numFmtId="164" fontId="13" fillId="4" borderId="2" xfId="1" applyFont="1" applyFill="1" applyBorder="1" applyAlignment="1" applyProtection="1">
      <alignment horizontal="left" vertical="top" wrapText="1"/>
    </xf>
    <xf numFmtId="0" fontId="14" fillId="4" borderId="2" xfId="0" applyNumberFormat="1" applyFont="1" applyFill="1" applyBorder="1" applyAlignment="1">
      <alignment horizontal="left"/>
    </xf>
    <xf numFmtId="167" fontId="13" fillId="4" borderId="2" xfId="1" applyNumberFormat="1" applyFont="1" applyFill="1" applyBorder="1" applyAlignment="1" applyProtection="1">
      <alignment horizontal="left" vertical="top"/>
    </xf>
    <xf numFmtId="0" fontId="14" fillId="0" borderId="2" xfId="0" applyNumberFormat="1" applyFont="1" applyFill="1" applyBorder="1" applyAlignment="1">
      <alignment horizontal="left"/>
    </xf>
    <xf numFmtId="165" fontId="13" fillId="0" borderId="2" xfId="1" applyNumberFormat="1" applyFont="1" applyFill="1" applyBorder="1" applyAlignment="1" applyProtection="1">
      <alignment horizontal="left" vertical="center"/>
    </xf>
    <xf numFmtId="10" fontId="14" fillId="0" borderId="2" xfId="1" applyNumberFormat="1" applyFont="1" applyFill="1" applyBorder="1" applyAlignment="1" applyProtection="1">
      <alignment horizontal="left" vertical="top"/>
    </xf>
    <xf numFmtId="165" fontId="14" fillId="4" borderId="2" xfId="1" applyNumberFormat="1" applyFont="1" applyFill="1" applyBorder="1" applyAlignment="1" applyProtection="1">
      <alignment horizontal="left" vertical="top"/>
    </xf>
    <xf numFmtId="165" fontId="14" fillId="0" borderId="2" xfId="1" applyNumberFormat="1" applyFont="1" applyFill="1" applyBorder="1" applyAlignment="1" applyProtection="1">
      <alignment horizontal="left" vertical="top"/>
    </xf>
    <xf numFmtId="2" fontId="14" fillId="4" borderId="2" xfId="4" applyNumberFormat="1" applyFont="1" applyFill="1" applyBorder="1" applyAlignment="1" applyProtection="1">
      <alignment horizontal="left" vertical="top"/>
    </xf>
    <xf numFmtId="164" fontId="14" fillId="4" borderId="2" xfId="4" applyNumberFormat="1" applyFont="1" applyFill="1" applyBorder="1" applyAlignment="1" applyProtection="1">
      <alignment horizontal="left" vertical="top"/>
    </xf>
    <xf numFmtId="0" fontId="15" fillId="0" borderId="2" xfId="0" applyFont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1"/>
  <sheetViews>
    <sheetView tabSelected="1" zoomScale="107" zoomScaleNormal="107" workbookViewId="0">
      <selection activeCell="K14" sqref="K14"/>
    </sheetView>
  </sheetViews>
  <sheetFormatPr defaultColWidth="31.28515625" defaultRowHeight="13.5"/>
  <cols>
    <col min="1" max="1" width="26.28515625" style="35" customWidth="1"/>
    <col min="2" max="2" width="12.42578125" style="35" customWidth="1"/>
    <col min="3" max="3" width="10.7109375" style="35" customWidth="1"/>
    <col min="4" max="4" width="14.140625" style="35" customWidth="1"/>
    <col min="5" max="5" width="13.5703125" style="35" customWidth="1"/>
    <col min="6" max="6" width="19.5703125" style="35" customWidth="1"/>
    <col min="7" max="7" width="7.5703125" style="35" customWidth="1"/>
    <col min="8" max="8" width="8.42578125" style="35" customWidth="1"/>
    <col min="9" max="9" width="7.140625" style="35" customWidth="1"/>
    <col min="10" max="10" width="7.42578125" style="35" customWidth="1"/>
    <col min="11" max="12" width="13.140625" style="35" customWidth="1"/>
    <col min="13" max="13" width="13.7109375" style="35" customWidth="1"/>
    <col min="14" max="14" width="14.140625" style="35" customWidth="1"/>
    <col min="15" max="15" width="11.85546875" style="35" customWidth="1"/>
    <col min="16" max="16" width="12" style="35" customWidth="1"/>
    <col min="17" max="17" width="11" style="35" customWidth="1"/>
    <col min="18" max="18" width="11.5703125" style="35" customWidth="1"/>
    <col min="19" max="19" width="12" style="35" customWidth="1"/>
    <col min="20" max="237" width="31.28515625" style="35"/>
    <col min="238" max="245" width="31.28515625" style="36"/>
    <col min="246" max="247" width="31.28515625" style="37"/>
    <col min="248" max="16384" width="31.28515625" style="38"/>
  </cols>
  <sheetData>
    <row r="1" spans="1:6">
      <c r="A1" s="33" t="s">
        <v>48</v>
      </c>
      <c r="B1" s="34"/>
      <c r="C1" s="34"/>
      <c r="D1" s="33"/>
      <c r="E1" s="33"/>
      <c r="F1" s="33"/>
    </row>
    <row r="2" spans="1:6">
      <c r="A2" s="30" t="s">
        <v>49</v>
      </c>
      <c r="B2" s="39" t="s">
        <v>47</v>
      </c>
      <c r="C2" s="39" t="s">
        <v>42</v>
      </c>
      <c r="D2" s="39" t="s">
        <v>29</v>
      </c>
      <c r="E2" s="40" t="s">
        <v>0</v>
      </c>
      <c r="F2" s="39" t="s">
        <v>30</v>
      </c>
    </row>
    <row r="3" spans="1:6">
      <c r="A3" s="31" t="s">
        <v>50</v>
      </c>
      <c r="B3" s="41">
        <v>616931</v>
      </c>
      <c r="C3" s="42">
        <v>579126</v>
      </c>
      <c r="D3" s="43">
        <f>AVERAGE(B3:C3)</f>
        <v>598028.5</v>
      </c>
      <c r="E3" s="44">
        <v>1</v>
      </c>
      <c r="F3" s="43">
        <f t="shared" ref="F3" si="0">E3*D3</f>
        <v>598028.5</v>
      </c>
    </row>
    <row r="4" spans="1:6">
      <c r="A4" s="31" t="s">
        <v>51</v>
      </c>
      <c r="B4" s="41">
        <v>223452</v>
      </c>
      <c r="C4" s="42">
        <v>128213</v>
      </c>
      <c r="D4" s="43">
        <f>AVERAGE(B4:C4)</f>
        <v>175832.5</v>
      </c>
      <c r="E4" s="44">
        <v>1</v>
      </c>
      <c r="F4" s="43">
        <f t="shared" ref="F4" si="1">E4*D4</f>
        <v>175832.5</v>
      </c>
    </row>
    <row r="5" spans="1:6">
      <c r="A5" s="31" t="s">
        <v>52</v>
      </c>
      <c r="B5" s="41">
        <f>59041</f>
        <v>59041</v>
      </c>
      <c r="C5" s="42">
        <v>13731</v>
      </c>
      <c r="D5" s="43">
        <f>AVERAGE(B5:C5)</f>
        <v>36386</v>
      </c>
      <c r="E5" s="44">
        <v>1</v>
      </c>
      <c r="F5" s="43">
        <f t="shared" ref="F5:F7" si="2">E5*D5</f>
        <v>36386</v>
      </c>
    </row>
    <row r="6" spans="1:6">
      <c r="A6" s="31" t="s">
        <v>57</v>
      </c>
      <c r="B6" s="41">
        <v>180000</v>
      </c>
      <c r="C6" s="42">
        <v>0</v>
      </c>
      <c r="D6" s="43">
        <f>AVERAGE(B6:C6)</f>
        <v>90000</v>
      </c>
      <c r="E6" s="44">
        <v>1</v>
      </c>
      <c r="F6" s="43">
        <f t="shared" ref="F6" si="3">E6*D6</f>
        <v>90000</v>
      </c>
    </row>
    <row r="7" spans="1:6">
      <c r="A7" s="31" t="s">
        <v>31</v>
      </c>
      <c r="B7" s="41">
        <v>-12739</v>
      </c>
      <c r="C7" s="41">
        <v>-12292</v>
      </c>
      <c r="D7" s="43">
        <f>AVERAGE(B7:C7)</f>
        <v>-12515.5</v>
      </c>
      <c r="E7" s="44">
        <v>1</v>
      </c>
      <c r="F7" s="43">
        <f t="shared" si="2"/>
        <v>-12515.5</v>
      </c>
    </row>
    <row r="8" spans="1:6">
      <c r="A8" s="30" t="s">
        <v>53</v>
      </c>
      <c r="B8" s="39" t="s">
        <v>47</v>
      </c>
      <c r="C8" s="39" t="s">
        <v>42</v>
      </c>
      <c r="D8" s="39" t="s">
        <v>29</v>
      </c>
      <c r="E8" s="40" t="s">
        <v>0</v>
      </c>
      <c r="F8" s="39" t="s">
        <v>30</v>
      </c>
    </row>
    <row r="9" spans="1:6">
      <c r="A9" s="31" t="s">
        <v>54</v>
      </c>
      <c r="B9" s="41">
        <v>180000</v>
      </c>
      <c r="C9" s="42">
        <v>0</v>
      </c>
      <c r="D9" s="43">
        <f>AVERAGE(B9:C9)</f>
        <v>90000</v>
      </c>
      <c r="E9" s="44">
        <v>0</v>
      </c>
      <c r="F9" s="43">
        <f t="shared" ref="F9:F12" si="4">E9*D9</f>
        <v>0</v>
      </c>
    </row>
    <row r="10" spans="1:6">
      <c r="A10" s="31" t="s">
        <v>58</v>
      </c>
      <c r="B10" s="41">
        <v>153200</v>
      </c>
      <c r="C10" s="42">
        <v>0</v>
      </c>
      <c r="D10" s="43">
        <f>AVERAGE(B10:C10)</f>
        <v>76600</v>
      </c>
      <c r="E10" s="44">
        <v>1</v>
      </c>
      <c r="F10" s="43">
        <f t="shared" ref="F10" si="5">E10*D10</f>
        <v>76600</v>
      </c>
    </row>
    <row r="11" spans="1:6">
      <c r="A11" s="31" t="s">
        <v>41</v>
      </c>
      <c r="B11" s="41">
        <v>15000</v>
      </c>
      <c r="C11" s="42">
        <v>0</v>
      </c>
      <c r="D11" s="43">
        <f>AVERAGE(B11:C11)</f>
        <v>7500</v>
      </c>
      <c r="E11" s="44">
        <v>0</v>
      </c>
      <c r="F11" s="43">
        <f t="shared" si="4"/>
        <v>0</v>
      </c>
    </row>
    <row r="12" spans="1:6">
      <c r="A12" s="31" t="s">
        <v>31</v>
      </c>
      <c r="B12" s="41">
        <v>-2506</v>
      </c>
      <c r="C12" s="41">
        <v>0</v>
      </c>
      <c r="D12" s="43">
        <f>AVERAGE(B12:C12)</f>
        <v>-1253</v>
      </c>
      <c r="E12" s="44">
        <v>1</v>
      </c>
      <c r="F12" s="43">
        <f t="shared" si="4"/>
        <v>-1253</v>
      </c>
    </row>
    <row r="13" spans="1:6">
      <c r="A13" s="45" t="s">
        <v>32</v>
      </c>
      <c r="B13" s="46"/>
      <c r="C13" s="46"/>
      <c r="D13" s="46"/>
      <c r="E13" s="46"/>
      <c r="F13" s="47">
        <f>+SUM(F3:F12)</f>
        <v>963078.5</v>
      </c>
    </row>
    <row r="14" spans="1:6">
      <c r="A14" s="32" t="s">
        <v>33</v>
      </c>
      <c r="B14" s="48"/>
      <c r="C14" s="48"/>
      <c r="D14" s="48"/>
      <c r="E14" s="48"/>
      <c r="F14" s="47">
        <f>F13/12</f>
        <v>80256.541666666672</v>
      </c>
    </row>
    <row r="15" spans="1:6">
      <c r="A15" s="32" t="s">
        <v>34</v>
      </c>
      <c r="B15" s="48"/>
      <c r="C15" s="48"/>
      <c r="D15" s="48"/>
      <c r="E15" s="48"/>
      <c r="F15" s="43">
        <f>RTR!K4</f>
        <v>16317</v>
      </c>
    </row>
    <row r="16" spans="1:6">
      <c r="A16" s="32" t="s">
        <v>56</v>
      </c>
      <c r="B16" s="49"/>
      <c r="C16" s="49"/>
      <c r="D16" s="49"/>
      <c r="E16" s="49"/>
      <c r="F16" s="50">
        <v>0.85</v>
      </c>
    </row>
    <row r="17" spans="1:6">
      <c r="A17" s="32" t="s">
        <v>35</v>
      </c>
      <c r="B17" s="48"/>
      <c r="C17" s="48"/>
      <c r="D17" s="48"/>
      <c r="E17" s="48"/>
      <c r="F17" s="51">
        <f>(F14*F16)-F15</f>
        <v>51901.060416666674</v>
      </c>
    </row>
    <row r="18" spans="1:6">
      <c r="A18" s="32" t="s">
        <v>36</v>
      </c>
      <c r="B18" s="48"/>
      <c r="C18" s="48"/>
      <c r="D18" s="48"/>
      <c r="E18" s="48"/>
      <c r="F18" s="52">
        <v>180</v>
      </c>
    </row>
    <row r="19" spans="1:6">
      <c r="A19" s="32" t="s">
        <v>37</v>
      </c>
      <c r="B19" s="48"/>
      <c r="C19" s="48"/>
      <c r="D19" s="48"/>
      <c r="E19" s="48"/>
      <c r="F19" s="50">
        <v>9.5000000000000001E-2</v>
      </c>
    </row>
    <row r="20" spans="1:6">
      <c r="A20" s="32" t="s">
        <v>38</v>
      </c>
      <c r="B20" s="48"/>
      <c r="C20" s="48"/>
      <c r="D20" s="48"/>
      <c r="E20" s="48"/>
      <c r="F20" s="53">
        <f>PMT(F19/12,F18,-100000)</f>
        <v>1044.2246828637926</v>
      </c>
    </row>
    <row r="21" spans="1:6">
      <c r="A21" s="32" t="s">
        <v>39</v>
      </c>
      <c r="B21" s="48"/>
      <c r="C21" s="48"/>
      <c r="D21" s="48"/>
      <c r="E21" s="48"/>
      <c r="F21" s="54">
        <f>F17/F20</f>
        <v>49.70296265582202</v>
      </c>
    </row>
  </sheetData>
  <sheetProtection selectLockedCells="1" selectUnlockedCells="1"/>
  <mergeCells count="10">
    <mergeCell ref="B17:E17"/>
    <mergeCell ref="B18:E18"/>
    <mergeCell ref="B19:E19"/>
    <mergeCell ref="B20:E20"/>
    <mergeCell ref="B21:E21"/>
    <mergeCell ref="B1:C1"/>
    <mergeCell ref="B13:E13"/>
    <mergeCell ref="B14:E14"/>
    <mergeCell ref="B15:E15"/>
    <mergeCell ref="B16:E1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8"/>
  <sheetViews>
    <sheetView zoomScale="136" zoomScaleNormal="136" workbookViewId="0">
      <selection activeCell="I6" sqref="I6"/>
    </sheetView>
  </sheetViews>
  <sheetFormatPr defaultColWidth="22.140625" defaultRowHeight="13.5"/>
  <cols>
    <col min="1" max="1" width="3.42578125" style="2" bestFit="1" customWidth="1"/>
    <col min="2" max="2" width="4" style="2" customWidth="1"/>
    <col min="3" max="3" width="8.140625" style="2" bestFit="1" customWidth="1"/>
    <col min="4" max="4" width="9.42578125" style="2" bestFit="1" customWidth="1"/>
    <col min="5" max="5" width="11" style="2" customWidth="1"/>
    <col min="6" max="6" width="8" style="2" bestFit="1" customWidth="1"/>
    <col min="7" max="7" width="6.42578125" style="2" bestFit="1" customWidth="1"/>
    <col min="8" max="8" width="7.85546875" style="2" bestFit="1" customWidth="1"/>
    <col min="9" max="9" width="6.85546875" style="2" customWidth="1"/>
    <col min="10" max="10" width="7.42578125" style="2" bestFit="1" customWidth="1"/>
    <col min="11" max="11" width="12.85546875" style="2" customWidth="1"/>
    <col min="12" max="248" width="22.140625" style="2"/>
    <col min="249" max="16384" width="22.140625" style="1"/>
  </cols>
  <sheetData>
    <row r="1" spans="1:248" s="23" customFormat="1" ht="15" customHeight="1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46</v>
      </c>
      <c r="G1" s="24" t="s">
        <v>43</v>
      </c>
      <c r="H1" s="24" t="s">
        <v>44</v>
      </c>
      <c r="I1" s="24" t="s">
        <v>45</v>
      </c>
      <c r="J1" s="24" t="s">
        <v>6</v>
      </c>
      <c r="K1" s="24" t="s">
        <v>40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</row>
    <row r="2" spans="1:248" s="23" customFormat="1" ht="12">
      <c r="A2" s="25">
        <v>1</v>
      </c>
      <c r="B2" s="26"/>
      <c r="C2" s="25"/>
      <c r="D2" s="25" t="s">
        <v>59</v>
      </c>
      <c r="E2" s="26"/>
      <c r="F2" s="26"/>
      <c r="G2" s="26"/>
      <c r="H2" s="26"/>
      <c r="I2" s="26"/>
      <c r="J2" s="26">
        <v>28964</v>
      </c>
      <c r="K2" s="27" t="s">
        <v>55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</row>
    <row r="3" spans="1:248" s="23" customFormat="1" ht="12">
      <c r="A3" s="25">
        <v>1</v>
      </c>
      <c r="B3" s="26"/>
      <c r="C3" s="25"/>
      <c r="D3" s="25" t="s">
        <v>61</v>
      </c>
      <c r="E3" s="26" t="s">
        <v>62</v>
      </c>
      <c r="F3" s="26"/>
      <c r="G3" s="26"/>
      <c r="H3" s="26"/>
      <c r="I3" s="26"/>
      <c r="J3" s="26">
        <v>16317</v>
      </c>
      <c r="K3" s="27" t="s">
        <v>60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</row>
    <row r="4" spans="1:248" ht="10.5" customHeight="1">
      <c r="A4" s="55"/>
      <c r="B4" s="28"/>
      <c r="C4" s="28"/>
      <c r="D4" s="28"/>
      <c r="E4" s="28"/>
      <c r="F4" s="28"/>
      <c r="G4" s="28"/>
      <c r="H4" s="28"/>
      <c r="I4" s="28"/>
      <c r="J4" s="28"/>
      <c r="K4" s="56">
        <f>SUMIF(K2:K3,"Y",J2:J3)</f>
        <v>16317</v>
      </c>
    </row>
    <row r="8" spans="1:248">
      <c r="D8" s="2" t="s">
        <v>63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9" t="s">
        <v>7</v>
      </c>
      <c r="B1" s="29"/>
      <c r="C1" s="4"/>
    </row>
    <row r="2" spans="1:6" ht="14.25" customHeight="1">
      <c r="A2" s="29" t="s">
        <v>8</v>
      </c>
      <c r="B2" s="29"/>
      <c r="C2" s="4"/>
    </row>
    <row r="5" spans="1:6" ht="30">
      <c r="A5" s="5" t="s">
        <v>1</v>
      </c>
      <c r="B5" s="6" t="s">
        <v>9</v>
      </c>
      <c r="C5" s="6" t="s">
        <v>10</v>
      </c>
      <c r="D5" s="7" t="s">
        <v>11</v>
      </c>
      <c r="E5" s="3" t="s">
        <v>12</v>
      </c>
      <c r="F5" s="3" t="s">
        <v>13</v>
      </c>
    </row>
    <row r="6" spans="1:6" ht="42.75">
      <c r="A6" s="8">
        <v>1</v>
      </c>
      <c r="B6" s="9" t="s">
        <v>14</v>
      </c>
      <c r="C6" s="10" t="s">
        <v>15</v>
      </c>
      <c r="D6" s="11"/>
      <c r="E6" s="12">
        <v>0.2</v>
      </c>
      <c r="F6" s="12">
        <f t="shared" ref="F6:F12" si="0">E6/10*D6</f>
        <v>0</v>
      </c>
    </row>
    <row r="7" spans="1:6" ht="42.75">
      <c r="A7" s="8">
        <v>2</v>
      </c>
      <c r="B7" s="9" t="s">
        <v>16</v>
      </c>
      <c r="C7" s="10" t="s">
        <v>17</v>
      </c>
      <c r="D7" s="13"/>
      <c r="E7" s="12">
        <v>0.15</v>
      </c>
      <c r="F7" s="12">
        <f t="shared" si="0"/>
        <v>0</v>
      </c>
    </row>
    <row r="8" spans="1:6" ht="42.75">
      <c r="A8" s="8">
        <v>3</v>
      </c>
      <c r="B8" s="9" t="s">
        <v>18</v>
      </c>
      <c r="C8" s="10" t="s">
        <v>19</v>
      </c>
      <c r="D8" s="13"/>
      <c r="E8" s="12">
        <v>0.1</v>
      </c>
      <c r="F8" s="12">
        <f t="shared" si="0"/>
        <v>0</v>
      </c>
    </row>
    <row r="9" spans="1:6" ht="57">
      <c r="A9" s="8">
        <v>4</v>
      </c>
      <c r="B9" s="9" t="s">
        <v>20</v>
      </c>
      <c r="C9" s="14" t="s">
        <v>21</v>
      </c>
      <c r="D9" s="13"/>
      <c r="E9" s="12">
        <v>0.1</v>
      </c>
      <c r="F9" s="12">
        <f t="shared" si="0"/>
        <v>0</v>
      </c>
    </row>
    <row r="10" spans="1:6" ht="85.5">
      <c r="A10" s="8">
        <v>5</v>
      </c>
      <c r="B10" s="9" t="s">
        <v>22</v>
      </c>
      <c r="C10" s="10" t="s">
        <v>23</v>
      </c>
      <c r="D10" s="13"/>
      <c r="E10" s="12">
        <v>0.1</v>
      </c>
      <c r="F10" s="12">
        <f t="shared" si="0"/>
        <v>0</v>
      </c>
    </row>
    <row r="11" spans="1:6" ht="128.25">
      <c r="A11" s="8">
        <v>6</v>
      </c>
      <c r="B11" s="15" t="s">
        <v>24</v>
      </c>
      <c r="C11" s="16" t="s">
        <v>25</v>
      </c>
      <c r="D11" s="13"/>
      <c r="E11" s="12">
        <v>0.1</v>
      </c>
      <c r="F11" s="12">
        <f t="shared" si="0"/>
        <v>0</v>
      </c>
    </row>
    <row r="12" spans="1:6" ht="28.5">
      <c r="A12" s="8">
        <v>7</v>
      </c>
      <c r="B12" s="8" t="s">
        <v>26</v>
      </c>
      <c r="C12" s="17" t="s">
        <v>27</v>
      </c>
      <c r="D12" s="13"/>
      <c r="E12" s="12">
        <v>0.25</v>
      </c>
      <c r="F12" s="12">
        <f t="shared" si="0"/>
        <v>0</v>
      </c>
    </row>
    <row r="13" spans="1:6" ht="15">
      <c r="A13" s="18"/>
      <c r="B13" s="19" t="s">
        <v>28</v>
      </c>
      <c r="C13" s="19"/>
      <c r="D13" s="20"/>
      <c r="E13" s="21">
        <f>SUM(E6:E12)</f>
        <v>0.99999999999999989</v>
      </c>
      <c r="F13" s="2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2020-08-18T08:22:05Z</dcterms:modified>
</cp:coreProperties>
</file>