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6380" windowHeight="8190"/>
  </bookViews>
  <sheets>
    <sheet name="Eligibility" sheetId="1" r:id="rId1"/>
    <sheet name="RTR" sheetId="2" r:id="rId2"/>
    <sheet name="Sheet1" sheetId="5" state="hidden" r:id="rId3"/>
    <sheet name="Banking" sheetId="7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25725"/>
  <fileRecoveryPr autoRecover="0"/>
</workbook>
</file>

<file path=xl/calcChain.xml><?xml version="1.0" encoding="utf-8"?>
<calcChain xmlns="http://schemas.openxmlformats.org/spreadsheetml/2006/main">
  <c r="I7" i="1"/>
  <c r="AJ23" i="7"/>
  <c r="AJ21"/>
  <c r="AJ20"/>
  <c r="AJ19"/>
  <c r="AJ18"/>
  <c r="AJ17"/>
  <c r="AJ16"/>
  <c r="AJ15"/>
  <c r="AJ14"/>
  <c r="AJ13"/>
  <c r="AJ12"/>
  <c r="AJ11"/>
  <c r="AJ10"/>
  <c r="AJ22" s="1"/>
  <c r="D10" i="1" l="1"/>
  <c r="F10" s="1"/>
  <c r="C4"/>
  <c r="D4" s="1"/>
  <c r="F4" s="1"/>
  <c r="D5"/>
  <c r="F5" s="1"/>
  <c r="I3" i="2" l="1"/>
  <c r="F14" i="1" s="1"/>
  <c r="D11" l="1"/>
  <c r="F11" s="1"/>
  <c r="D9" l="1"/>
  <c r="F9" s="1"/>
  <c r="D3" l="1"/>
  <c r="D6"/>
  <c r="D7"/>
  <c r="F7" l="1"/>
  <c r="F6"/>
  <c r="F19"/>
  <c r="F3" l="1"/>
  <c r="F6" i="5"/>
  <c r="F7"/>
  <c r="F8"/>
  <c r="F9"/>
  <c r="F10"/>
  <c r="F11"/>
  <c r="F12"/>
  <c r="E13"/>
  <c r="F13" l="1"/>
  <c r="F12" i="1"/>
  <c r="F13" s="1"/>
  <c r="F16" s="1"/>
  <c r="F20" s="1"/>
</calcChain>
</file>

<file path=xl/sharedStrings.xml><?xml version="1.0" encoding="utf-8"?>
<sst xmlns="http://schemas.openxmlformats.org/spreadsheetml/2006/main" count="89" uniqueCount="80">
  <si>
    <t>Eligibility</t>
  </si>
  <si>
    <t>Sr. No.</t>
  </si>
  <si>
    <t>LAN</t>
  </si>
  <si>
    <t>Customer Name</t>
  </si>
  <si>
    <t>Bank Name</t>
  </si>
  <si>
    <t>Type</t>
  </si>
  <si>
    <t>Loan Amt.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</si>
  <si>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</si>
  <si>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</si>
  <si>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</si>
  <si>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</si>
  <si>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</si>
  <si>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</si>
  <si>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</si>
  <si>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</si>
  <si>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</si>
  <si>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</si>
  <si>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</si>
  <si>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</si>
  <si>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</si>
  <si>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</si>
  <si>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</si>
  <si>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</si>
  <si>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</si>
  <si>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</si>
  <si>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</si>
  <si>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</si>
  <si>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</si>
  <si>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</si>
  <si>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</si>
  <si>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</si>
  <si>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</si>
  <si>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</si>
  <si>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</si>
  <si>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</si>
  <si>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</si>
  <si>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</si>
  <si>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</si>
  <si>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</si>
  <si>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</si>
  <si>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</si>
  <si>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Net Profit </t>
  </si>
  <si>
    <t>EMI Considered</t>
  </si>
  <si>
    <t>y</t>
  </si>
  <si>
    <t>Assessment Year</t>
  </si>
  <si>
    <t>2019-20</t>
  </si>
  <si>
    <t>Business Income u/s 44AD</t>
  </si>
  <si>
    <t xml:space="preserve">Max FOIR)                </t>
  </si>
  <si>
    <t>Loan Start Date</t>
  </si>
  <si>
    <t>As Per Days</t>
  </si>
  <si>
    <t>Crs.</t>
  </si>
  <si>
    <t>Total</t>
  </si>
  <si>
    <t>Oct</t>
  </si>
  <si>
    <t>Nov</t>
  </si>
  <si>
    <t>Dec</t>
  </si>
  <si>
    <t>Feb</t>
  </si>
  <si>
    <t>March</t>
  </si>
  <si>
    <t>April</t>
  </si>
  <si>
    <t xml:space="preserve">May </t>
  </si>
  <si>
    <t>June</t>
  </si>
  <si>
    <t>August</t>
  </si>
  <si>
    <t>Eligibilty In Lacs</t>
  </si>
  <si>
    <t>Sept</t>
  </si>
  <si>
    <t>2020-21</t>
  </si>
  <si>
    <t>S N Enterprises (Prop. Sukesh Kumar)</t>
  </si>
  <si>
    <t>Salary From Nayra International</t>
  </si>
  <si>
    <t>Income fom other sources</t>
  </si>
  <si>
    <t>Salary from A G Enterprises</t>
  </si>
  <si>
    <t>Income from other sources</t>
  </si>
  <si>
    <t>S N Enterprises Account No 3463002100994980 (PNB)</t>
  </si>
  <si>
    <t xml:space="preserve">Jan </t>
  </si>
  <si>
    <t xml:space="preserve">July </t>
  </si>
  <si>
    <t>Sale as on 31/3/20</t>
  </si>
  <si>
    <t>Till November</t>
  </si>
  <si>
    <t>S N Enterprises</t>
  </si>
  <si>
    <t>Sukesh Kumar</t>
  </si>
  <si>
    <t>Vandana Garg</t>
  </si>
  <si>
    <t>Firm</t>
  </si>
  <si>
    <t>Prop.</t>
  </si>
  <si>
    <t>w/o sukesh kumar</t>
  </si>
</sst>
</file>

<file path=xl/styles.xml><?xml version="1.0" encoding="utf-8"?>
<styleSheet xmlns="http://schemas.openxmlformats.org/spreadsheetml/2006/main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[$-409]d\-mmm\-yy;@"/>
  </numFmts>
  <fonts count="15">
    <font>
      <sz val="10"/>
      <name val="Arial"/>
      <family val="2"/>
    </font>
    <font>
      <sz val="10"/>
      <name val="Arial1"/>
    </font>
    <font>
      <sz val="11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b/>
      <sz val="8"/>
      <color indexed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31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22"/>
      </patternFill>
    </fill>
    <fill>
      <patternFill patternType="solid">
        <fgColor theme="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31"/>
      </patternFill>
    </fill>
  </fills>
  <borders count="10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164" fontId="7" fillId="0" borderId="0" applyFill="0" applyAlignment="0" applyProtection="0"/>
    <xf numFmtId="9" fontId="7" fillId="0" borderId="0" applyFill="0" applyBorder="0" applyAlignment="0" applyProtection="0"/>
    <xf numFmtId="0" fontId="7" fillId="0" borderId="0"/>
    <xf numFmtId="164" fontId="1" fillId="0" borderId="0" applyBorder="0" applyProtection="0"/>
  </cellStyleXfs>
  <cellXfs count="79">
    <xf numFmtId="0" fontId="0" fillId="0" borderId="0" xfId="0"/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4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vertical="top" wrapText="1"/>
      <protection hidden="1"/>
    </xf>
    <xf numFmtId="0" fontId="3" fillId="4" borderId="1" xfId="0" applyFont="1" applyFill="1" applyBorder="1" applyAlignment="1" applyProtection="1">
      <alignment horizontal="center" vertical="top" wrapText="1"/>
      <protection locked="0" hidden="1"/>
    </xf>
    <xf numFmtId="0" fontId="2" fillId="0" borderId="1" xfId="0" applyFont="1" applyBorder="1" applyAlignment="1" applyProtection="1">
      <alignment vertical="top" wrapText="1"/>
      <protection hidden="1"/>
    </xf>
    <xf numFmtId="0" fontId="2" fillId="0" borderId="1" xfId="0" applyFont="1" applyBorder="1" applyAlignment="1">
      <alignment horizontal="justify" vertical="top"/>
    </xf>
    <xf numFmtId="0" fontId="2" fillId="0" borderId="1" xfId="0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 wrapText="1"/>
      <protection locked="0"/>
    </xf>
    <xf numFmtId="1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 applyProtection="1">
      <alignment horizontal="left" vertical="top"/>
      <protection locked="0"/>
    </xf>
    <xf numFmtId="0" fontId="2" fillId="0" borderId="1" xfId="0" applyFont="1" applyBorder="1" applyAlignment="1">
      <alignment horizontal="justify" vertical="top" wrapText="1"/>
    </xf>
    <xf numFmtId="0" fontId="2" fillId="0" borderId="1" xfId="0" applyFont="1" applyFill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4" fillId="5" borderId="1" xfId="0" applyFont="1" applyFill="1" applyBorder="1" applyAlignment="1" applyProtection="1">
      <alignment vertical="top" wrapText="1"/>
      <protection hidden="1"/>
    </xf>
    <xf numFmtId="0" fontId="3" fillId="5" borderId="1" xfId="0" applyFont="1" applyFill="1" applyBorder="1" applyAlignment="1" applyProtection="1">
      <alignment vertical="top" wrapText="1"/>
      <protection hidden="1"/>
    </xf>
    <xf numFmtId="0" fontId="3" fillId="5" borderId="1" xfId="2" applyNumberFormat="1" applyFont="1" applyFill="1" applyBorder="1" applyAlignment="1" applyProtection="1">
      <alignment horizontal="left" vertical="top" wrapText="1"/>
      <protection locked="0" hidden="1"/>
    </xf>
    <xf numFmtId="10" fontId="3" fillId="5" borderId="1" xfId="2" applyNumberFormat="1" applyFont="1" applyFill="1" applyBorder="1" applyAlignment="1" applyProtection="1">
      <alignment horizontal="left" vertical="top" wrapText="1"/>
      <protection hidden="1"/>
    </xf>
    <xf numFmtId="0" fontId="8" fillId="0" borderId="0" xfId="0" applyFont="1" applyBorder="1" applyAlignment="1">
      <alignment horizontal="center"/>
    </xf>
    <xf numFmtId="0" fontId="8" fillId="0" borderId="0" xfId="0" applyFont="1" applyAlignment="1"/>
    <xf numFmtId="1" fontId="8" fillId="2" borderId="3" xfId="0" applyNumberFormat="1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/>
    </xf>
    <xf numFmtId="0" fontId="9" fillId="0" borderId="0" xfId="0" applyFont="1" applyAlignment="1"/>
    <xf numFmtId="1" fontId="8" fillId="0" borderId="4" xfId="0" applyNumberFormat="1" applyFont="1" applyBorder="1" applyAlignment="1">
      <alignment horizontal="left" vertical="center"/>
    </xf>
    <xf numFmtId="1" fontId="8" fillId="0" borderId="2" xfId="0" applyNumberFormat="1" applyFont="1" applyBorder="1" applyAlignment="1">
      <alignment horizontal="left" vertical="center"/>
    </xf>
    <xf numFmtId="1" fontId="8" fillId="7" borderId="2" xfId="0" applyNumberFormat="1" applyFont="1" applyFill="1" applyBorder="1" applyAlignment="1">
      <alignment horizontal="left" vertical="center"/>
    </xf>
    <xf numFmtId="2" fontId="8" fillId="7" borderId="2" xfId="0" applyNumberFormat="1" applyFont="1" applyFill="1" applyBorder="1" applyAlignment="1">
      <alignment horizontal="left" vertical="center"/>
    </xf>
    <xf numFmtId="0" fontId="8" fillId="7" borderId="2" xfId="0" applyFont="1" applyFill="1" applyBorder="1" applyAlignment="1">
      <alignment horizontal="left" vertical="center"/>
    </xf>
    <xf numFmtId="0" fontId="10" fillId="2" borderId="0" xfId="3" applyFont="1" applyFill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0" xfId="0" applyFont="1" applyAlignment="1">
      <alignment horizontal="left"/>
    </xf>
    <xf numFmtId="165" fontId="10" fillId="2" borderId="2" xfId="1" applyNumberFormat="1" applyFont="1" applyFill="1" applyBorder="1" applyAlignment="1" applyProtection="1">
      <alignment horizontal="left"/>
    </xf>
    <xf numFmtId="0" fontId="10" fillId="2" borderId="0" xfId="3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165" fontId="10" fillId="0" borderId="2" xfId="1" applyNumberFormat="1" applyFont="1" applyFill="1" applyBorder="1" applyAlignment="1" applyProtection="1">
      <alignment horizontal="left"/>
    </xf>
    <xf numFmtId="165" fontId="10" fillId="3" borderId="2" xfId="1" applyNumberFormat="1" applyFont="1" applyFill="1" applyBorder="1" applyAlignment="1" applyProtection="1">
      <alignment horizontal="left"/>
    </xf>
    <xf numFmtId="9" fontId="10" fillId="3" borderId="2" xfId="1" applyNumberFormat="1" applyFont="1" applyFill="1" applyBorder="1" applyAlignment="1" applyProtection="1">
      <alignment horizontal="left"/>
    </xf>
    <xf numFmtId="165" fontId="10" fillId="8" borderId="2" xfId="1" applyNumberFormat="1" applyFont="1" applyFill="1" applyBorder="1" applyAlignment="1" applyProtection="1">
      <alignment horizontal="left"/>
    </xf>
    <xf numFmtId="9" fontId="10" fillId="8" borderId="2" xfId="1" applyNumberFormat="1" applyFont="1" applyFill="1" applyBorder="1" applyAlignment="1" applyProtection="1">
      <alignment horizontal="left"/>
    </xf>
    <xf numFmtId="164" fontId="10" fillId="3" borderId="2" xfId="1" applyFont="1" applyFill="1" applyBorder="1" applyAlignment="1" applyProtection="1">
      <alignment horizontal="left"/>
    </xf>
    <xf numFmtId="0" fontId="10" fillId="3" borderId="2" xfId="0" applyNumberFormat="1" applyFont="1" applyFill="1" applyBorder="1" applyAlignment="1">
      <alignment horizontal="left"/>
    </xf>
    <xf numFmtId="167" fontId="10" fillId="3" borderId="2" xfId="1" applyNumberFormat="1" applyFont="1" applyFill="1" applyBorder="1" applyAlignment="1" applyProtection="1">
      <alignment horizontal="left"/>
    </xf>
    <xf numFmtId="0" fontId="10" fillId="0" borderId="2" xfId="0" applyNumberFormat="1" applyFont="1" applyFill="1" applyBorder="1" applyAlignment="1">
      <alignment horizontal="left"/>
    </xf>
    <xf numFmtId="10" fontId="10" fillId="0" borderId="2" xfId="1" applyNumberFormat="1" applyFont="1" applyFill="1" applyBorder="1" applyAlignment="1" applyProtection="1">
      <alignment horizontal="left"/>
    </xf>
    <xf numFmtId="2" fontId="10" fillId="3" borderId="2" xfId="4" applyNumberFormat="1" applyFont="1" applyFill="1" applyBorder="1" applyAlignment="1" applyProtection="1">
      <alignment horizontal="left"/>
    </xf>
    <xf numFmtId="164" fontId="10" fillId="3" borderId="2" xfId="4" applyNumberFormat="1" applyFont="1" applyFill="1" applyBorder="1" applyAlignment="1" applyProtection="1">
      <alignment horizontal="left"/>
    </xf>
    <xf numFmtId="165" fontId="10" fillId="9" borderId="2" xfId="1" applyNumberFormat="1" applyFont="1" applyFill="1" applyBorder="1" applyAlignment="1" applyProtection="1">
      <alignment horizontal="left"/>
    </xf>
    <xf numFmtId="166" fontId="10" fillId="9" borderId="2" xfId="1" applyNumberFormat="1" applyFont="1" applyFill="1" applyBorder="1" applyAlignment="1" applyProtection="1">
      <alignment horizontal="left"/>
    </xf>
    <xf numFmtId="166" fontId="10" fillId="7" borderId="2" xfId="1" applyNumberFormat="1" applyFont="1" applyFill="1" applyBorder="1" applyAlignment="1" applyProtection="1">
      <alignment horizontal="left"/>
    </xf>
    <xf numFmtId="9" fontId="10" fillId="9" borderId="2" xfId="1" applyNumberFormat="1" applyFont="1" applyFill="1" applyBorder="1" applyAlignment="1" applyProtection="1">
      <alignment horizontal="left"/>
    </xf>
    <xf numFmtId="0" fontId="8" fillId="7" borderId="4" xfId="0" applyFont="1" applyFill="1" applyBorder="1" applyAlignment="1">
      <alignment horizontal="left" vertical="center"/>
    </xf>
    <xf numFmtId="1" fontId="8" fillId="7" borderId="4" xfId="0" applyNumberFormat="1" applyFont="1" applyFill="1" applyBorder="1" applyAlignment="1">
      <alignment horizontal="left" vertical="center"/>
    </xf>
    <xf numFmtId="2" fontId="8" fillId="7" borderId="4" xfId="0" applyNumberFormat="1" applyFont="1" applyFill="1" applyBorder="1" applyAlignment="1">
      <alignment horizontal="left" vertical="center"/>
    </xf>
    <xf numFmtId="168" fontId="8" fillId="7" borderId="4" xfId="0" applyNumberFormat="1" applyFont="1" applyFill="1" applyBorder="1" applyAlignment="1">
      <alignment horizontal="left" vertical="center"/>
    </xf>
    <xf numFmtId="0" fontId="11" fillId="0" borderId="0" xfId="0" applyFont="1"/>
    <xf numFmtId="0" fontId="12" fillId="0" borderId="0" xfId="0" applyFont="1"/>
    <xf numFmtId="165" fontId="13" fillId="11" borderId="2" xfId="1" applyNumberFormat="1" applyFont="1" applyFill="1" applyBorder="1" applyAlignment="1" applyProtection="1">
      <alignment horizontal="left"/>
    </xf>
    <xf numFmtId="0" fontId="14" fillId="11" borderId="2" xfId="0" applyFont="1" applyFill="1" applyBorder="1" applyAlignment="1">
      <alignment horizontal="left" vertical="center"/>
    </xf>
    <xf numFmtId="0" fontId="12" fillId="10" borderId="2" xfId="0" applyFont="1" applyFill="1" applyBorder="1"/>
    <xf numFmtId="0" fontId="12" fillId="0" borderId="2" xfId="0" applyFont="1" applyBorder="1"/>
    <xf numFmtId="0" fontId="12" fillId="6" borderId="5" xfId="0" applyFont="1" applyFill="1" applyBorder="1"/>
    <xf numFmtId="0" fontId="11" fillId="0" borderId="2" xfId="0" applyFont="1" applyBorder="1"/>
    <xf numFmtId="0" fontId="11" fillId="6" borderId="2" xfId="0" applyFont="1" applyFill="1" applyBorder="1"/>
    <xf numFmtId="0" fontId="11" fillId="0" borderId="8" xfId="0" applyFont="1" applyBorder="1"/>
    <xf numFmtId="0" fontId="11" fillId="0" borderId="9" xfId="0" applyFont="1" applyBorder="1"/>
    <xf numFmtId="0" fontId="10" fillId="2" borderId="2" xfId="3" applyFont="1" applyFill="1" applyBorder="1" applyAlignment="1">
      <alignment horizontal="left"/>
    </xf>
    <xf numFmtId="165" fontId="13" fillId="11" borderId="5" xfId="1" applyNumberFormat="1" applyFont="1" applyFill="1" applyBorder="1" applyAlignment="1" applyProtection="1">
      <alignment horizontal="center"/>
    </xf>
    <xf numFmtId="165" fontId="13" fillId="11" borderId="7" xfId="1" applyNumberFormat="1" applyFont="1" applyFill="1" applyBorder="1" applyAlignment="1" applyProtection="1">
      <alignment horizontal="center"/>
    </xf>
    <xf numFmtId="165" fontId="10" fillId="11" borderId="5" xfId="1" applyNumberFormat="1" applyFont="1" applyFill="1" applyBorder="1" applyAlignment="1" applyProtection="1">
      <alignment horizontal="center"/>
    </xf>
    <xf numFmtId="165" fontId="10" fillId="11" borderId="6" xfId="1" applyNumberFormat="1" applyFont="1" applyFill="1" applyBorder="1" applyAlignment="1" applyProtection="1">
      <alignment horizontal="center"/>
    </xf>
    <xf numFmtId="165" fontId="10" fillId="11" borderId="7" xfId="1" applyNumberFormat="1" applyFont="1" applyFill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 vertical="top" wrapText="1"/>
      <protection hidden="1"/>
    </xf>
    <xf numFmtId="0" fontId="12" fillId="10" borderId="5" xfId="0" applyFont="1" applyFill="1" applyBorder="1" applyAlignment="1">
      <alignment horizontal="center"/>
    </xf>
    <xf numFmtId="0" fontId="12" fillId="10" borderId="6" xfId="0" applyFont="1" applyFill="1" applyBorder="1" applyAlignment="1">
      <alignment horizontal="center"/>
    </xf>
    <xf numFmtId="0" fontId="12" fillId="10" borderId="7" xfId="0" applyFont="1" applyFill="1" applyBorder="1" applyAlignment="1">
      <alignment horizontal="center"/>
    </xf>
    <xf numFmtId="0" fontId="12" fillId="10" borderId="2" xfId="0" applyFont="1" applyFill="1" applyBorder="1" applyAlignment="1">
      <alignment horizontal="center"/>
    </xf>
  </cellXfs>
  <cellStyles count="5">
    <cellStyle name="Comma" xfId="1" builtinId="3"/>
    <cellStyle name="Excel_BuiltIn_Comma 2" xfId="4"/>
    <cellStyle name="Normal" xfId="0" builtinId="0"/>
    <cellStyle name="Normal_senp__eligibility" xfId="3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L20"/>
  <sheetViews>
    <sheetView tabSelected="1" zoomScale="136" zoomScaleNormal="136" workbookViewId="0">
      <selection activeCell="A9" sqref="A9"/>
    </sheetView>
  </sheetViews>
  <sheetFormatPr defaultColWidth="31.28515625" defaultRowHeight="12"/>
  <cols>
    <col min="1" max="1" width="35.5703125" style="34" bestFit="1" customWidth="1"/>
    <col min="2" max="3" width="7.42578125" style="34" bestFit="1" customWidth="1"/>
    <col min="4" max="4" width="9.28515625" style="34" bestFit="1" customWidth="1"/>
    <col min="5" max="5" width="8.42578125" style="34" bestFit="1" customWidth="1"/>
    <col min="6" max="6" width="15.28515625" style="34" bestFit="1" customWidth="1"/>
    <col min="7" max="7" width="14.7109375" style="34" customWidth="1"/>
    <col min="8" max="9" width="15.28515625" style="34" bestFit="1" customWidth="1"/>
    <col min="10" max="11" width="13.140625" style="34" customWidth="1"/>
    <col min="12" max="12" width="13.7109375" style="34" customWidth="1"/>
    <col min="13" max="13" width="14.140625" style="34" customWidth="1"/>
    <col min="14" max="14" width="11.85546875" style="34" customWidth="1"/>
    <col min="15" max="15" width="12" style="34" customWidth="1"/>
    <col min="16" max="16" width="11" style="34" customWidth="1"/>
    <col min="17" max="17" width="11.5703125" style="34" customWidth="1"/>
    <col min="18" max="18" width="12" style="34" customWidth="1"/>
    <col min="19" max="236" width="31.28515625" style="34"/>
    <col min="237" max="244" width="31.28515625" style="35"/>
    <col min="245" max="246" width="31.28515625" style="36"/>
    <col min="247" max="16384" width="31.28515625" style="32"/>
  </cols>
  <sheetData>
    <row r="1" spans="1:246" ht="12.75" customHeight="1">
      <c r="A1" s="59" t="s">
        <v>64</v>
      </c>
      <c r="B1" s="69" t="s">
        <v>44</v>
      </c>
      <c r="C1" s="70"/>
      <c r="D1" s="71"/>
      <c r="E1" s="72"/>
      <c r="F1" s="73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  <c r="BR1" s="30"/>
      <c r="BS1" s="30"/>
      <c r="BT1" s="30"/>
      <c r="BU1" s="30"/>
      <c r="BV1" s="30"/>
      <c r="BW1" s="30"/>
      <c r="BX1" s="30"/>
      <c r="BY1" s="30"/>
      <c r="BZ1" s="30"/>
      <c r="CA1" s="30"/>
      <c r="CB1" s="30"/>
      <c r="CC1" s="30"/>
      <c r="CD1" s="30"/>
      <c r="CE1" s="30"/>
      <c r="CF1" s="30"/>
      <c r="CG1" s="30"/>
      <c r="CH1" s="30"/>
      <c r="CI1" s="30"/>
      <c r="CJ1" s="30"/>
      <c r="CK1" s="30"/>
      <c r="CL1" s="30"/>
      <c r="CM1" s="30"/>
      <c r="CN1" s="30"/>
      <c r="CO1" s="30"/>
      <c r="CP1" s="30"/>
      <c r="CQ1" s="30"/>
      <c r="CR1" s="30"/>
      <c r="CS1" s="30"/>
      <c r="CT1" s="30"/>
      <c r="CU1" s="30"/>
      <c r="CV1" s="30"/>
      <c r="CW1" s="30"/>
      <c r="CX1" s="30"/>
      <c r="CY1" s="30"/>
      <c r="CZ1" s="30"/>
      <c r="DA1" s="30"/>
      <c r="DB1" s="30"/>
      <c r="DC1" s="30"/>
      <c r="DD1" s="30"/>
      <c r="DE1" s="30"/>
      <c r="DF1" s="30"/>
      <c r="DG1" s="30"/>
      <c r="DH1" s="30"/>
      <c r="DI1" s="30"/>
      <c r="DJ1" s="30"/>
      <c r="DK1" s="30"/>
      <c r="DL1" s="30"/>
      <c r="DM1" s="30"/>
      <c r="DN1" s="30"/>
      <c r="DO1" s="30"/>
      <c r="DP1" s="30"/>
      <c r="DQ1" s="30"/>
      <c r="DR1" s="30"/>
      <c r="DS1" s="30"/>
      <c r="DT1" s="30"/>
      <c r="DU1" s="30"/>
      <c r="DV1" s="30"/>
      <c r="DW1" s="30"/>
      <c r="DX1" s="30"/>
      <c r="DY1" s="30"/>
      <c r="DZ1" s="30"/>
      <c r="EA1" s="30"/>
      <c r="EB1" s="30"/>
      <c r="EC1" s="30"/>
      <c r="ED1" s="30"/>
      <c r="EE1" s="30"/>
      <c r="EF1" s="30"/>
      <c r="EG1" s="30"/>
      <c r="EH1" s="30"/>
      <c r="EI1" s="30"/>
      <c r="EJ1" s="30"/>
      <c r="EK1" s="30"/>
      <c r="EL1" s="30"/>
      <c r="EM1" s="30"/>
      <c r="EN1" s="30"/>
      <c r="EO1" s="30"/>
      <c r="EP1" s="30"/>
      <c r="EQ1" s="30"/>
      <c r="ER1" s="30"/>
      <c r="ES1" s="30"/>
      <c r="ET1" s="30"/>
      <c r="EU1" s="30"/>
      <c r="EV1" s="30"/>
      <c r="EW1" s="30"/>
      <c r="EX1" s="30"/>
      <c r="EY1" s="30"/>
      <c r="EZ1" s="30"/>
      <c r="FA1" s="30"/>
      <c r="FB1" s="30"/>
      <c r="FC1" s="30"/>
      <c r="FD1" s="30"/>
      <c r="FE1" s="30"/>
      <c r="FF1" s="30"/>
      <c r="FG1" s="30"/>
      <c r="FH1" s="30"/>
      <c r="FI1" s="30"/>
      <c r="FJ1" s="30"/>
      <c r="FK1" s="30"/>
      <c r="FL1" s="30"/>
      <c r="FM1" s="30"/>
      <c r="FN1" s="30"/>
      <c r="FO1" s="30"/>
      <c r="FP1" s="30"/>
      <c r="FQ1" s="30"/>
      <c r="FR1" s="30"/>
      <c r="FS1" s="30"/>
      <c r="FT1" s="30"/>
      <c r="FU1" s="30"/>
      <c r="FV1" s="30"/>
      <c r="FW1" s="30"/>
      <c r="FX1" s="30"/>
      <c r="FY1" s="30"/>
      <c r="FZ1" s="30"/>
      <c r="GA1" s="30"/>
      <c r="GB1" s="30"/>
      <c r="GC1" s="30"/>
      <c r="GD1" s="30"/>
      <c r="GE1" s="30"/>
      <c r="GF1" s="30"/>
      <c r="GG1" s="30"/>
      <c r="GH1" s="30"/>
      <c r="GI1" s="30"/>
      <c r="GJ1" s="30"/>
      <c r="GK1" s="30"/>
      <c r="GL1" s="30"/>
      <c r="GM1" s="30"/>
      <c r="GN1" s="30"/>
      <c r="GO1" s="30"/>
      <c r="GP1" s="30"/>
      <c r="GQ1" s="30"/>
      <c r="GR1" s="30"/>
      <c r="GS1" s="30"/>
      <c r="GT1" s="30"/>
      <c r="GU1" s="30"/>
      <c r="GV1" s="30"/>
      <c r="GW1" s="30"/>
      <c r="GX1" s="30"/>
      <c r="GY1" s="30"/>
      <c r="GZ1" s="30"/>
      <c r="HA1" s="30"/>
      <c r="HB1" s="30"/>
      <c r="HC1" s="30"/>
      <c r="HD1" s="30"/>
      <c r="HE1" s="30"/>
      <c r="HF1" s="30"/>
      <c r="HG1" s="30"/>
      <c r="HH1" s="30"/>
      <c r="HI1" s="30"/>
      <c r="HJ1" s="30"/>
      <c r="HK1" s="30"/>
      <c r="HL1" s="30"/>
      <c r="HM1" s="30"/>
      <c r="HN1" s="30"/>
      <c r="HO1" s="30"/>
      <c r="HP1" s="30"/>
      <c r="HQ1" s="30"/>
      <c r="HR1" s="30"/>
      <c r="HS1" s="30"/>
      <c r="HT1" s="30"/>
      <c r="HU1" s="30"/>
      <c r="HV1" s="30"/>
      <c r="HW1" s="30"/>
      <c r="HX1" s="30"/>
      <c r="HY1" s="30"/>
      <c r="HZ1" s="30"/>
      <c r="IA1" s="30"/>
      <c r="IB1" s="30"/>
      <c r="IC1" s="31"/>
      <c r="ID1" s="31"/>
      <c r="IE1" s="31"/>
      <c r="IF1" s="31"/>
      <c r="IG1" s="31"/>
      <c r="IH1" s="31"/>
      <c r="II1" s="31"/>
      <c r="IJ1" s="31"/>
      <c r="IK1" s="32"/>
      <c r="IL1" s="32"/>
    </row>
    <row r="2" spans="1:246">
      <c r="A2" s="38" t="s">
        <v>64</v>
      </c>
      <c r="B2" s="38" t="s">
        <v>63</v>
      </c>
      <c r="C2" s="38" t="s">
        <v>45</v>
      </c>
      <c r="D2" s="38" t="s">
        <v>30</v>
      </c>
      <c r="E2" s="39" t="s">
        <v>0</v>
      </c>
      <c r="F2" s="38" t="s">
        <v>31</v>
      </c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1"/>
      <c r="ID2" s="31"/>
      <c r="IE2" s="31"/>
      <c r="IF2" s="31"/>
      <c r="IG2" s="31"/>
      <c r="IH2" s="31"/>
      <c r="II2" s="31"/>
      <c r="IJ2" s="31"/>
      <c r="IK2" s="32"/>
      <c r="IL2" s="32"/>
    </row>
    <row r="3" spans="1:246">
      <c r="A3" s="49" t="s">
        <v>41</v>
      </c>
      <c r="B3" s="50">
        <v>357794</v>
      </c>
      <c r="C3" s="50">
        <v>0</v>
      </c>
      <c r="D3" s="49">
        <f t="shared" ref="D3:D7" si="0">AVERAGE(B3:C3)</f>
        <v>178897</v>
      </c>
      <c r="E3" s="52">
        <v>1</v>
      </c>
      <c r="F3" s="33">
        <f t="shared" ref="F3:F6" si="1">E3*D3</f>
        <v>178897</v>
      </c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1"/>
      <c r="ID3" s="31"/>
      <c r="IE3" s="31"/>
      <c r="IF3" s="31"/>
      <c r="IG3" s="31"/>
      <c r="IH3" s="31"/>
      <c r="II3" s="31"/>
      <c r="IJ3" s="31"/>
      <c r="IK3" s="32"/>
      <c r="IL3" s="32"/>
    </row>
    <row r="4" spans="1:246">
      <c r="A4" s="49" t="s">
        <v>66</v>
      </c>
      <c r="B4" s="50">
        <v>4595</v>
      </c>
      <c r="C4" s="50">
        <f>5158+58100+466376</f>
        <v>529634</v>
      </c>
      <c r="D4" s="49">
        <f t="shared" si="0"/>
        <v>267114.5</v>
      </c>
      <c r="E4" s="52">
        <v>0.5</v>
      </c>
      <c r="F4" s="33">
        <f t="shared" si="1"/>
        <v>133557.25</v>
      </c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  <c r="BR4" s="30"/>
      <c r="BS4" s="30"/>
      <c r="BT4" s="30"/>
      <c r="BU4" s="30"/>
      <c r="BV4" s="30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30"/>
      <c r="CH4" s="30"/>
      <c r="CI4" s="30"/>
      <c r="CJ4" s="30"/>
      <c r="CK4" s="30"/>
      <c r="CL4" s="30"/>
      <c r="CM4" s="30"/>
      <c r="CN4" s="30"/>
      <c r="CO4" s="30"/>
      <c r="CP4" s="30"/>
      <c r="CQ4" s="30"/>
      <c r="CR4" s="30"/>
      <c r="CS4" s="30"/>
      <c r="CT4" s="30"/>
      <c r="CU4" s="30"/>
      <c r="CV4" s="30"/>
      <c r="CW4" s="30"/>
      <c r="CX4" s="30"/>
      <c r="CY4" s="30"/>
      <c r="CZ4" s="30"/>
      <c r="DA4" s="30"/>
      <c r="DB4" s="30"/>
      <c r="DC4" s="30"/>
      <c r="DD4" s="30"/>
      <c r="DE4" s="30"/>
      <c r="DF4" s="30"/>
      <c r="DG4" s="30"/>
      <c r="DH4" s="30"/>
      <c r="DI4" s="30"/>
      <c r="DJ4" s="30"/>
      <c r="DK4" s="30"/>
      <c r="DL4" s="30"/>
      <c r="DM4" s="30"/>
      <c r="DN4" s="30"/>
      <c r="DO4" s="30"/>
      <c r="DP4" s="30"/>
      <c r="DQ4" s="30"/>
      <c r="DR4" s="30"/>
      <c r="DS4" s="30"/>
      <c r="DT4" s="30"/>
      <c r="DU4" s="30"/>
      <c r="DV4" s="30"/>
      <c r="DW4" s="30"/>
      <c r="DX4" s="30"/>
      <c r="DY4" s="30"/>
      <c r="DZ4" s="30"/>
      <c r="EA4" s="30"/>
      <c r="EB4" s="30"/>
      <c r="EC4" s="30"/>
      <c r="ED4" s="30"/>
      <c r="EE4" s="30"/>
      <c r="EF4" s="30"/>
      <c r="EG4" s="30"/>
      <c r="EH4" s="30"/>
      <c r="EI4" s="30"/>
      <c r="EJ4" s="30"/>
      <c r="EK4" s="30"/>
      <c r="EL4" s="30"/>
      <c r="EM4" s="30"/>
      <c r="EN4" s="30"/>
      <c r="EO4" s="30"/>
      <c r="EP4" s="30"/>
      <c r="EQ4" s="30"/>
      <c r="ER4" s="30"/>
      <c r="ES4" s="30"/>
      <c r="ET4" s="30"/>
      <c r="EU4" s="30"/>
      <c r="EV4" s="30"/>
      <c r="EW4" s="30"/>
      <c r="EX4" s="30"/>
      <c r="EY4" s="30"/>
      <c r="EZ4" s="30"/>
      <c r="FA4" s="30"/>
      <c r="FB4" s="30"/>
      <c r="FC4" s="30"/>
      <c r="FD4" s="30"/>
      <c r="FE4" s="30"/>
      <c r="FF4" s="30"/>
      <c r="FG4" s="30"/>
      <c r="FH4" s="30"/>
      <c r="FI4" s="30"/>
      <c r="FJ4" s="30"/>
      <c r="FK4" s="30"/>
      <c r="FL4" s="30"/>
      <c r="FM4" s="30"/>
      <c r="FN4" s="30"/>
      <c r="FO4" s="30"/>
      <c r="FP4" s="30"/>
      <c r="FQ4" s="30"/>
      <c r="FR4" s="30"/>
      <c r="FS4" s="30"/>
      <c r="FT4" s="30"/>
      <c r="FU4" s="30"/>
      <c r="FV4" s="30"/>
      <c r="FW4" s="30"/>
      <c r="FX4" s="30"/>
      <c r="FY4" s="30"/>
      <c r="FZ4" s="30"/>
      <c r="GA4" s="30"/>
      <c r="GB4" s="30"/>
      <c r="GC4" s="30"/>
      <c r="GD4" s="30"/>
      <c r="GE4" s="30"/>
      <c r="GF4" s="30"/>
      <c r="GG4" s="30"/>
      <c r="GH4" s="30"/>
      <c r="GI4" s="30"/>
      <c r="GJ4" s="30"/>
      <c r="GK4" s="30"/>
      <c r="GL4" s="30"/>
      <c r="GM4" s="30"/>
      <c r="GN4" s="30"/>
      <c r="GO4" s="30"/>
      <c r="GP4" s="30"/>
      <c r="GQ4" s="30"/>
      <c r="GR4" s="30"/>
      <c r="GS4" s="30"/>
      <c r="GT4" s="30"/>
      <c r="GU4" s="30"/>
      <c r="GV4" s="30"/>
      <c r="GW4" s="30"/>
      <c r="GX4" s="30"/>
      <c r="GY4" s="30"/>
      <c r="GZ4" s="30"/>
      <c r="HA4" s="30"/>
      <c r="HB4" s="30"/>
      <c r="HC4" s="30"/>
      <c r="HD4" s="30"/>
      <c r="HE4" s="30"/>
      <c r="HF4" s="30"/>
      <c r="HG4" s="30"/>
      <c r="HH4" s="30"/>
      <c r="HI4" s="30"/>
      <c r="HJ4" s="30"/>
      <c r="HK4" s="30"/>
      <c r="HL4" s="30"/>
      <c r="HM4" s="30"/>
      <c r="HN4" s="30"/>
      <c r="HO4" s="30"/>
      <c r="HP4" s="30"/>
      <c r="HQ4" s="30"/>
      <c r="HR4" s="30"/>
      <c r="HS4" s="30"/>
      <c r="HT4" s="30"/>
      <c r="HU4" s="30"/>
      <c r="HV4" s="30"/>
      <c r="HW4" s="30"/>
      <c r="HX4" s="30"/>
      <c r="HY4" s="30"/>
      <c r="HZ4" s="31"/>
      <c r="IA4" s="31"/>
      <c r="IB4" s="31"/>
      <c r="IC4" s="31"/>
      <c r="ID4" s="31"/>
      <c r="IE4" s="31"/>
      <c r="IF4" s="31"/>
      <c r="IG4" s="31"/>
      <c r="IH4" s="32"/>
      <c r="II4" s="32"/>
      <c r="IJ4" s="32"/>
      <c r="IK4" s="32"/>
      <c r="IL4" s="32"/>
    </row>
    <row r="5" spans="1:246">
      <c r="A5" s="49" t="s">
        <v>65</v>
      </c>
      <c r="B5" s="50">
        <v>180000</v>
      </c>
      <c r="C5" s="50">
        <v>0</v>
      </c>
      <c r="D5" s="49">
        <f t="shared" ref="D5" si="2">AVERAGE(B5:C5)</f>
        <v>90000</v>
      </c>
      <c r="E5" s="52">
        <v>0.5</v>
      </c>
      <c r="F5" s="33">
        <f t="shared" ref="F5" si="3">E5*D5</f>
        <v>45000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30"/>
      <c r="BS5" s="30"/>
      <c r="BT5" s="30"/>
      <c r="BU5" s="30"/>
      <c r="BV5" s="30"/>
      <c r="BW5" s="30"/>
      <c r="BX5" s="30"/>
      <c r="BY5" s="30"/>
      <c r="BZ5" s="30"/>
      <c r="CA5" s="30"/>
      <c r="CB5" s="30"/>
      <c r="CC5" s="30"/>
      <c r="CD5" s="30"/>
      <c r="CE5" s="30"/>
      <c r="CF5" s="30"/>
      <c r="CG5" s="30"/>
      <c r="CH5" s="30"/>
      <c r="CI5" s="30"/>
      <c r="CJ5" s="30"/>
      <c r="CK5" s="30"/>
      <c r="CL5" s="30"/>
      <c r="CM5" s="30"/>
      <c r="CN5" s="30"/>
      <c r="CO5" s="30"/>
      <c r="CP5" s="30"/>
      <c r="CQ5" s="30"/>
      <c r="CR5" s="30"/>
      <c r="CS5" s="30"/>
      <c r="CT5" s="30"/>
      <c r="CU5" s="30"/>
      <c r="CV5" s="30"/>
      <c r="CW5" s="30"/>
      <c r="CX5" s="30"/>
      <c r="CY5" s="30"/>
      <c r="CZ5" s="30"/>
      <c r="DA5" s="30"/>
      <c r="DB5" s="30"/>
      <c r="DC5" s="30"/>
      <c r="DD5" s="30"/>
      <c r="DE5" s="30"/>
      <c r="DF5" s="30"/>
      <c r="DG5" s="30"/>
      <c r="DH5" s="30"/>
      <c r="DI5" s="30"/>
      <c r="DJ5" s="30"/>
      <c r="DK5" s="30"/>
      <c r="DL5" s="30"/>
      <c r="DM5" s="30"/>
      <c r="DN5" s="30"/>
      <c r="DO5" s="30"/>
      <c r="DP5" s="30"/>
      <c r="DQ5" s="30"/>
      <c r="DR5" s="30"/>
      <c r="DS5" s="30"/>
      <c r="DT5" s="30"/>
      <c r="DU5" s="30"/>
      <c r="DV5" s="30"/>
      <c r="DW5" s="30"/>
      <c r="DX5" s="30"/>
      <c r="DY5" s="30"/>
      <c r="DZ5" s="30"/>
      <c r="EA5" s="30"/>
      <c r="EB5" s="30"/>
      <c r="EC5" s="30"/>
      <c r="ED5" s="30"/>
      <c r="EE5" s="30"/>
      <c r="EF5" s="30"/>
      <c r="EG5" s="30"/>
      <c r="EH5" s="30"/>
      <c r="EI5" s="30"/>
      <c r="EJ5" s="30"/>
      <c r="EK5" s="30"/>
      <c r="EL5" s="30"/>
      <c r="EM5" s="30"/>
      <c r="EN5" s="30"/>
      <c r="EO5" s="30"/>
      <c r="EP5" s="30"/>
      <c r="EQ5" s="30"/>
      <c r="ER5" s="30"/>
      <c r="ES5" s="30"/>
      <c r="ET5" s="30"/>
      <c r="EU5" s="30"/>
      <c r="EV5" s="30"/>
      <c r="EW5" s="30"/>
      <c r="EX5" s="30"/>
      <c r="EY5" s="30"/>
      <c r="EZ5" s="30"/>
      <c r="FA5" s="30"/>
      <c r="FB5" s="30"/>
      <c r="FC5" s="30"/>
      <c r="FD5" s="30"/>
      <c r="FE5" s="30"/>
      <c r="FF5" s="30"/>
      <c r="FG5" s="30"/>
      <c r="FH5" s="30"/>
      <c r="FI5" s="30"/>
      <c r="FJ5" s="30"/>
      <c r="FK5" s="30"/>
      <c r="FL5" s="30"/>
      <c r="FM5" s="30"/>
      <c r="FN5" s="30"/>
      <c r="FO5" s="30"/>
      <c r="FP5" s="30"/>
      <c r="FQ5" s="30"/>
      <c r="FR5" s="30"/>
      <c r="FS5" s="30"/>
      <c r="FT5" s="30"/>
      <c r="FU5" s="30"/>
      <c r="FV5" s="30"/>
      <c r="FW5" s="30"/>
      <c r="FX5" s="30"/>
      <c r="FY5" s="30"/>
      <c r="FZ5" s="30"/>
      <c r="GA5" s="30"/>
      <c r="GB5" s="30"/>
      <c r="GC5" s="30"/>
      <c r="GD5" s="30"/>
      <c r="GE5" s="30"/>
      <c r="GF5" s="30"/>
      <c r="GG5" s="30"/>
      <c r="GH5" s="30"/>
      <c r="GI5" s="30"/>
      <c r="GJ5" s="30"/>
      <c r="GK5" s="30"/>
      <c r="GL5" s="30"/>
      <c r="GM5" s="30"/>
      <c r="GN5" s="30"/>
      <c r="GO5" s="30"/>
      <c r="GP5" s="30"/>
      <c r="GQ5" s="30"/>
      <c r="GR5" s="30"/>
      <c r="GS5" s="30"/>
      <c r="GT5" s="30"/>
      <c r="GU5" s="30"/>
      <c r="GV5" s="30"/>
      <c r="GW5" s="30"/>
      <c r="GX5" s="30"/>
      <c r="GY5" s="30"/>
      <c r="GZ5" s="30"/>
      <c r="HA5" s="30"/>
      <c r="HB5" s="30"/>
      <c r="HC5" s="30"/>
      <c r="HD5" s="30"/>
      <c r="HE5" s="30"/>
      <c r="HF5" s="30"/>
      <c r="HG5" s="30"/>
      <c r="HH5" s="30"/>
      <c r="HI5" s="30"/>
      <c r="HJ5" s="30"/>
      <c r="HK5" s="30"/>
      <c r="HL5" s="30"/>
      <c r="HM5" s="30"/>
      <c r="HN5" s="30"/>
      <c r="HO5" s="30"/>
      <c r="HP5" s="30"/>
      <c r="HQ5" s="30"/>
      <c r="HR5" s="30"/>
      <c r="HS5" s="30"/>
      <c r="HT5" s="30"/>
      <c r="HU5" s="30"/>
      <c r="HV5" s="30"/>
      <c r="HW5" s="30"/>
      <c r="HX5" s="30"/>
      <c r="HY5" s="30"/>
      <c r="HZ5" s="31"/>
      <c r="IA5" s="31"/>
      <c r="IB5" s="31"/>
      <c r="IC5" s="31"/>
      <c r="ID5" s="31"/>
      <c r="IE5" s="31"/>
      <c r="IF5" s="31"/>
      <c r="IG5" s="31"/>
      <c r="IH5" s="32"/>
      <c r="II5" s="32"/>
      <c r="IJ5" s="32"/>
      <c r="IK5" s="32"/>
      <c r="IL5" s="32"/>
    </row>
    <row r="6" spans="1:246">
      <c r="A6" s="49" t="s">
        <v>67</v>
      </c>
      <c r="B6" s="50">
        <v>0</v>
      </c>
      <c r="C6" s="50">
        <v>100000</v>
      </c>
      <c r="D6" s="49">
        <f t="shared" si="0"/>
        <v>50000</v>
      </c>
      <c r="E6" s="52">
        <v>0.5</v>
      </c>
      <c r="F6" s="33">
        <f t="shared" si="1"/>
        <v>25000</v>
      </c>
      <c r="G6" s="30"/>
      <c r="H6" s="68" t="s">
        <v>72</v>
      </c>
      <c r="I6" s="68">
        <v>18918790.100000001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0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0"/>
      <c r="FD6" s="30"/>
      <c r="FE6" s="30"/>
      <c r="FF6" s="30"/>
      <c r="FG6" s="30"/>
      <c r="FH6" s="30"/>
      <c r="FI6" s="30"/>
      <c r="FJ6" s="30"/>
      <c r="FK6" s="30"/>
      <c r="FL6" s="30"/>
      <c r="FM6" s="30"/>
      <c r="FN6" s="30"/>
      <c r="FO6" s="30"/>
      <c r="FP6" s="30"/>
      <c r="FQ6" s="30"/>
      <c r="FR6" s="30"/>
      <c r="FS6" s="30"/>
      <c r="FT6" s="30"/>
      <c r="FU6" s="30"/>
      <c r="FV6" s="30"/>
      <c r="FW6" s="30"/>
      <c r="FX6" s="30"/>
      <c r="FY6" s="30"/>
      <c r="FZ6" s="30"/>
      <c r="GA6" s="30"/>
      <c r="GB6" s="30"/>
      <c r="GC6" s="30"/>
      <c r="GD6" s="30"/>
      <c r="GE6" s="30"/>
      <c r="GF6" s="30"/>
      <c r="GG6" s="30"/>
      <c r="GH6" s="30"/>
      <c r="GI6" s="30"/>
      <c r="GJ6" s="30"/>
      <c r="GK6" s="30"/>
      <c r="GL6" s="30"/>
      <c r="GM6" s="30"/>
      <c r="GN6" s="30"/>
      <c r="GO6" s="30"/>
      <c r="GP6" s="30"/>
      <c r="GQ6" s="30"/>
      <c r="GR6" s="30"/>
      <c r="GS6" s="30"/>
      <c r="GT6" s="30"/>
      <c r="GU6" s="30"/>
      <c r="GV6" s="30"/>
      <c r="GW6" s="30"/>
      <c r="GX6" s="30"/>
      <c r="GY6" s="30"/>
      <c r="GZ6" s="30"/>
      <c r="HA6" s="30"/>
      <c r="HB6" s="30"/>
      <c r="HC6" s="30"/>
      <c r="HD6" s="30"/>
      <c r="HE6" s="30"/>
      <c r="HF6" s="30"/>
      <c r="HG6" s="30"/>
      <c r="HH6" s="30"/>
      <c r="HI6" s="30"/>
      <c r="HJ6" s="30"/>
      <c r="HK6" s="30"/>
      <c r="HL6" s="30"/>
      <c r="HM6" s="30"/>
      <c r="HN6" s="30"/>
      <c r="HO6" s="30"/>
      <c r="HP6" s="30"/>
      <c r="HQ6" s="30"/>
      <c r="HR6" s="30"/>
      <c r="HS6" s="30"/>
      <c r="HT6" s="30"/>
      <c r="HU6" s="30"/>
      <c r="HV6" s="30"/>
      <c r="HW6" s="30"/>
      <c r="HX6" s="30"/>
      <c r="HY6" s="30"/>
      <c r="HZ6" s="31"/>
      <c r="IA6" s="31"/>
      <c r="IB6" s="31"/>
      <c r="IC6" s="31"/>
      <c r="ID6" s="31"/>
      <c r="IE6" s="31"/>
      <c r="IF6" s="31"/>
      <c r="IG6" s="31"/>
      <c r="IH6" s="32"/>
      <c r="II6" s="32"/>
      <c r="IJ6" s="32"/>
      <c r="IK6" s="32"/>
      <c r="IL6" s="32"/>
    </row>
    <row r="7" spans="1:246">
      <c r="A7" s="49" t="s">
        <v>32</v>
      </c>
      <c r="B7" s="50">
        <v>-9023</v>
      </c>
      <c r="C7" s="50">
        <v>-12253</v>
      </c>
      <c r="D7" s="49">
        <f t="shared" si="0"/>
        <v>-10638</v>
      </c>
      <c r="E7" s="52">
        <v>1</v>
      </c>
      <c r="F7" s="33">
        <f>E7*D7</f>
        <v>-10638</v>
      </c>
      <c r="G7" s="30"/>
      <c r="H7" s="68" t="s">
        <v>73</v>
      </c>
      <c r="I7" s="68">
        <f>0+0+1668767+749283+838585+3448845+3841195+1459076</f>
        <v>12005751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  <c r="BR7" s="30"/>
      <c r="BS7" s="30"/>
      <c r="BT7" s="30"/>
      <c r="BU7" s="30"/>
      <c r="BV7" s="30"/>
      <c r="BW7" s="30"/>
      <c r="BX7" s="30"/>
      <c r="BY7" s="30"/>
      <c r="BZ7" s="30"/>
      <c r="CA7" s="30"/>
      <c r="CB7" s="30"/>
      <c r="CC7" s="30"/>
      <c r="CD7" s="30"/>
      <c r="CE7" s="30"/>
      <c r="CF7" s="30"/>
      <c r="CG7" s="30"/>
      <c r="CH7" s="30"/>
      <c r="CI7" s="30"/>
      <c r="CJ7" s="30"/>
      <c r="CK7" s="30"/>
      <c r="CL7" s="30"/>
      <c r="CM7" s="30"/>
      <c r="CN7" s="30"/>
      <c r="CO7" s="30"/>
      <c r="CP7" s="30"/>
      <c r="CQ7" s="30"/>
      <c r="CR7" s="30"/>
      <c r="CS7" s="30"/>
      <c r="CT7" s="30"/>
      <c r="CU7" s="30"/>
      <c r="CV7" s="30"/>
      <c r="CW7" s="30"/>
      <c r="CX7" s="30"/>
      <c r="CY7" s="30"/>
      <c r="CZ7" s="30"/>
      <c r="DA7" s="30"/>
      <c r="DB7" s="30"/>
      <c r="DC7" s="30"/>
      <c r="DD7" s="30"/>
      <c r="DE7" s="30"/>
      <c r="DF7" s="30"/>
      <c r="DG7" s="30"/>
      <c r="DH7" s="30"/>
      <c r="DI7" s="30"/>
      <c r="DJ7" s="30"/>
      <c r="DK7" s="30"/>
      <c r="DL7" s="30"/>
      <c r="DM7" s="30"/>
      <c r="DN7" s="30"/>
      <c r="DO7" s="30"/>
      <c r="DP7" s="30"/>
      <c r="DQ7" s="30"/>
      <c r="DR7" s="30"/>
      <c r="DS7" s="30"/>
      <c r="DT7" s="30"/>
      <c r="DU7" s="30"/>
      <c r="DV7" s="30"/>
      <c r="DW7" s="30"/>
      <c r="DX7" s="30"/>
      <c r="DY7" s="30"/>
      <c r="DZ7" s="30"/>
      <c r="EA7" s="30"/>
      <c r="EB7" s="30"/>
      <c r="EC7" s="30"/>
      <c r="ED7" s="30"/>
      <c r="EE7" s="30"/>
      <c r="EF7" s="30"/>
      <c r="EG7" s="30"/>
      <c r="EH7" s="30"/>
      <c r="EI7" s="30"/>
      <c r="EJ7" s="30"/>
      <c r="EK7" s="30"/>
      <c r="EL7" s="30"/>
      <c r="EM7" s="30"/>
      <c r="EN7" s="30"/>
      <c r="EO7" s="30"/>
      <c r="EP7" s="30"/>
      <c r="EQ7" s="30"/>
      <c r="ER7" s="30"/>
      <c r="ES7" s="30"/>
      <c r="ET7" s="30"/>
      <c r="EU7" s="30"/>
      <c r="EV7" s="30"/>
      <c r="EW7" s="30"/>
      <c r="EX7" s="30"/>
      <c r="EY7" s="30"/>
      <c r="EZ7" s="30"/>
      <c r="FA7" s="30"/>
      <c r="FB7" s="30"/>
      <c r="FC7" s="30"/>
      <c r="FD7" s="30"/>
      <c r="FE7" s="30"/>
      <c r="FF7" s="30"/>
      <c r="FG7" s="30"/>
      <c r="FH7" s="30"/>
      <c r="FI7" s="30"/>
      <c r="FJ7" s="30"/>
      <c r="FK7" s="30"/>
      <c r="FL7" s="30"/>
      <c r="FM7" s="30"/>
      <c r="FN7" s="30"/>
      <c r="FO7" s="30"/>
      <c r="FP7" s="30"/>
      <c r="FQ7" s="30"/>
      <c r="FR7" s="30"/>
      <c r="FS7" s="30"/>
      <c r="FT7" s="30"/>
      <c r="FU7" s="30"/>
      <c r="FV7" s="30"/>
      <c r="FW7" s="30"/>
      <c r="FX7" s="30"/>
      <c r="FY7" s="30"/>
      <c r="FZ7" s="30"/>
      <c r="GA7" s="30"/>
      <c r="GB7" s="30"/>
      <c r="GC7" s="30"/>
      <c r="GD7" s="30"/>
      <c r="GE7" s="30"/>
      <c r="GF7" s="30"/>
      <c r="GG7" s="30"/>
      <c r="GH7" s="30"/>
      <c r="GI7" s="30"/>
      <c r="GJ7" s="30"/>
      <c r="GK7" s="30"/>
      <c r="GL7" s="30"/>
      <c r="GM7" s="30"/>
      <c r="GN7" s="30"/>
      <c r="GO7" s="30"/>
      <c r="GP7" s="30"/>
      <c r="GQ7" s="30"/>
      <c r="GR7" s="30"/>
      <c r="GS7" s="30"/>
      <c r="GT7" s="30"/>
      <c r="GU7" s="30"/>
      <c r="GV7" s="30"/>
      <c r="GW7" s="30"/>
      <c r="GX7" s="30"/>
      <c r="GY7" s="30"/>
      <c r="GZ7" s="30"/>
      <c r="HA7" s="30"/>
      <c r="HB7" s="30"/>
      <c r="HC7" s="30"/>
      <c r="HD7" s="30"/>
      <c r="HE7" s="30"/>
      <c r="HF7" s="30"/>
      <c r="HG7" s="30"/>
      <c r="HH7" s="30"/>
      <c r="HI7" s="30"/>
      <c r="HJ7" s="30"/>
      <c r="HK7" s="30"/>
      <c r="HL7" s="30"/>
      <c r="HM7" s="30"/>
      <c r="HN7" s="30"/>
      <c r="HO7" s="30"/>
      <c r="HP7" s="30"/>
      <c r="HQ7" s="30"/>
      <c r="HR7" s="30"/>
      <c r="HS7" s="30"/>
      <c r="HT7" s="30"/>
      <c r="HU7" s="30"/>
      <c r="HV7" s="30"/>
      <c r="HW7" s="30"/>
      <c r="HX7" s="30"/>
      <c r="HY7" s="30"/>
      <c r="HZ7" s="31"/>
      <c r="IA7" s="31"/>
      <c r="IB7" s="31"/>
      <c r="IC7" s="31"/>
      <c r="ID7" s="31"/>
      <c r="IE7" s="31"/>
      <c r="IF7" s="31"/>
      <c r="IG7" s="31"/>
      <c r="IH7" s="32"/>
      <c r="II7" s="32"/>
      <c r="IJ7" s="32"/>
      <c r="IK7" s="32"/>
      <c r="IL7" s="32"/>
    </row>
    <row r="8" spans="1:246">
      <c r="A8" s="40" t="s">
        <v>76</v>
      </c>
      <c r="B8" s="40" t="s">
        <v>63</v>
      </c>
      <c r="C8" s="40" t="s">
        <v>45</v>
      </c>
      <c r="D8" s="40" t="s">
        <v>30</v>
      </c>
      <c r="E8" s="41" t="s">
        <v>0</v>
      </c>
      <c r="F8" s="40" t="s">
        <v>31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  <c r="BR8" s="30"/>
      <c r="BS8" s="30"/>
      <c r="BT8" s="30"/>
      <c r="BU8" s="30"/>
      <c r="BV8" s="30"/>
      <c r="BW8" s="30"/>
      <c r="BX8" s="30"/>
      <c r="BY8" s="30"/>
      <c r="BZ8" s="30"/>
      <c r="CA8" s="30"/>
      <c r="CB8" s="30"/>
      <c r="CC8" s="30"/>
      <c r="CD8" s="30"/>
      <c r="CE8" s="30"/>
      <c r="CF8" s="30"/>
      <c r="CG8" s="30"/>
      <c r="CH8" s="30"/>
      <c r="CI8" s="30"/>
      <c r="CJ8" s="30"/>
      <c r="CK8" s="30"/>
      <c r="CL8" s="30"/>
      <c r="CM8" s="30"/>
      <c r="CN8" s="30"/>
      <c r="CO8" s="30"/>
      <c r="CP8" s="30"/>
      <c r="CQ8" s="30"/>
      <c r="CR8" s="30"/>
      <c r="CS8" s="30"/>
      <c r="CT8" s="30"/>
      <c r="CU8" s="30"/>
      <c r="CV8" s="30"/>
      <c r="CW8" s="30"/>
      <c r="CX8" s="30"/>
      <c r="CY8" s="30"/>
      <c r="CZ8" s="30"/>
      <c r="DA8" s="30"/>
      <c r="DB8" s="30"/>
      <c r="DC8" s="30"/>
      <c r="DD8" s="30"/>
      <c r="DE8" s="30"/>
      <c r="DF8" s="30"/>
      <c r="DG8" s="30"/>
      <c r="DH8" s="30"/>
      <c r="DI8" s="30"/>
      <c r="DJ8" s="30"/>
      <c r="DK8" s="30"/>
      <c r="DL8" s="30"/>
      <c r="DM8" s="30"/>
      <c r="DN8" s="30"/>
      <c r="DO8" s="30"/>
      <c r="DP8" s="30"/>
      <c r="DQ8" s="30"/>
      <c r="DR8" s="30"/>
      <c r="DS8" s="30"/>
      <c r="DT8" s="30"/>
      <c r="DU8" s="30"/>
      <c r="DV8" s="30"/>
      <c r="DW8" s="30"/>
      <c r="DX8" s="30"/>
      <c r="DY8" s="30"/>
      <c r="DZ8" s="30"/>
      <c r="EA8" s="30"/>
      <c r="EB8" s="30"/>
      <c r="EC8" s="30"/>
      <c r="ED8" s="30"/>
      <c r="EE8" s="30"/>
      <c r="EF8" s="30"/>
      <c r="EG8" s="30"/>
      <c r="EH8" s="30"/>
      <c r="EI8" s="30"/>
      <c r="EJ8" s="30"/>
      <c r="EK8" s="30"/>
      <c r="EL8" s="30"/>
      <c r="EM8" s="30"/>
      <c r="EN8" s="30"/>
      <c r="EO8" s="30"/>
      <c r="EP8" s="30"/>
      <c r="EQ8" s="30"/>
      <c r="ER8" s="30"/>
      <c r="ES8" s="30"/>
      <c r="ET8" s="30"/>
      <c r="EU8" s="30"/>
      <c r="EV8" s="30"/>
      <c r="EW8" s="30"/>
      <c r="EX8" s="30"/>
      <c r="EY8" s="30"/>
      <c r="EZ8" s="30"/>
      <c r="FA8" s="30"/>
      <c r="FB8" s="30"/>
      <c r="FC8" s="30"/>
      <c r="FD8" s="30"/>
      <c r="FE8" s="30"/>
      <c r="FF8" s="30"/>
      <c r="FG8" s="30"/>
      <c r="FH8" s="30"/>
      <c r="FI8" s="30"/>
      <c r="FJ8" s="30"/>
      <c r="FK8" s="30"/>
      <c r="FL8" s="30"/>
      <c r="FM8" s="30"/>
      <c r="FN8" s="30"/>
      <c r="FO8" s="30"/>
      <c r="FP8" s="30"/>
      <c r="FQ8" s="30"/>
      <c r="FR8" s="30"/>
      <c r="FS8" s="30"/>
      <c r="FT8" s="30"/>
      <c r="FU8" s="30"/>
      <c r="FV8" s="30"/>
      <c r="FW8" s="30"/>
      <c r="FX8" s="30"/>
      <c r="FY8" s="30"/>
      <c r="FZ8" s="30"/>
      <c r="GA8" s="30"/>
      <c r="GB8" s="30"/>
      <c r="GC8" s="30"/>
      <c r="GD8" s="30"/>
      <c r="GE8" s="30"/>
      <c r="GF8" s="30"/>
      <c r="GG8" s="30"/>
      <c r="GH8" s="30"/>
      <c r="GI8" s="30"/>
      <c r="GJ8" s="30"/>
      <c r="GK8" s="30"/>
      <c r="GL8" s="30"/>
      <c r="GM8" s="30"/>
      <c r="GN8" s="30"/>
      <c r="GO8" s="30"/>
      <c r="GP8" s="30"/>
      <c r="GQ8" s="30"/>
      <c r="GR8" s="30"/>
      <c r="GS8" s="30"/>
      <c r="GT8" s="30"/>
      <c r="GU8" s="30"/>
      <c r="GV8" s="30"/>
      <c r="GW8" s="30"/>
      <c r="GX8" s="30"/>
      <c r="GY8" s="30"/>
      <c r="GZ8" s="30"/>
      <c r="HA8" s="30"/>
      <c r="HB8" s="30"/>
      <c r="HC8" s="30"/>
      <c r="HD8" s="30"/>
      <c r="HE8" s="30"/>
      <c r="HF8" s="30"/>
      <c r="HG8" s="30"/>
      <c r="HH8" s="30"/>
      <c r="HI8" s="30"/>
      <c r="HJ8" s="30"/>
      <c r="HK8" s="30"/>
      <c r="HL8" s="30"/>
      <c r="HM8" s="30"/>
      <c r="HN8" s="30"/>
      <c r="HO8" s="30"/>
      <c r="HP8" s="30"/>
      <c r="HQ8" s="30"/>
      <c r="HR8" s="30"/>
      <c r="HS8" s="30"/>
      <c r="HT8" s="30"/>
      <c r="HU8" s="30"/>
      <c r="HV8" s="30"/>
      <c r="HW8" s="30"/>
      <c r="HX8" s="30"/>
      <c r="HY8" s="30"/>
      <c r="HZ8" s="31"/>
      <c r="IA8" s="31"/>
      <c r="IB8" s="31"/>
      <c r="IC8" s="31"/>
      <c r="ID8" s="31"/>
      <c r="IE8" s="31"/>
      <c r="IF8" s="31"/>
      <c r="IG8" s="31"/>
      <c r="IH8" s="32"/>
      <c r="II8" s="32"/>
      <c r="IJ8" s="32"/>
      <c r="IK8" s="32"/>
      <c r="IL8" s="32"/>
    </row>
    <row r="9" spans="1:246" ht="10.5" customHeight="1">
      <c r="A9" s="49" t="s">
        <v>46</v>
      </c>
      <c r="B9" s="51">
        <v>465800</v>
      </c>
      <c r="C9" s="51">
        <v>167400</v>
      </c>
      <c r="D9" s="49">
        <f t="shared" ref="D9:D11" si="4">AVERAGE(B9:C9)</f>
        <v>316600</v>
      </c>
      <c r="E9" s="52">
        <v>1</v>
      </c>
      <c r="F9" s="33">
        <f t="shared" ref="F9:F10" si="5">E9*D9</f>
        <v>316600</v>
      </c>
      <c r="G9" s="30"/>
      <c r="H9" s="68" t="s">
        <v>74</v>
      </c>
      <c r="I9" s="68" t="s">
        <v>77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  <c r="BR9" s="30"/>
      <c r="BS9" s="30"/>
      <c r="BT9" s="30"/>
      <c r="BU9" s="30"/>
      <c r="BV9" s="30"/>
      <c r="BW9" s="30"/>
      <c r="BX9" s="30"/>
      <c r="BY9" s="30"/>
      <c r="BZ9" s="30"/>
      <c r="CA9" s="30"/>
      <c r="CB9" s="30"/>
      <c r="CC9" s="30"/>
      <c r="CD9" s="30"/>
      <c r="CE9" s="30"/>
      <c r="CF9" s="30"/>
      <c r="CG9" s="30"/>
      <c r="CH9" s="30"/>
      <c r="CI9" s="30"/>
      <c r="CJ9" s="30"/>
      <c r="CK9" s="30"/>
      <c r="CL9" s="30"/>
      <c r="CM9" s="30"/>
      <c r="CN9" s="30"/>
      <c r="CO9" s="30"/>
      <c r="CP9" s="30"/>
      <c r="CQ9" s="30"/>
      <c r="CR9" s="30"/>
      <c r="CS9" s="30"/>
      <c r="CT9" s="30"/>
      <c r="CU9" s="30"/>
      <c r="CV9" s="30"/>
      <c r="CW9" s="30"/>
      <c r="CX9" s="30"/>
      <c r="CY9" s="30"/>
      <c r="CZ9" s="30"/>
      <c r="DA9" s="30"/>
      <c r="DB9" s="30"/>
      <c r="DC9" s="30"/>
      <c r="DD9" s="30"/>
      <c r="DE9" s="30"/>
      <c r="DF9" s="30"/>
      <c r="DG9" s="30"/>
      <c r="DH9" s="30"/>
      <c r="DI9" s="30"/>
      <c r="DJ9" s="30"/>
      <c r="DK9" s="30"/>
      <c r="DL9" s="30"/>
      <c r="DM9" s="30"/>
      <c r="DN9" s="30"/>
      <c r="DO9" s="30"/>
      <c r="DP9" s="30"/>
      <c r="DQ9" s="30"/>
      <c r="DR9" s="30"/>
      <c r="DS9" s="30"/>
      <c r="DT9" s="30"/>
      <c r="DU9" s="30"/>
      <c r="DV9" s="30"/>
      <c r="DW9" s="30"/>
      <c r="DX9" s="30"/>
      <c r="DY9" s="30"/>
      <c r="DZ9" s="30"/>
      <c r="EA9" s="30"/>
      <c r="EB9" s="30"/>
      <c r="EC9" s="30"/>
      <c r="ED9" s="30"/>
      <c r="EE9" s="30"/>
      <c r="EF9" s="30"/>
      <c r="EG9" s="30"/>
      <c r="EH9" s="30"/>
      <c r="EI9" s="30"/>
      <c r="EJ9" s="30"/>
      <c r="EK9" s="30"/>
      <c r="EL9" s="30"/>
      <c r="EM9" s="30"/>
      <c r="EN9" s="30"/>
      <c r="EO9" s="30"/>
      <c r="EP9" s="30"/>
      <c r="EQ9" s="30"/>
      <c r="ER9" s="30"/>
      <c r="ES9" s="30"/>
      <c r="ET9" s="30"/>
      <c r="EU9" s="30"/>
      <c r="EV9" s="30"/>
      <c r="EW9" s="30"/>
      <c r="EX9" s="30"/>
      <c r="EY9" s="30"/>
      <c r="EZ9" s="30"/>
      <c r="FA9" s="30"/>
      <c r="FB9" s="30"/>
      <c r="FC9" s="30"/>
      <c r="FD9" s="30"/>
      <c r="FE9" s="30"/>
      <c r="FF9" s="30"/>
      <c r="FG9" s="30"/>
      <c r="FH9" s="30"/>
      <c r="FI9" s="30"/>
      <c r="FJ9" s="30"/>
      <c r="FK9" s="30"/>
      <c r="FL9" s="30"/>
      <c r="FM9" s="30"/>
      <c r="FN9" s="30"/>
      <c r="FO9" s="30"/>
      <c r="FP9" s="30"/>
      <c r="FQ9" s="30"/>
      <c r="FR9" s="30"/>
      <c r="FS9" s="30"/>
      <c r="FT9" s="30"/>
      <c r="FU9" s="30"/>
      <c r="FV9" s="30"/>
      <c r="FW9" s="30"/>
      <c r="FX9" s="30"/>
      <c r="FY9" s="30"/>
      <c r="FZ9" s="30"/>
      <c r="GA9" s="30"/>
      <c r="GB9" s="30"/>
      <c r="GC9" s="30"/>
      <c r="GD9" s="30"/>
      <c r="GE9" s="30"/>
      <c r="GF9" s="30"/>
      <c r="GG9" s="30"/>
      <c r="GH9" s="30"/>
      <c r="GI9" s="30"/>
      <c r="GJ9" s="30"/>
      <c r="GK9" s="30"/>
      <c r="GL9" s="30"/>
      <c r="GM9" s="30"/>
      <c r="GN9" s="30"/>
      <c r="GO9" s="30"/>
      <c r="GP9" s="30"/>
      <c r="GQ9" s="30"/>
      <c r="GR9" s="30"/>
      <c r="GS9" s="30"/>
      <c r="GT9" s="30"/>
      <c r="GU9" s="30"/>
      <c r="GV9" s="30"/>
      <c r="GW9" s="30"/>
      <c r="GX9" s="30"/>
      <c r="GY9" s="30"/>
      <c r="GZ9" s="30"/>
      <c r="HA9" s="30"/>
      <c r="HB9" s="30"/>
      <c r="HC9" s="30"/>
      <c r="HD9" s="30"/>
      <c r="HE9" s="30"/>
      <c r="HF9" s="30"/>
      <c r="HG9" s="30"/>
      <c r="HH9" s="30"/>
      <c r="HI9" s="30"/>
      <c r="HJ9" s="30"/>
      <c r="HK9" s="30"/>
      <c r="HL9" s="30"/>
      <c r="HM9" s="30"/>
      <c r="HN9" s="30"/>
      <c r="HO9" s="30"/>
      <c r="HP9" s="30"/>
      <c r="HQ9" s="30"/>
      <c r="HR9" s="30"/>
      <c r="HS9" s="30"/>
      <c r="HT9" s="30"/>
      <c r="HU9" s="30"/>
      <c r="HV9" s="30"/>
      <c r="HW9" s="30"/>
      <c r="HX9" s="30"/>
      <c r="HY9" s="30"/>
      <c r="HZ9" s="31"/>
      <c r="IA9" s="31"/>
      <c r="IB9" s="31"/>
      <c r="IC9" s="31"/>
      <c r="ID9" s="31"/>
      <c r="IE9" s="31"/>
      <c r="IF9" s="31"/>
      <c r="IG9" s="31"/>
      <c r="IH9" s="32"/>
      <c r="II9" s="32"/>
      <c r="IJ9" s="32"/>
      <c r="IK9" s="32"/>
      <c r="IL9" s="32"/>
    </row>
    <row r="10" spans="1:246">
      <c r="A10" s="49" t="s">
        <v>68</v>
      </c>
      <c r="B10" s="50">
        <v>5659</v>
      </c>
      <c r="C10" s="50">
        <v>9967</v>
      </c>
      <c r="D10" s="49">
        <f t="shared" ref="D10" si="6">AVERAGE(B10:C10)</f>
        <v>7813</v>
      </c>
      <c r="E10" s="52">
        <v>0.5</v>
      </c>
      <c r="F10" s="33">
        <f t="shared" si="5"/>
        <v>3906.5</v>
      </c>
      <c r="G10" s="30"/>
      <c r="H10" s="68" t="s">
        <v>75</v>
      </c>
      <c r="I10" s="68" t="s">
        <v>78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  <c r="BR10" s="30"/>
      <c r="BS10" s="30"/>
      <c r="BT10" s="30"/>
      <c r="BU10" s="30"/>
      <c r="BV10" s="30"/>
      <c r="BW10" s="30"/>
      <c r="BX10" s="30"/>
      <c r="BY10" s="30"/>
      <c r="BZ10" s="30"/>
      <c r="CA10" s="30"/>
      <c r="CB10" s="30"/>
      <c r="CC10" s="30"/>
      <c r="CD10" s="30"/>
      <c r="CE10" s="30"/>
      <c r="CF10" s="30"/>
      <c r="CG10" s="30"/>
      <c r="CH10" s="30"/>
      <c r="CI10" s="30"/>
      <c r="CJ10" s="30"/>
      <c r="CK10" s="30"/>
      <c r="CL10" s="30"/>
      <c r="CM10" s="30"/>
      <c r="CN10" s="30"/>
      <c r="CO10" s="30"/>
      <c r="CP10" s="30"/>
      <c r="CQ10" s="30"/>
      <c r="CR10" s="30"/>
      <c r="CS10" s="30"/>
      <c r="CT10" s="30"/>
      <c r="CU10" s="30"/>
      <c r="CV10" s="30"/>
      <c r="CW10" s="30"/>
      <c r="CX10" s="30"/>
      <c r="CY10" s="30"/>
      <c r="CZ10" s="30"/>
      <c r="DA10" s="30"/>
      <c r="DB10" s="30"/>
      <c r="DC10" s="30"/>
      <c r="DD10" s="30"/>
      <c r="DE10" s="30"/>
      <c r="DF10" s="30"/>
      <c r="DG10" s="30"/>
      <c r="DH10" s="30"/>
      <c r="DI10" s="30"/>
      <c r="DJ10" s="30"/>
      <c r="DK10" s="30"/>
      <c r="DL10" s="30"/>
      <c r="DM10" s="30"/>
      <c r="DN10" s="30"/>
      <c r="DO10" s="30"/>
      <c r="DP10" s="30"/>
      <c r="DQ10" s="30"/>
      <c r="DR10" s="30"/>
      <c r="DS10" s="30"/>
      <c r="DT10" s="30"/>
      <c r="DU10" s="30"/>
      <c r="DV10" s="30"/>
      <c r="DW10" s="30"/>
      <c r="DX10" s="30"/>
      <c r="DY10" s="30"/>
      <c r="DZ10" s="30"/>
      <c r="EA10" s="30"/>
      <c r="EB10" s="30"/>
      <c r="EC10" s="30"/>
      <c r="ED10" s="30"/>
      <c r="EE10" s="30"/>
      <c r="EF10" s="30"/>
      <c r="EG10" s="30"/>
      <c r="EH10" s="30"/>
      <c r="EI10" s="30"/>
      <c r="EJ10" s="30"/>
      <c r="EK10" s="30"/>
      <c r="EL10" s="30"/>
      <c r="EM10" s="30"/>
      <c r="EN10" s="30"/>
      <c r="EO10" s="30"/>
      <c r="EP10" s="30"/>
      <c r="EQ10" s="30"/>
      <c r="ER10" s="30"/>
      <c r="ES10" s="30"/>
      <c r="ET10" s="30"/>
      <c r="EU10" s="30"/>
      <c r="EV10" s="30"/>
      <c r="EW10" s="30"/>
      <c r="EX10" s="30"/>
      <c r="EY10" s="30"/>
      <c r="EZ10" s="30"/>
      <c r="FA10" s="30"/>
      <c r="FB10" s="30"/>
      <c r="FC10" s="30"/>
      <c r="FD10" s="30"/>
      <c r="FE10" s="30"/>
      <c r="FF10" s="30"/>
      <c r="FG10" s="30"/>
      <c r="FH10" s="30"/>
      <c r="FI10" s="30"/>
      <c r="FJ10" s="30"/>
      <c r="FK10" s="30"/>
      <c r="FL10" s="30"/>
      <c r="FM10" s="30"/>
      <c r="FN10" s="30"/>
      <c r="FO10" s="30"/>
      <c r="FP10" s="30"/>
      <c r="FQ10" s="30"/>
      <c r="FR10" s="30"/>
      <c r="FS10" s="30"/>
      <c r="FT10" s="30"/>
      <c r="FU10" s="30"/>
      <c r="FV10" s="30"/>
      <c r="FW10" s="30"/>
      <c r="FX10" s="30"/>
      <c r="FY10" s="30"/>
      <c r="FZ10" s="30"/>
      <c r="GA10" s="30"/>
      <c r="GB10" s="30"/>
      <c r="GC10" s="30"/>
      <c r="GD10" s="30"/>
      <c r="GE10" s="30"/>
      <c r="GF10" s="30"/>
      <c r="GG10" s="30"/>
      <c r="GH10" s="30"/>
      <c r="GI10" s="30"/>
      <c r="GJ10" s="30"/>
      <c r="GK10" s="30"/>
      <c r="GL10" s="30"/>
      <c r="GM10" s="30"/>
      <c r="GN10" s="30"/>
      <c r="GO10" s="30"/>
      <c r="GP10" s="30"/>
      <c r="GQ10" s="30"/>
      <c r="GR10" s="30"/>
      <c r="GS10" s="30"/>
      <c r="GT10" s="30"/>
      <c r="GU10" s="30"/>
      <c r="GV10" s="30"/>
      <c r="GW10" s="30"/>
      <c r="GX10" s="30"/>
      <c r="GY10" s="30"/>
      <c r="GZ10" s="30"/>
      <c r="HA10" s="30"/>
      <c r="HB10" s="30"/>
      <c r="HC10" s="30"/>
      <c r="HD10" s="30"/>
      <c r="HE10" s="30"/>
      <c r="HF10" s="30"/>
      <c r="HG10" s="30"/>
      <c r="HH10" s="30"/>
      <c r="HI10" s="30"/>
      <c r="HJ10" s="30"/>
      <c r="HK10" s="30"/>
      <c r="HL10" s="30"/>
      <c r="HM10" s="30"/>
      <c r="HN10" s="30"/>
      <c r="HO10" s="30"/>
      <c r="HP10" s="30"/>
      <c r="HQ10" s="30"/>
      <c r="HR10" s="30"/>
      <c r="HS10" s="30"/>
      <c r="HT10" s="30"/>
      <c r="HU10" s="30"/>
      <c r="HV10" s="30"/>
      <c r="HW10" s="30"/>
      <c r="HX10" s="30"/>
      <c r="HY10" s="30"/>
      <c r="HZ10" s="30"/>
      <c r="IA10" s="30"/>
      <c r="IB10" s="30"/>
      <c r="IC10" s="31"/>
      <c r="ID10" s="31"/>
      <c r="IE10" s="31"/>
      <c r="IF10" s="31"/>
      <c r="IG10" s="31"/>
      <c r="IH10" s="31"/>
      <c r="II10" s="31"/>
      <c r="IJ10" s="31"/>
      <c r="IK10" s="32"/>
      <c r="IL10" s="32"/>
    </row>
    <row r="11" spans="1:246">
      <c r="A11" s="49" t="s">
        <v>32</v>
      </c>
      <c r="B11" s="50">
        <v>0</v>
      </c>
      <c r="C11" s="50">
        <v>-2573</v>
      </c>
      <c r="D11" s="49">
        <f t="shared" si="4"/>
        <v>-1286.5</v>
      </c>
      <c r="E11" s="52">
        <v>1</v>
      </c>
      <c r="F11" s="33">
        <f t="shared" ref="F11" si="7">E11*D11</f>
        <v>-1286.5</v>
      </c>
      <c r="G11" s="30"/>
      <c r="H11" s="68" t="s">
        <v>76</v>
      </c>
      <c r="I11" s="68" t="s">
        <v>79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30"/>
      <c r="BS11" s="30"/>
      <c r="BT11" s="30"/>
      <c r="BU11" s="30"/>
      <c r="BV11" s="30"/>
      <c r="BW11" s="30"/>
      <c r="BX11" s="30"/>
      <c r="BY11" s="30"/>
      <c r="BZ11" s="30"/>
      <c r="CA11" s="30"/>
      <c r="CB11" s="30"/>
      <c r="CC11" s="30"/>
      <c r="CD11" s="30"/>
      <c r="CE11" s="30"/>
      <c r="CF11" s="30"/>
      <c r="CG11" s="30"/>
      <c r="CH11" s="30"/>
      <c r="CI11" s="30"/>
      <c r="CJ11" s="30"/>
      <c r="CK11" s="30"/>
      <c r="CL11" s="30"/>
      <c r="CM11" s="30"/>
      <c r="CN11" s="30"/>
      <c r="CO11" s="30"/>
      <c r="CP11" s="30"/>
      <c r="CQ11" s="30"/>
      <c r="CR11" s="30"/>
      <c r="CS11" s="30"/>
      <c r="CT11" s="30"/>
      <c r="CU11" s="30"/>
      <c r="CV11" s="30"/>
      <c r="CW11" s="30"/>
      <c r="CX11" s="30"/>
      <c r="CY11" s="30"/>
      <c r="CZ11" s="30"/>
      <c r="DA11" s="30"/>
      <c r="DB11" s="30"/>
      <c r="DC11" s="30"/>
      <c r="DD11" s="30"/>
      <c r="DE11" s="30"/>
      <c r="DF11" s="30"/>
      <c r="DG11" s="30"/>
      <c r="DH11" s="30"/>
      <c r="DI11" s="30"/>
      <c r="DJ11" s="30"/>
      <c r="DK11" s="30"/>
      <c r="DL11" s="30"/>
      <c r="DM11" s="30"/>
      <c r="DN11" s="30"/>
      <c r="DO11" s="30"/>
      <c r="DP11" s="30"/>
      <c r="DQ11" s="30"/>
      <c r="DR11" s="30"/>
      <c r="DS11" s="30"/>
      <c r="DT11" s="30"/>
      <c r="DU11" s="30"/>
      <c r="DV11" s="30"/>
      <c r="DW11" s="30"/>
      <c r="DX11" s="30"/>
      <c r="DY11" s="30"/>
      <c r="DZ11" s="30"/>
      <c r="EA11" s="30"/>
      <c r="EB11" s="30"/>
      <c r="EC11" s="30"/>
      <c r="ED11" s="30"/>
      <c r="EE11" s="30"/>
      <c r="EF11" s="30"/>
      <c r="EG11" s="30"/>
      <c r="EH11" s="30"/>
      <c r="EI11" s="30"/>
      <c r="EJ11" s="30"/>
      <c r="EK11" s="30"/>
      <c r="EL11" s="30"/>
      <c r="EM11" s="30"/>
      <c r="EN11" s="30"/>
      <c r="EO11" s="30"/>
      <c r="EP11" s="30"/>
      <c r="EQ11" s="30"/>
      <c r="ER11" s="30"/>
      <c r="ES11" s="30"/>
      <c r="ET11" s="30"/>
      <c r="EU11" s="30"/>
      <c r="EV11" s="30"/>
      <c r="EW11" s="30"/>
      <c r="EX11" s="30"/>
      <c r="EY11" s="30"/>
      <c r="EZ11" s="30"/>
      <c r="FA11" s="30"/>
      <c r="FB11" s="30"/>
      <c r="FC11" s="30"/>
      <c r="FD11" s="30"/>
      <c r="FE11" s="30"/>
      <c r="FF11" s="30"/>
      <c r="FG11" s="30"/>
      <c r="FH11" s="30"/>
      <c r="FI11" s="30"/>
      <c r="FJ11" s="30"/>
      <c r="FK11" s="30"/>
      <c r="FL11" s="30"/>
      <c r="FM11" s="30"/>
      <c r="FN11" s="30"/>
      <c r="FO11" s="30"/>
      <c r="FP11" s="30"/>
      <c r="FQ11" s="30"/>
      <c r="FR11" s="30"/>
      <c r="FS11" s="30"/>
      <c r="FT11" s="30"/>
      <c r="FU11" s="30"/>
      <c r="FV11" s="30"/>
      <c r="FW11" s="30"/>
      <c r="FX11" s="30"/>
      <c r="FY11" s="30"/>
      <c r="FZ11" s="30"/>
      <c r="GA11" s="30"/>
      <c r="GB11" s="30"/>
      <c r="GC11" s="30"/>
      <c r="GD11" s="30"/>
      <c r="GE11" s="30"/>
      <c r="GF11" s="30"/>
      <c r="GG11" s="30"/>
      <c r="GH11" s="30"/>
      <c r="GI11" s="30"/>
      <c r="GJ11" s="30"/>
      <c r="GK11" s="30"/>
      <c r="GL11" s="30"/>
      <c r="GM11" s="30"/>
      <c r="GN11" s="30"/>
      <c r="GO11" s="30"/>
      <c r="GP11" s="30"/>
      <c r="GQ11" s="30"/>
      <c r="GR11" s="30"/>
      <c r="GS11" s="30"/>
      <c r="GT11" s="30"/>
      <c r="GU11" s="30"/>
      <c r="GV11" s="30"/>
      <c r="GW11" s="30"/>
      <c r="GX11" s="30"/>
      <c r="GY11" s="30"/>
      <c r="GZ11" s="30"/>
      <c r="HA11" s="30"/>
      <c r="HB11" s="30"/>
      <c r="HC11" s="30"/>
      <c r="HD11" s="30"/>
      <c r="HE11" s="30"/>
      <c r="HF11" s="30"/>
      <c r="HG11" s="30"/>
      <c r="HH11" s="30"/>
      <c r="HI11" s="30"/>
      <c r="HJ11" s="30"/>
      <c r="HK11" s="30"/>
      <c r="HL11" s="30"/>
      <c r="HM11" s="30"/>
      <c r="HN11" s="30"/>
      <c r="HO11" s="30"/>
      <c r="HP11" s="30"/>
      <c r="HQ11" s="30"/>
      <c r="HR11" s="30"/>
      <c r="HS11" s="30"/>
      <c r="HT11" s="30"/>
      <c r="HU11" s="30"/>
      <c r="HV11" s="30"/>
      <c r="HW11" s="30"/>
      <c r="HX11" s="30"/>
      <c r="HY11" s="30"/>
      <c r="HZ11" s="30"/>
      <c r="IA11" s="30"/>
      <c r="IB11" s="30"/>
      <c r="IC11" s="31"/>
      <c r="ID11" s="31"/>
      <c r="IE11" s="31"/>
      <c r="IF11" s="31"/>
      <c r="IG11" s="31"/>
      <c r="IH11" s="31"/>
      <c r="II11" s="31"/>
      <c r="IJ11" s="31"/>
      <c r="IK11" s="32"/>
      <c r="IL11" s="32"/>
    </row>
    <row r="12" spans="1:246" ht="10.5" customHeight="1">
      <c r="A12" s="42" t="s">
        <v>33</v>
      </c>
      <c r="B12" s="43"/>
      <c r="C12" s="43"/>
      <c r="D12" s="43"/>
      <c r="E12" s="43"/>
      <c r="F12" s="44">
        <f>+SUM(F3:F11)</f>
        <v>691036.25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  <c r="BR12" s="30"/>
      <c r="BS12" s="30"/>
      <c r="BT12" s="30"/>
      <c r="BU12" s="30"/>
      <c r="BV12" s="30"/>
      <c r="BW12" s="30"/>
      <c r="BX12" s="30"/>
      <c r="BY12" s="30"/>
      <c r="BZ12" s="30"/>
      <c r="CA12" s="30"/>
      <c r="CB12" s="30"/>
      <c r="CC12" s="30"/>
      <c r="CD12" s="30"/>
      <c r="CE12" s="30"/>
      <c r="CF12" s="30"/>
      <c r="CG12" s="30"/>
      <c r="CH12" s="30"/>
      <c r="CI12" s="30"/>
      <c r="CJ12" s="30"/>
      <c r="CK12" s="30"/>
      <c r="CL12" s="30"/>
      <c r="CM12" s="30"/>
      <c r="CN12" s="30"/>
      <c r="CO12" s="30"/>
      <c r="CP12" s="30"/>
      <c r="CQ12" s="30"/>
      <c r="CR12" s="30"/>
      <c r="CS12" s="30"/>
      <c r="CT12" s="30"/>
      <c r="CU12" s="30"/>
      <c r="CV12" s="30"/>
      <c r="CW12" s="30"/>
      <c r="CX12" s="30"/>
      <c r="CY12" s="30"/>
      <c r="CZ12" s="30"/>
      <c r="DA12" s="30"/>
      <c r="DB12" s="30"/>
      <c r="DC12" s="30"/>
      <c r="DD12" s="30"/>
      <c r="DE12" s="30"/>
      <c r="DF12" s="30"/>
      <c r="DG12" s="30"/>
      <c r="DH12" s="30"/>
      <c r="DI12" s="30"/>
      <c r="DJ12" s="30"/>
      <c r="DK12" s="30"/>
      <c r="DL12" s="30"/>
      <c r="DM12" s="30"/>
      <c r="DN12" s="30"/>
      <c r="DO12" s="30"/>
      <c r="DP12" s="30"/>
      <c r="DQ12" s="30"/>
      <c r="DR12" s="30"/>
      <c r="DS12" s="30"/>
      <c r="DT12" s="30"/>
      <c r="DU12" s="30"/>
      <c r="DV12" s="30"/>
      <c r="DW12" s="30"/>
      <c r="DX12" s="30"/>
      <c r="DY12" s="30"/>
      <c r="DZ12" s="30"/>
      <c r="EA12" s="30"/>
      <c r="EB12" s="30"/>
      <c r="EC12" s="30"/>
      <c r="ED12" s="30"/>
      <c r="EE12" s="30"/>
      <c r="EF12" s="30"/>
      <c r="EG12" s="30"/>
      <c r="EH12" s="30"/>
      <c r="EI12" s="30"/>
      <c r="EJ12" s="30"/>
      <c r="EK12" s="30"/>
      <c r="EL12" s="30"/>
      <c r="EM12" s="30"/>
      <c r="EN12" s="30"/>
      <c r="EO12" s="30"/>
      <c r="EP12" s="30"/>
      <c r="EQ12" s="30"/>
      <c r="ER12" s="30"/>
      <c r="ES12" s="30"/>
      <c r="ET12" s="30"/>
      <c r="EU12" s="30"/>
      <c r="EV12" s="30"/>
      <c r="EW12" s="30"/>
      <c r="EX12" s="30"/>
      <c r="EY12" s="30"/>
      <c r="EZ12" s="30"/>
      <c r="FA12" s="30"/>
      <c r="FB12" s="30"/>
      <c r="FC12" s="30"/>
      <c r="FD12" s="30"/>
      <c r="FE12" s="30"/>
      <c r="FF12" s="30"/>
      <c r="FG12" s="30"/>
      <c r="FH12" s="30"/>
      <c r="FI12" s="30"/>
      <c r="FJ12" s="30"/>
      <c r="FK12" s="30"/>
      <c r="FL12" s="30"/>
      <c r="FM12" s="30"/>
      <c r="FN12" s="30"/>
      <c r="FO12" s="30"/>
      <c r="FP12" s="30"/>
      <c r="FQ12" s="30"/>
      <c r="FR12" s="30"/>
      <c r="FS12" s="30"/>
      <c r="FT12" s="30"/>
      <c r="FU12" s="30"/>
      <c r="FV12" s="30"/>
      <c r="FW12" s="30"/>
      <c r="FX12" s="30"/>
      <c r="FY12" s="30"/>
      <c r="FZ12" s="30"/>
      <c r="GA12" s="30"/>
      <c r="GB12" s="30"/>
      <c r="GC12" s="30"/>
      <c r="GD12" s="30"/>
      <c r="GE12" s="30"/>
      <c r="GF12" s="30"/>
      <c r="GG12" s="30"/>
      <c r="GH12" s="30"/>
      <c r="GI12" s="30"/>
      <c r="GJ12" s="30"/>
      <c r="GK12" s="30"/>
      <c r="GL12" s="30"/>
      <c r="GM12" s="30"/>
      <c r="GN12" s="30"/>
      <c r="GO12" s="30"/>
      <c r="GP12" s="30"/>
      <c r="GQ12" s="30"/>
      <c r="GR12" s="30"/>
      <c r="GS12" s="30"/>
      <c r="GT12" s="30"/>
      <c r="GU12" s="30"/>
      <c r="GV12" s="30"/>
      <c r="GW12" s="30"/>
      <c r="GX12" s="30"/>
      <c r="GY12" s="30"/>
      <c r="GZ12" s="30"/>
      <c r="HA12" s="30"/>
      <c r="HB12" s="30"/>
      <c r="HC12" s="30"/>
      <c r="HD12" s="30"/>
      <c r="HE12" s="30"/>
      <c r="HF12" s="30"/>
      <c r="HG12" s="30"/>
      <c r="HH12" s="30"/>
      <c r="HI12" s="30"/>
      <c r="HJ12" s="30"/>
      <c r="HK12" s="30"/>
      <c r="HL12" s="30"/>
      <c r="HM12" s="30"/>
      <c r="HN12" s="30"/>
      <c r="HO12" s="30"/>
      <c r="HP12" s="30"/>
      <c r="HQ12" s="30"/>
      <c r="HR12" s="30"/>
      <c r="HS12" s="30"/>
      <c r="HT12" s="30"/>
      <c r="HU12" s="30"/>
      <c r="HV12" s="30"/>
      <c r="HW12" s="30"/>
      <c r="HX12" s="30"/>
      <c r="HY12" s="30"/>
      <c r="HZ12" s="30"/>
      <c r="IA12" s="30"/>
      <c r="IB12" s="30"/>
      <c r="IC12" s="31"/>
      <c r="ID12" s="31"/>
      <c r="IE12" s="31"/>
      <c r="IF12" s="31"/>
      <c r="IG12" s="31"/>
      <c r="IH12" s="31"/>
      <c r="II12" s="31"/>
      <c r="IJ12" s="31"/>
      <c r="IK12" s="32"/>
      <c r="IL12" s="32"/>
    </row>
    <row r="13" spans="1:246" ht="10.5" customHeight="1">
      <c r="A13" s="37" t="s">
        <v>34</v>
      </c>
      <c r="B13" s="45"/>
      <c r="C13" s="45"/>
      <c r="D13" s="45"/>
      <c r="E13" s="45"/>
      <c r="F13" s="44">
        <f>F12/12</f>
        <v>57586.354166666664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30"/>
      <c r="BS13" s="30"/>
      <c r="BT13" s="30"/>
      <c r="BU13" s="30"/>
      <c r="BV13" s="30"/>
      <c r="BW13" s="30"/>
      <c r="BX13" s="30"/>
      <c r="BY13" s="30"/>
      <c r="BZ13" s="30"/>
      <c r="CA13" s="30"/>
      <c r="CB13" s="30"/>
      <c r="CC13" s="30"/>
      <c r="CD13" s="30"/>
      <c r="CE13" s="30"/>
      <c r="CF13" s="30"/>
      <c r="CG13" s="30"/>
      <c r="CH13" s="30"/>
      <c r="CI13" s="30"/>
      <c r="CJ13" s="30"/>
      <c r="CK13" s="30"/>
      <c r="CL13" s="30"/>
      <c r="CM13" s="30"/>
      <c r="CN13" s="30"/>
      <c r="CO13" s="30"/>
      <c r="CP13" s="30"/>
      <c r="CQ13" s="30"/>
      <c r="CR13" s="30"/>
      <c r="CS13" s="30"/>
      <c r="CT13" s="30"/>
      <c r="CU13" s="30"/>
      <c r="CV13" s="30"/>
      <c r="CW13" s="30"/>
      <c r="CX13" s="30"/>
      <c r="CY13" s="30"/>
      <c r="CZ13" s="30"/>
      <c r="DA13" s="30"/>
      <c r="DB13" s="30"/>
      <c r="DC13" s="30"/>
      <c r="DD13" s="30"/>
      <c r="DE13" s="30"/>
      <c r="DF13" s="30"/>
      <c r="DG13" s="30"/>
      <c r="DH13" s="30"/>
      <c r="DI13" s="30"/>
      <c r="DJ13" s="30"/>
      <c r="DK13" s="30"/>
      <c r="DL13" s="30"/>
      <c r="DM13" s="30"/>
      <c r="DN13" s="30"/>
      <c r="DO13" s="30"/>
      <c r="DP13" s="30"/>
      <c r="DQ13" s="30"/>
      <c r="DR13" s="30"/>
      <c r="DS13" s="30"/>
      <c r="DT13" s="30"/>
      <c r="DU13" s="30"/>
      <c r="DV13" s="30"/>
      <c r="DW13" s="30"/>
      <c r="DX13" s="30"/>
      <c r="DY13" s="30"/>
      <c r="DZ13" s="30"/>
      <c r="EA13" s="30"/>
      <c r="EB13" s="30"/>
      <c r="EC13" s="30"/>
      <c r="ED13" s="30"/>
      <c r="EE13" s="30"/>
      <c r="EF13" s="30"/>
      <c r="EG13" s="30"/>
      <c r="EH13" s="30"/>
      <c r="EI13" s="30"/>
      <c r="EJ13" s="30"/>
      <c r="EK13" s="30"/>
      <c r="EL13" s="30"/>
      <c r="EM13" s="30"/>
      <c r="EN13" s="30"/>
      <c r="EO13" s="30"/>
      <c r="EP13" s="30"/>
      <c r="EQ13" s="30"/>
      <c r="ER13" s="30"/>
      <c r="ES13" s="30"/>
      <c r="ET13" s="30"/>
      <c r="EU13" s="30"/>
      <c r="EV13" s="30"/>
      <c r="EW13" s="30"/>
      <c r="EX13" s="30"/>
      <c r="EY13" s="30"/>
      <c r="EZ13" s="30"/>
      <c r="FA13" s="30"/>
      <c r="FB13" s="30"/>
      <c r="FC13" s="30"/>
      <c r="FD13" s="30"/>
      <c r="FE13" s="30"/>
      <c r="FF13" s="30"/>
      <c r="FG13" s="30"/>
      <c r="FH13" s="30"/>
      <c r="FI13" s="30"/>
      <c r="FJ13" s="30"/>
      <c r="FK13" s="30"/>
      <c r="FL13" s="30"/>
      <c r="FM13" s="30"/>
      <c r="FN13" s="30"/>
      <c r="FO13" s="30"/>
      <c r="FP13" s="30"/>
      <c r="FQ13" s="30"/>
      <c r="FR13" s="30"/>
      <c r="FS13" s="30"/>
      <c r="FT13" s="30"/>
      <c r="FU13" s="30"/>
      <c r="FV13" s="30"/>
      <c r="FW13" s="30"/>
      <c r="FX13" s="30"/>
      <c r="FY13" s="30"/>
      <c r="FZ13" s="30"/>
      <c r="GA13" s="30"/>
      <c r="GB13" s="30"/>
      <c r="GC13" s="30"/>
      <c r="GD13" s="30"/>
      <c r="GE13" s="30"/>
      <c r="GF13" s="30"/>
      <c r="GG13" s="30"/>
      <c r="GH13" s="30"/>
      <c r="GI13" s="30"/>
      <c r="GJ13" s="30"/>
      <c r="GK13" s="30"/>
      <c r="GL13" s="30"/>
      <c r="GM13" s="30"/>
      <c r="GN13" s="30"/>
      <c r="GO13" s="30"/>
      <c r="GP13" s="30"/>
      <c r="GQ13" s="30"/>
      <c r="GR13" s="30"/>
      <c r="GS13" s="30"/>
      <c r="GT13" s="30"/>
      <c r="GU13" s="30"/>
      <c r="GV13" s="30"/>
      <c r="GW13" s="30"/>
      <c r="GX13" s="30"/>
      <c r="GY13" s="30"/>
      <c r="GZ13" s="30"/>
      <c r="HA13" s="30"/>
      <c r="HB13" s="30"/>
      <c r="HC13" s="30"/>
      <c r="HD13" s="30"/>
      <c r="HE13" s="30"/>
      <c r="HF13" s="30"/>
      <c r="HG13" s="30"/>
      <c r="HH13" s="30"/>
      <c r="HI13" s="30"/>
      <c r="HJ13" s="30"/>
      <c r="HK13" s="30"/>
      <c r="HL13" s="30"/>
      <c r="HM13" s="30"/>
      <c r="HN13" s="30"/>
      <c r="HO13" s="30"/>
      <c r="HP13" s="30"/>
      <c r="HQ13" s="30"/>
      <c r="HR13" s="30"/>
      <c r="HS13" s="30"/>
      <c r="HT13" s="30"/>
      <c r="HU13" s="30"/>
      <c r="HV13" s="30"/>
      <c r="HW13" s="30"/>
      <c r="HX13" s="30"/>
      <c r="HY13" s="30"/>
      <c r="HZ13" s="30"/>
      <c r="IA13" s="30"/>
      <c r="IB13" s="30"/>
      <c r="IC13" s="31"/>
      <c r="ID13" s="31"/>
      <c r="IE13" s="31"/>
      <c r="IF13" s="31"/>
      <c r="IG13" s="31"/>
      <c r="IH13" s="31"/>
      <c r="II13" s="31"/>
      <c r="IJ13" s="31"/>
      <c r="IK13" s="32"/>
      <c r="IL13" s="32"/>
    </row>
    <row r="14" spans="1:246" ht="10.5" customHeight="1">
      <c r="A14" s="37" t="s">
        <v>35</v>
      </c>
      <c r="B14" s="45"/>
      <c r="C14" s="45"/>
      <c r="D14" s="45"/>
      <c r="E14" s="45"/>
      <c r="F14" s="33">
        <f>RTR!I3</f>
        <v>0</v>
      </c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30"/>
      <c r="BS14" s="30"/>
      <c r="BT14" s="30"/>
      <c r="BU14" s="30"/>
      <c r="BV14" s="30"/>
      <c r="BW14" s="30"/>
      <c r="BX14" s="30"/>
      <c r="BY14" s="30"/>
      <c r="BZ14" s="30"/>
      <c r="CA14" s="30"/>
      <c r="CB14" s="30"/>
      <c r="CC14" s="30"/>
      <c r="CD14" s="30"/>
      <c r="CE14" s="30"/>
      <c r="CF14" s="30"/>
      <c r="CG14" s="30"/>
      <c r="CH14" s="30"/>
      <c r="CI14" s="30"/>
      <c r="CJ14" s="30"/>
      <c r="CK14" s="30"/>
      <c r="CL14" s="30"/>
      <c r="CM14" s="30"/>
      <c r="CN14" s="30"/>
      <c r="CO14" s="30"/>
      <c r="CP14" s="30"/>
      <c r="CQ14" s="30"/>
      <c r="CR14" s="30"/>
      <c r="CS14" s="30"/>
      <c r="CT14" s="30"/>
      <c r="CU14" s="30"/>
      <c r="CV14" s="30"/>
      <c r="CW14" s="30"/>
      <c r="CX14" s="30"/>
      <c r="CY14" s="30"/>
      <c r="CZ14" s="30"/>
      <c r="DA14" s="30"/>
      <c r="DB14" s="30"/>
      <c r="DC14" s="30"/>
      <c r="DD14" s="30"/>
      <c r="DE14" s="30"/>
      <c r="DF14" s="30"/>
      <c r="DG14" s="30"/>
      <c r="DH14" s="30"/>
      <c r="DI14" s="30"/>
      <c r="DJ14" s="30"/>
      <c r="DK14" s="30"/>
      <c r="DL14" s="30"/>
      <c r="DM14" s="30"/>
      <c r="DN14" s="30"/>
      <c r="DO14" s="30"/>
      <c r="DP14" s="30"/>
      <c r="DQ14" s="30"/>
      <c r="DR14" s="30"/>
      <c r="DS14" s="30"/>
      <c r="DT14" s="30"/>
      <c r="DU14" s="30"/>
      <c r="DV14" s="30"/>
      <c r="DW14" s="30"/>
      <c r="DX14" s="30"/>
      <c r="DY14" s="30"/>
      <c r="DZ14" s="30"/>
      <c r="EA14" s="30"/>
      <c r="EB14" s="30"/>
      <c r="EC14" s="30"/>
      <c r="ED14" s="30"/>
      <c r="EE14" s="30"/>
      <c r="EF14" s="30"/>
      <c r="EG14" s="30"/>
      <c r="EH14" s="30"/>
      <c r="EI14" s="30"/>
      <c r="EJ14" s="30"/>
      <c r="EK14" s="30"/>
      <c r="EL14" s="30"/>
      <c r="EM14" s="30"/>
      <c r="EN14" s="30"/>
      <c r="EO14" s="30"/>
      <c r="EP14" s="30"/>
      <c r="EQ14" s="30"/>
      <c r="ER14" s="30"/>
      <c r="ES14" s="30"/>
      <c r="ET14" s="30"/>
      <c r="EU14" s="30"/>
      <c r="EV14" s="30"/>
      <c r="EW14" s="30"/>
      <c r="EX14" s="30"/>
      <c r="EY14" s="30"/>
      <c r="EZ14" s="30"/>
      <c r="FA14" s="30"/>
      <c r="FB14" s="30"/>
      <c r="FC14" s="30"/>
      <c r="FD14" s="30"/>
      <c r="FE14" s="30"/>
      <c r="FF14" s="30"/>
      <c r="FG14" s="30"/>
      <c r="FH14" s="30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/>
      <c r="FU14" s="30"/>
      <c r="FV14" s="30"/>
      <c r="FW14" s="30"/>
      <c r="FX14" s="30"/>
      <c r="FY14" s="30"/>
      <c r="FZ14" s="30"/>
      <c r="GA14" s="30"/>
      <c r="GB14" s="30"/>
      <c r="GC14" s="30"/>
      <c r="GD14" s="30"/>
      <c r="GE14" s="30"/>
      <c r="GF14" s="30"/>
      <c r="GG14" s="30"/>
      <c r="GH14" s="30"/>
      <c r="GI14" s="30"/>
      <c r="GJ14" s="30"/>
      <c r="GK14" s="30"/>
      <c r="GL14" s="30"/>
      <c r="GM14" s="30"/>
      <c r="GN14" s="30"/>
      <c r="GO14" s="30"/>
      <c r="GP14" s="30"/>
      <c r="GQ14" s="30"/>
      <c r="GR14" s="30"/>
      <c r="GS14" s="30"/>
      <c r="GT14" s="30"/>
      <c r="GU14" s="30"/>
      <c r="GV14" s="30"/>
      <c r="GW14" s="30"/>
      <c r="GX14" s="30"/>
      <c r="GY14" s="30"/>
      <c r="GZ14" s="30"/>
      <c r="HA14" s="30"/>
      <c r="HB14" s="30"/>
      <c r="HC14" s="30"/>
      <c r="HD14" s="30"/>
      <c r="HE14" s="30"/>
      <c r="HF14" s="30"/>
      <c r="HG14" s="30"/>
      <c r="HH14" s="30"/>
      <c r="HI14" s="30"/>
      <c r="HJ14" s="30"/>
      <c r="HK14" s="30"/>
      <c r="HL14" s="30"/>
      <c r="HM14" s="30"/>
      <c r="HN14" s="30"/>
      <c r="HO14" s="30"/>
      <c r="HP14" s="30"/>
      <c r="HQ14" s="30"/>
      <c r="HR14" s="30"/>
      <c r="HS14" s="30"/>
      <c r="HT14" s="30"/>
      <c r="HU14" s="30"/>
      <c r="HV14" s="30"/>
      <c r="HW14" s="30"/>
      <c r="HX14" s="30"/>
      <c r="HY14" s="30"/>
      <c r="HZ14" s="30"/>
      <c r="IA14" s="30"/>
      <c r="IB14" s="30"/>
      <c r="IC14" s="31"/>
      <c r="ID14" s="31"/>
      <c r="IE14" s="31"/>
      <c r="IF14" s="31"/>
      <c r="IG14" s="31"/>
      <c r="IH14" s="31"/>
      <c r="II14" s="31"/>
      <c r="IJ14" s="31"/>
      <c r="IK14" s="32"/>
      <c r="IL14" s="32"/>
    </row>
    <row r="15" spans="1:246" ht="10.5" customHeight="1">
      <c r="A15" s="37" t="s">
        <v>47</v>
      </c>
      <c r="B15" s="37"/>
      <c r="C15" s="37"/>
      <c r="D15" s="37"/>
      <c r="E15" s="37"/>
      <c r="F15" s="46">
        <v>1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30"/>
      <c r="BS15" s="30"/>
      <c r="BT15" s="30"/>
      <c r="BU15" s="30"/>
      <c r="BV15" s="30"/>
      <c r="BW15" s="30"/>
      <c r="BX15" s="30"/>
      <c r="BY15" s="30"/>
      <c r="BZ15" s="30"/>
      <c r="CA15" s="30"/>
      <c r="CB15" s="30"/>
      <c r="CC15" s="30"/>
      <c r="CD15" s="30"/>
      <c r="CE15" s="30"/>
      <c r="CF15" s="30"/>
      <c r="CG15" s="30"/>
      <c r="CH15" s="30"/>
      <c r="CI15" s="30"/>
      <c r="CJ15" s="30"/>
      <c r="CK15" s="30"/>
      <c r="CL15" s="30"/>
      <c r="CM15" s="30"/>
      <c r="CN15" s="30"/>
      <c r="CO15" s="30"/>
      <c r="CP15" s="30"/>
      <c r="CQ15" s="30"/>
      <c r="CR15" s="30"/>
      <c r="CS15" s="30"/>
      <c r="CT15" s="30"/>
      <c r="CU15" s="30"/>
      <c r="CV15" s="30"/>
      <c r="CW15" s="30"/>
      <c r="CX15" s="30"/>
      <c r="CY15" s="30"/>
      <c r="CZ15" s="30"/>
      <c r="DA15" s="30"/>
      <c r="DB15" s="30"/>
      <c r="DC15" s="30"/>
      <c r="DD15" s="30"/>
      <c r="DE15" s="30"/>
      <c r="DF15" s="30"/>
      <c r="DG15" s="30"/>
      <c r="DH15" s="30"/>
      <c r="DI15" s="30"/>
      <c r="DJ15" s="30"/>
      <c r="DK15" s="30"/>
      <c r="DL15" s="30"/>
      <c r="DM15" s="30"/>
      <c r="DN15" s="30"/>
      <c r="DO15" s="30"/>
      <c r="DP15" s="30"/>
      <c r="DQ15" s="30"/>
      <c r="DR15" s="30"/>
      <c r="DS15" s="30"/>
      <c r="DT15" s="30"/>
      <c r="DU15" s="30"/>
      <c r="DV15" s="30"/>
      <c r="DW15" s="30"/>
      <c r="DX15" s="30"/>
      <c r="DY15" s="30"/>
      <c r="DZ15" s="30"/>
      <c r="EA15" s="30"/>
      <c r="EB15" s="30"/>
      <c r="EC15" s="30"/>
      <c r="ED15" s="30"/>
      <c r="EE15" s="30"/>
      <c r="EF15" s="30"/>
      <c r="EG15" s="30"/>
      <c r="EH15" s="30"/>
      <c r="EI15" s="30"/>
      <c r="EJ15" s="30"/>
      <c r="EK15" s="30"/>
      <c r="EL15" s="30"/>
      <c r="EM15" s="30"/>
      <c r="EN15" s="30"/>
      <c r="EO15" s="30"/>
      <c r="EP15" s="30"/>
      <c r="EQ15" s="30"/>
      <c r="ER15" s="30"/>
      <c r="ES15" s="30"/>
      <c r="ET15" s="30"/>
      <c r="EU15" s="30"/>
      <c r="EV15" s="30"/>
      <c r="EW15" s="30"/>
      <c r="EX15" s="30"/>
      <c r="EY15" s="30"/>
      <c r="EZ15" s="30"/>
      <c r="FA15" s="30"/>
      <c r="FB15" s="30"/>
      <c r="FC15" s="30"/>
      <c r="FD15" s="30"/>
      <c r="FE15" s="30"/>
      <c r="FF15" s="30"/>
      <c r="FG15" s="30"/>
      <c r="FH15" s="30"/>
      <c r="FI15" s="30"/>
      <c r="FJ15" s="30"/>
      <c r="FK15" s="30"/>
      <c r="FL15" s="30"/>
      <c r="FM15" s="30"/>
      <c r="FN15" s="30"/>
      <c r="FO15" s="30"/>
      <c r="FP15" s="30"/>
      <c r="FQ15" s="30"/>
      <c r="FR15" s="30"/>
      <c r="FS15" s="30"/>
      <c r="FT15" s="30"/>
      <c r="FU15" s="30"/>
      <c r="FV15" s="30"/>
      <c r="FW15" s="30"/>
      <c r="FX15" s="30"/>
      <c r="FY15" s="30"/>
      <c r="FZ15" s="30"/>
      <c r="GA15" s="30"/>
      <c r="GB15" s="30"/>
      <c r="GC15" s="30"/>
      <c r="GD15" s="30"/>
      <c r="GE15" s="30"/>
      <c r="GF15" s="30"/>
      <c r="GG15" s="30"/>
      <c r="GH15" s="30"/>
      <c r="GI15" s="30"/>
      <c r="GJ15" s="30"/>
      <c r="GK15" s="30"/>
      <c r="GL15" s="30"/>
      <c r="GM15" s="30"/>
      <c r="GN15" s="30"/>
      <c r="GO15" s="30"/>
      <c r="GP15" s="30"/>
      <c r="GQ15" s="30"/>
      <c r="GR15" s="30"/>
      <c r="GS15" s="30"/>
      <c r="GT15" s="30"/>
      <c r="GU15" s="30"/>
      <c r="GV15" s="30"/>
      <c r="GW15" s="30"/>
      <c r="GX15" s="30"/>
      <c r="GY15" s="30"/>
      <c r="GZ15" s="30"/>
      <c r="HA15" s="30"/>
      <c r="HB15" s="30"/>
      <c r="HC15" s="30"/>
      <c r="HD15" s="30"/>
      <c r="HE15" s="30"/>
      <c r="HF15" s="30"/>
      <c r="HG15" s="30"/>
      <c r="HH15" s="30"/>
      <c r="HI15" s="30"/>
      <c r="HJ15" s="30"/>
      <c r="HK15" s="30"/>
      <c r="HL15" s="30"/>
      <c r="HM15" s="30"/>
      <c r="HN15" s="30"/>
      <c r="HO15" s="30"/>
      <c r="HP15" s="30"/>
      <c r="HQ15" s="30"/>
      <c r="HR15" s="30"/>
      <c r="HS15" s="30"/>
      <c r="HT15" s="30"/>
      <c r="HU15" s="30"/>
      <c r="HV15" s="30"/>
      <c r="HW15" s="30"/>
      <c r="HX15" s="30"/>
      <c r="HY15" s="30"/>
      <c r="HZ15" s="30"/>
      <c r="IA15" s="30"/>
      <c r="IB15" s="30"/>
      <c r="IC15" s="31"/>
      <c r="ID15" s="31"/>
      <c r="IE15" s="31"/>
      <c r="IF15" s="31"/>
      <c r="IG15" s="31"/>
      <c r="IH15" s="31"/>
      <c r="II15" s="31"/>
      <c r="IJ15" s="31"/>
      <c r="IK15" s="32"/>
      <c r="IL15" s="32"/>
    </row>
    <row r="16" spans="1:246" ht="10.5" customHeight="1">
      <c r="A16" s="37" t="s">
        <v>36</v>
      </c>
      <c r="B16" s="45"/>
      <c r="C16" s="45"/>
      <c r="D16" s="45"/>
      <c r="E16" s="45"/>
      <c r="F16" s="38">
        <f>(F13*F15)-F14</f>
        <v>57586.354166666664</v>
      </c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  <c r="FM16" s="30"/>
      <c r="FN16" s="30"/>
      <c r="FO16" s="30"/>
      <c r="FP16" s="30"/>
      <c r="FQ16" s="30"/>
      <c r="FR16" s="30"/>
      <c r="FS16" s="30"/>
      <c r="FT16" s="30"/>
      <c r="FU16" s="30"/>
      <c r="FV16" s="30"/>
      <c r="FW16" s="30"/>
      <c r="FX16" s="30"/>
      <c r="FY16" s="30"/>
      <c r="FZ16" s="30"/>
      <c r="GA16" s="30"/>
      <c r="GB16" s="30"/>
      <c r="GC16" s="30"/>
      <c r="GD16" s="30"/>
      <c r="GE16" s="30"/>
      <c r="GF16" s="30"/>
      <c r="GG16" s="30"/>
      <c r="GH16" s="30"/>
      <c r="GI16" s="30"/>
      <c r="GJ16" s="30"/>
      <c r="GK16" s="30"/>
      <c r="GL16" s="30"/>
      <c r="GM16" s="30"/>
      <c r="GN16" s="30"/>
      <c r="GO16" s="30"/>
      <c r="GP16" s="30"/>
      <c r="GQ16" s="30"/>
      <c r="GR16" s="30"/>
      <c r="GS16" s="30"/>
      <c r="GT16" s="30"/>
      <c r="GU16" s="30"/>
      <c r="GV16" s="30"/>
      <c r="GW16" s="30"/>
      <c r="GX16" s="30"/>
      <c r="GY16" s="30"/>
      <c r="GZ16" s="30"/>
      <c r="HA16" s="30"/>
      <c r="HB16" s="30"/>
      <c r="HC16" s="30"/>
      <c r="HD16" s="30"/>
      <c r="HE16" s="30"/>
      <c r="HF16" s="30"/>
      <c r="HG16" s="30"/>
      <c r="HH16" s="30"/>
      <c r="HI16" s="30"/>
      <c r="HJ16" s="30"/>
      <c r="HK16" s="30"/>
      <c r="HL16" s="30"/>
      <c r="HM16" s="30"/>
      <c r="HN16" s="30"/>
      <c r="HO16" s="30"/>
      <c r="HP16" s="30"/>
      <c r="HQ16" s="30"/>
      <c r="HR16" s="30"/>
      <c r="HS16" s="30"/>
      <c r="HT16" s="30"/>
      <c r="HU16" s="30"/>
      <c r="HV16" s="30"/>
      <c r="HW16" s="30"/>
      <c r="HX16" s="30"/>
      <c r="HY16" s="30"/>
      <c r="HZ16" s="30"/>
      <c r="IA16" s="30"/>
      <c r="IB16" s="30"/>
      <c r="IC16" s="31"/>
      <c r="ID16" s="31"/>
      <c r="IE16" s="31"/>
      <c r="IF16" s="31"/>
      <c r="IG16" s="31"/>
      <c r="IH16" s="31"/>
      <c r="II16" s="31"/>
      <c r="IJ16" s="31"/>
      <c r="IK16" s="32"/>
      <c r="IL16" s="32"/>
    </row>
    <row r="17" spans="1:246" ht="10.5" customHeight="1">
      <c r="A17" s="37" t="s">
        <v>37</v>
      </c>
      <c r="B17" s="45"/>
      <c r="C17" s="45"/>
      <c r="D17" s="45"/>
      <c r="E17" s="45"/>
      <c r="F17" s="37">
        <v>180</v>
      </c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30"/>
      <c r="BS17" s="30"/>
      <c r="BT17" s="30"/>
      <c r="BU17" s="30"/>
      <c r="BV17" s="30"/>
      <c r="BW17" s="30"/>
      <c r="BX17" s="30"/>
      <c r="BY17" s="30"/>
      <c r="BZ17" s="30"/>
      <c r="CA17" s="30"/>
      <c r="CB17" s="30"/>
      <c r="CC17" s="30"/>
      <c r="CD17" s="30"/>
      <c r="CE17" s="30"/>
      <c r="CF17" s="30"/>
      <c r="CG17" s="30"/>
      <c r="CH17" s="30"/>
      <c r="CI17" s="30"/>
      <c r="CJ17" s="30"/>
      <c r="CK17" s="30"/>
      <c r="CL17" s="30"/>
      <c r="CM17" s="30"/>
      <c r="CN17" s="30"/>
      <c r="CO17" s="30"/>
      <c r="CP17" s="30"/>
      <c r="CQ17" s="30"/>
      <c r="CR17" s="30"/>
      <c r="CS17" s="30"/>
      <c r="CT17" s="30"/>
      <c r="CU17" s="30"/>
      <c r="CV17" s="30"/>
      <c r="CW17" s="30"/>
      <c r="CX17" s="30"/>
      <c r="CY17" s="30"/>
      <c r="CZ17" s="30"/>
      <c r="DA17" s="30"/>
      <c r="DB17" s="30"/>
      <c r="DC17" s="30"/>
      <c r="DD17" s="30"/>
      <c r="DE17" s="30"/>
      <c r="DF17" s="30"/>
      <c r="DG17" s="30"/>
      <c r="DH17" s="30"/>
      <c r="DI17" s="30"/>
      <c r="DJ17" s="30"/>
      <c r="DK17" s="30"/>
      <c r="DL17" s="30"/>
      <c r="DM17" s="30"/>
      <c r="DN17" s="30"/>
      <c r="DO17" s="30"/>
      <c r="DP17" s="30"/>
      <c r="DQ17" s="30"/>
      <c r="DR17" s="30"/>
      <c r="DS17" s="30"/>
      <c r="DT17" s="30"/>
      <c r="DU17" s="30"/>
      <c r="DV17" s="30"/>
      <c r="DW17" s="30"/>
      <c r="DX17" s="30"/>
      <c r="DY17" s="30"/>
      <c r="DZ17" s="30"/>
      <c r="EA17" s="30"/>
      <c r="EB17" s="30"/>
      <c r="EC17" s="30"/>
      <c r="ED17" s="30"/>
      <c r="EE17" s="30"/>
      <c r="EF17" s="30"/>
      <c r="EG17" s="30"/>
      <c r="EH17" s="30"/>
      <c r="EI17" s="30"/>
      <c r="EJ17" s="30"/>
      <c r="EK17" s="30"/>
      <c r="EL17" s="30"/>
      <c r="EM17" s="30"/>
      <c r="EN17" s="30"/>
      <c r="EO17" s="30"/>
      <c r="EP17" s="30"/>
      <c r="EQ17" s="30"/>
      <c r="ER17" s="30"/>
      <c r="ES17" s="30"/>
      <c r="ET17" s="30"/>
      <c r="EU17" s="30"/>
      <c r="EV17" s="30"/>
      <c r="EW17" s="30"/>
      <c r="EX17" s="30"/>
      <c r="EY17" s="30"/>
      <c r="EZ17" s="30"/>
      <c r="FA17" s="30"/>
      <c r="FB17" s="30"/>
      <c r="FC17" s="30"/>
      <c r="FD17" s="30"/>
      <c r="FE17" s="30"/>
      <c r="FF17" s="30"/>
      <c r="FG17" s="30"/>
      <c r="FH17" s="30"/>
      <c r="FI17" s="30"/>
      <c r="FJ17" s="30"/>
      <c r="FK17" s="30"/>
      <c r="FL17" s="30"/>
      <c r="FM17" s="30"/>
      <c r="FN17" s="30"/>
      <c r="FO17" s="30"/>
      <c r="FP17" s="30"/>
      <c r="FQ17" s="30"/>
      <c r="FR17" s="30"/>
      <c r="FS17" s="30"/>
      <c r="FT17" s="30"/>
      <c r="FU17" s="30"/>
      <c r="FV17" s="30"/>
      <c r="FW17" s="30"/>
      <c r="FX17" s="30"/>
      <c r="FY17" s="30"/>
      <c r="FZ17" s="30"/>
      <c r="GA17" s="30"/>
      <c r="GB17" s="30"/>
      <c r="GC17" s="30"/>
      <c r="GD17" s="30"/>
      <c r="GE17" s="30"/>
      <c r="GF17" s="30"/>
      <c r="GG17" s="30"/>
      <c r="GH17" s="30"/>
      <c r="GI17" s="30"/>
      <c r="GJ17" s="30"/>
      <c r="GK17" s="30"/>
      <c r="GL17" s="30"/>
      <c r="GM17" s="30"/>
      <c r="GN17" s="30"/>
      <c r="GO17" s="30"/>
      <c r="GP17" s="30"/>
      <c r="GQ17" s="30"/>
      <c r="GR17" s="30"/>
      <c r="GS17" s="30"/>
      <c r="GT17" s="30"/>
      <c r="GU17" s="30"/>
      <c r="GV17" s="30"/>
      <c r="GW17" s="30"/>
      <c r="GX17" s="30"/>
      <c r="GY17" s="30"/>
      <c r="GZ17" s="30"/>
      <c r="HA17" s="30"/>
      <c r="HB17" s="30"/>
      <c r="HC17" s="30"/>
      <c r="HD17" s="30"/>
      <c r="HE17" s="30"/>
      <c r="HF17" s="30"/>
      <c r="HG17" s="30"/>
      <c r="HH17" s="30"/>
      <c r="HI17" s="30"/>
      <c r="HJ17" s="30"/>
      <c r="HK17" s="30"/>
      <c r="HL17" s="30"/>
      <c r="HM17" s="30"/>
      <c r="HN17" s="30"/>
      <c r="HO17" s="30"/>
      <c r="HP17" s="30"/>
      <c r="HQ17" s="30"/>
      <c r="HR17" s="30"/>
      <c r="HS17" s="30"/>
      <c r="HT17" s="30"/>
      <c r="HU17" s="30"/>
      <c r="HV17" s="30"/>
      <c r="HW17" s="30"/>
      <c r="HX17" s="30"/>
      <c r="HY17" s="30"/>
      <c r="HZ17" s="30"/>
      <c r="IA17" s="30"/>
      <c r="IB17" s="30"/>
      <c r="IC17" s="31"/>
      <c r="ID17" s="31"/>
      <c r="IE17" s="31"/>
      <c r="IF17" s="31"/>
      <c r="IG17" s="31"/>
      <c r="IH17" s="31"/>
      <c r="II17" s="31"/>
      <c r="IJ17" s="31"/>
      <c r="IK17" s="32"/>
      <c r="IL17" s="32"/>
    </row>
    <row r="18" spans="1:246" ht="10.5" customHeight="1">
      <c r="A18" s="37" t="s">
        <v>38</v>
      </c>
      <c r="B18" s="45"/>
      <c r="C18" s="45"/>
      <c r="D18" s="45"/>
      <c r="E18" s="45"/>
      <c r="F18" s="46">
        <v>9.7500000000000003E-2</v>
      </c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30"/>
      <c r="BS18" s="30"/>
      <c r="BT18" s="30"/>
      <c r="BU18" s="30"/>
      <c r="BV18" s="30"/>
      <c r="BW18" s="30"/>
      <c r="BX18" s="30"/>
      <c r="BY18" s="30"/>
      <c r="BZ18" s="30"/>
      <c r="CA18" s="30"/>
      <c r="CB18" s="30"/>
      <c r="CC18" s="30"/>
      <c r="CD18" s="30"/>
      <c r="CE18" s="30"/>
      <c r="CF18" s="30"/>
      <c r="CG18" s="30"/>
      <c r="CH18" s="30"/>
      <c r="CI18" s="30"/>
      <c r="CJ18" s="30"/>
      <c r="CK18" s="30"/>
      <c r="CL18" s="30"/>
      <c r="CM18" s="30"/>
      <c r="CN18" s="30"/>
      <c r="CO18" s="30"/>
      <c r="CP18" s="30"/>
      <c r="CQ18" s="30"/>
      <c r="CR18" s="30"/>
      <c r="CS18" s="30"/>
      <c r="CT18" s="30"/>
      <c r="CU18" s="30"/>
      <c r="CV18" s="30"/>
      <c r="CW18" s="30"/>
      <c r="CX18" s="30"/>
      <c r="CY18" s="30"/>
      <c r="CZ18" s="30"/>
      <c r="DA18" s="30"/>
      <c r="DB18" s="30"/>
      <c r="DC18" s="30"/>
      <c r="DD18" s="30"/>
      <c r="DE18" s="30"/>
      <c r="DF18" s="30"/>
      <c r="DG18" s="30"/>
      <c r="DH18" s="30"/>
      <c r="DI18" s="30"/>
      <c r="DJ18" s="30"/>
      <c r="DK18" s="30"/>
      <c r="DL18" s="30"/>
      <c r="DM18" s="30"/>
      <c r="DN18" s="30"/>
      <c r="DO18" s="30"/>
      <c r="DP18" s="30"/>
      <c r="DQ18" s="30"/>
      <c r="DR18" s="30"/>
      <c r="DS18" s="30"/>
      <c r="DT18" s="30"/>
      <c r="DU18" s="30"/>
      <c r="DV18" s="30"/>
      <c r="DW18" s="30"/>
      <c r="DX18" s="30"/>
      <c r="DY18" s="30"/>
      <c r="DZ18" s="30"/>
      <c r="EA18" s="30"/>
      <c r="EB18" s="30"/>
      <c r="EC18" s="30"/>
      <c r="ED18" s="30"/>
      <c r="EE18" s="30"/>
      <c r="EF18" s="30"/>
      <c r="EG18" s="30"/>
      <c r="EH18" s="30"/>
      <c r="EI18" s="30"/>
      <c r="EJ18" s="30"/>
      <c r="EK18" s="30"/>
      <c r="EL18" s="30"/>
      <c r="EM18" s="30"/>
      <c r="EN18" s="30"/>
      <c r="EO18" s="30"/>
      <c r="EP18" s="30"/>
      <c r="EQ18" s="30"/>
      <c r="ER18" s="30"/>
      <c r="ES18" s="30"/>
      <c r="ET18" s="30"/>
      <c r="EU18" s="30"/>
      <c r="EV18" s="30"/>
      <c r="EW18" s="30"/>
      <c r="EX18" s="30"/>
      <c r="EY18" s="30"/>
      <c r="EZ18" s="30"/>
      <c r="FA18" s="30"/>
      <c r="FB18" s="30"/>
      <c r="FC18" s="30"/>
      <c r="FD18" s="30"/>
      <c r="FE18" s="30"/>
      <c r="FF18" s="30"/>
      <c r="FG18" s="30"/>
      <c r="FH18" s="30"/>
      <c r="FI18" s="30"/>
      <c r="FJ18" s="30"/>
      <c r="FK18" s="30"/>
      <c r="FL18" s="30"/>
      <c r="FM18" s="30"/>
      <c r="FN18" s="30"/>
      <c r="FO18" s="30"/>
      <c r="FP18" s="30"/>
      <c r="FQ18" s="30"/>
      <c r="FR18" s="30"/>
      <c r="FS18" s="30"/>
      <c r="FT18" s="30"/>
      <c r="FU18" s="30"/>
      <c r="FV18" s="30"/>
      <c r="FW18" s="30"/>
      <c r="FX18" s="30"/>
      <c r="FY18" s="30"/>
      <c r="FZ18" s="30"/>
      <c r="GA18" s="30"/>
      <c r="GB18" s="30"/>
      <c r="GC18" s="30"/>
      <c r="GD18" s="30"/>
      <c r="GE18" s="30"/>
      <c r="GF18" s="30"/>
      <c r="GG18" s="30"/>
      <c r="GH18" s="30"/>
      <c r="GI18" s="30"/>
      <c r="GJ18" s="30"/>
      <c r="GK18" s="30"/>
      <c r="GL18" s="30"/>
      <c r="GM18" s="30"/>
      <c r="GN18" s="30"/>
      <c r="GO18" s="30"/>
      <c r="GP18" s="30"/>
      <c r="GQ18" s="30"/>
      <c r="GR18" s="30"/>
      <c r="GS18" s="30"/>
      <c r="GT18" s="30"/>
      <c r="GU18" s="30"/>
      <c r="GV18" s="30"/>
      <c r="GW18" s="30"/>
      <c r="GX18" s="30"/>
      <c r="GY18" s="30"/>
      <c r="GZ18" s="30"/>
      <c r="HA18" s="30"/>
      <c r="HB18" s="30"/>
      <c r="HC18" s="30"/>
      <c r="HD18" s="30"/>
      <c r="HE18" s="30"/>
      <c r="HF18" s="30"/>
      <c r="HG18" s="30"/>
      <c r="HH18" s="30"/>
      <c r="HI18" s="30"/>
      <c r="HJ18" s="30"/>
      <c r="HK18" s="30"/>
      <c r="HL18" s="30"/>
      <c r="HM18" s="30"/>
      <c r="HN18" s="30"/>
      <c r="HO18" s="30"/>
      <c r="HP18" s="30"/>
      <c r="HQ18" s="30"/>
      <c r="HR18" s="30"/>
      <c r="HS18" s="30"/>
      <c r="HT18" s="30"/>
      <c r="HU18" s="30"/>
      <c r="HV18" s="30"/>
      <c r="HW18" s="30"/>
      <c r="HX18" s="30"/>
      <c r="HY18" s="30"/>
      <c r="HZ18" s="30"/>
      <c r="IA18" s="30"/>
      <c r="IB18" s="30"/>
      <c r="IC18" s="31"/>
      <c r="ID18" s="31"/>
      <c r="IE18" s="31"/>
      <c r="IF18" s="31"/>
      <c r="IG18" s="31"/>
      <c r="IH18" s="31"/>
      <c r="II18" s="31"/>
      <c r="IJ18" s="31"/>
      <c r="IK18" s="32"/>
      <c r="IL18" s="32"/>
    </row>
    <row r="19" spans="1:246" ht="10.5" customHeight="1">
      <c r="A19" s="37" t="s">
        <v>39</v>
      </c>
      <c r="B19" s="45"/>
      <c r="C19" s="45"/>
      <c r="D19" s="45"/>
      <c r="E19" s="45"/>
      <c r="F19" s="47">
        <f>PMT(F18/12,F17,-100000)</f>
        <v>1059.362663542757</v>
      </c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30"/>
      <c r="BS19" s="30"/>
      <c r="BT19" s="30"/>
      <c r="BU19" s="30"/>
      <c r="BV19" s="30"/>
      <c r="BW19" s="30"/>
      <c r="BX19" s="30"/>
      <c r="BY19" s="30"/>
      <c r="BZ19" s="30"/>
      <c r="CA19" s="30"/>
      <c r="CB19" s="30"/>
      <c r="CC19" s="30"/>
      <c r="CD19" s="30"/>
      <c r="CE19" s="30"/>
      <c r="CF19" s="30"/>
      <c r="CG19" s="30"/>
      <c r="CH19" s="30"/>
      <c r="CI19" s="30"/>
      <c r="CJ19" s="30"/>
      <c r="CK19" s="30"/>
      <c r="CL19" s="30"/>
      <c r="CM19" s="30"/>
      <c r="CN19" s="30"/>
      <c r="CO19" s="30"/>
      <c r="CP19" s="30"/>
      <c r="CQ19" s="30"/>
      <c r="CR19" s="30"/>
      <c r="CS19" s="30"/>
      <c r="CT19" s="30"/>
      <c r="CU19" s="30"/>
      <c r="CV19" s="30"/>
      <c r="CW19" s="30"/>
      <c r="CX19" s="30"/>
      <c r="CY19" s="30"/>
      <c r="CZ19" s="30"/>
      <c r="DA19" s="30"/>
      <c r="DB19" s="30"/>
      <c r="DC19" s="30"/>
      <c r="DD19" s="30"/>
      <c r="DE19" s="30"/>
      <c r="DF19" s="30"/>
      <c r="DG19" s="30"/>
      <c r="DH19" s="30"/>
      <c r="DI19" s="30"/>
      <c r="DJ19" s="30"/>
      <c r="DK19" s="30"/>
      <c r="DL19" s="30"/>
      <c r="DM19" s="30"/>
      <c r="DN19" s="30"/>
      <c r="DO19" s="30"/>
      <c r="DP19" s="30"/>
      <c r="DQ19" s="30"/>
      <c r="DR19" s="30"/>
      <c r="DS19" s="30"/>
      <c r="DT19" s="30"/>
      <c r="DU19" s="30"/>
      <c r="DV19" s="30"/>
      <c r="DW19" s="30"/>
      <c r="DX19" s="30"/>
      <c r="DY19" s="30"/>
      <c r="DZ19" s="30"/>
      <c r="EA19" s="30"/>
      <c r="EB19" s="30"/>
      <c r="EC19" s="30"/>
      <c r="ED19" s="30"/>
      <c r="EE19" s="30"/>
      <c r="EF19" s="30"/>
      <c r="EG19" s="30"/>
      <c r="EH19" s="30"/>
      <c r="EI19" s="30"/>
      <c r="EJ19" s="30"/>
      <c r="EK19" s="30"/>
      <c r="EL19" s="30"/>
      <c r="EM19" s="30"/>
      <c r="EN19" s="30"/>
      <c r="EO19" s="30"/>
      <c r="EP19" s="30"/>
      <c r="EQ19" s="30"/>
      <c r="ER19" s="30"/>
      <c r="ES19" s="30"/>
      <c r="ET19" s="30"/>
      <c r="EU19" s="30"/>
      <c r="EV19" s="30"/>
      <c r="EW19" s="30"/>
      <c r="EX19" s="30"/>
      <c r="EY19" s="30"/>
      <c r="EZ19" s="30"/>
      <c r="FA19" s="30"/>
      <c r="FB19" s="30"/>
      <c r="FC19" s="30"/>
      <c r="FD19" s="30"/>
      <c r="FE19" s="30"/>
      <c r="FF19" s="30"/>
      <c r="FG19" s="30"/>
      <c r="FH19" s="30"/>
      <c r="FI19" s="30"/>
      <c r="FJ19" s="30"/>
      <c r="FK19" s="30"/>
      <c r="FL19" s="30"/>
      <c r="FM19" s="30"/>
      <c r="FN19" s="30"/>
      <c r="FO19" s="30"/>
      <c r="FP19" s="30"/>
      <c r="FQ19" s="30"/>
      <c r="FR19" s="30"/>
      <c r="FS19" s="30"/>
      <c r="FT19" s="30"/>
      <c r="FU19" s="30"/>
      <c r="FV19" s="30"/>
      <c r="FW19" s="30"/>
      <c r="FX19" s="30"/>
      <c r="FY19" s="30"/>
      <c r="FZ19" s="30"/>
      <c r="GA19" s="30"/>
      <c r="GB19" s="30"/>
      <c r="GC19" s="30"/>
      <c r="GD19" s="30"/>
      <c r="GE19" s="30"/>
      <c r="GF19" s="30"/>
      <c r="GG19" s="30"/>
      <c r="GH19" s="30"/>
      <c r="GI19" s="30"/>
      <c r="GJ19" s="30"/>
      <c r="GK19" s="30"/>
      <c r="GL19" s="30"/>
      <c r="GM19" s="30"/>
      <c r="GN19" s="30"/>
      <c r="GO19" s="30"/>
      <c r="GP19" s="30"/>
      <c r="GQ19" s="30"/>
      <c r="GR19" s="30"/>
      <c r="GS19" s="30"/>
      <c r="GT19" s="30"/>
      <c r="GU19" s="30"/>
      <c r="GV19" s="30"/>
      <c r="GW19" s="30"/>
      <c r="GX19" s="30"/>
      <c r="GY19" s="30"/>
      <c r="GZ19" s="30"/>
      <c r="HA19" s="30"/>
      <c r="HB19" s="30"/>
      <c r="HC19" s="30"/>
      <c r="HD19" s="30"/>
      <c r="HE19" s="30"/>
      <c r="HF19" s="30"/>
      <c r="HG19" s="30"/>
      <c r="HH19" s="30"/>
      <c r="HI19" s="30"/>
      <c r="HJ19" s="30"/>
      <c r="HK19" s="30"/>
      <c r="HL19" s="30"/>
      <c r="HM19" s="30"/>
      <c r="HN19" s="30"/>
      <c r="HO19" s="30"/>
      <c r="HP19" s="30"/>
      <c r="HQ19" s="30"/>
      <c r="HR19" s="30"/>
      <c r="HS19" s="30"/>
      <c r="HT19" s="30"/>
      <c r="HU19" s="30"/>
      <c r="HV19" s="30"/>
      <c r="HW19" s="30"/>
      <c r="HX19" s="30"/>
      <c r="HY19" s="30"/>
      <c r="HZ19" s="30"/>
      <c r="IA19" s="30"/>
      <c r="IB19" s="30"/>
      <c r="IC19" s="31"/>
      <c r="ID19" s="31"/>
      <c r="IE19" s="31"/>
      <c r="IF19" s="31"/>
      <c r="IG19" s="31"/>
      <c r="IH19" s="31"/>
      <c r="II19" s="31"/>
      <c r="IJ19" s="31"/>
      <c r="IK19" s="32"/>
      <c r="IL19" s="32"/>
    </row>
    <row r="20" spans="1:246" ht="10.5" customHeight="1">
      <c r="A20" s="37" t="s">
        <v>40</v>
      </c>
      <c r="B20" s="45"/>
      <c r="C20" s="45"/>
      <c r="D20" s="45"/>
      <c r="E20" s="45"/>
      <c r="F20" s="48">
        <f>F16/F19</f>
        <v>54.35943341073056</v>
      </c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30"/>
      <c r="DQ20" s="30"/>
      <c r="DR20" s="30"/>
      <c r="DS20" s="30"/>
      <c r="DT20" s="30"/>
      <c r="DU20" s="30"/>
      <c r="DV20" s="30"/>
      <c r="DW20" s="30"/>
      <c r="DX20" s="30"/>
      <c r="DY20" s="30"/>
      <c r="DZ20" s="30"/>
      <c r="EA20" s="30"/>
      <c r="EB20" s="30"/>
      <c r="EC20" s="30"/>
      <c r="ED20" s="30"/>
      <c r="EE20" s="30"/>
      <c r="EF20" s="30"/>
      <c r="EG20" s="30"/>
      <c r="EH20" s="30"/>
      <c r="EI20" s="30"/>
      <c r="EJ20" s="30"/>
      <c r="EK20" s="30"/>
      <c r="EL20" s="30"/>
      <c r="EM20" s="30"/>
      <c r="EN20" s="30"/>
      <c r="EO20" s="30"/>
      <c r="EP20" s="30"/>
      <c r="EQ20" s="30"/>
      <c r="ER20" s="30"/>
      <c r="ES20" s="30"/>
      <c r="ET20" s="30"/>
      <c r="EU20" s="30"/>
      <c r="EV20" s="30"/>
      <c r="EW20" s="30"/>
      <c r="EX20" s="30"/>
      <c r="EY20" s="30"/>
      <c r="EZ20" s="30"/>
      <c r="FA20" s="30"/>
      <c r="FB20" s="30"/>
      <c r="FC20" s="30"/>
      <c r="FD20" s="30"/>
      <c r="FE20" s="30"/>
      <c r="FF20" s="30"/>
      <c r="FG20" s="30"/>
      <c r="FH20" s="30"/>
      <c r="FI20" s="30"/>
      <c r="FJ20" s="30"/>
      <c r="FK20" s="30"/>
      <c r="FL20" s="30"/>
      <c r="FM20" s="30"/>
      <c r="FN20" s="30"/>
      <c r="FO20" s="30"/>
      <c r="FP20" s="30"/>
      <c r="FQ20" s="30"/>
      <c r="FR20" s="30"/>
      <c r="FS20" s="30"/>
      <c r="FT20" s="30"/>
      <c r="FU20" s="30"/>
      <c r="FV20" s="30"/>
      <c r="FW20" s="30"/>
      <c r="FX20" s="30"/>
      <c r="FY20" s="30"/>
      <c r="FZ20" s="30"/>
      <c r="GA20" s="30"/>
      <c r="GB20" s="30"/>
      <c r="GC20" s="30"/>
      <c r="GD20" s="30"/>
      <c r="GE20" s="30"/>
      <c r="GF20" s="30"/>
      <c r="GG20" s="30"/>
      <c r="GH20" s="30"/>
      <c r="GI20" s="30"/>
      <c r="GJ20" s="30"/>
      <c r="GK20" s="30"/>
      <c r="GL20" s="30"/>
      <c r="GM20" s="30"/>
      <c r="GN20" s="30"/>
      <c r="GO20" s="30"/>
      <c r="GP20" s="30"/>
      <c r="GQ20" s="30"/>
      <c r="GR20" s="30"/>
      <c r="GS20" s="30"/>
      <c r="GT20" s="30"/>
      <c r="GU20" s="30"/>
      <c r="GV20" s="30"/>
      <c r="GW20" s="30"/>
      <c r="GX20" s="30"/>
      <c r="GY20" s="30"/>
      <c r="GZ20" s="30"/>
      <c r="HA20" s="30"/>
      <c r="HB20" s="30"/>
      <c r="HC20" s="30"/>
      <c r="HD20" s="30"/>
      <c r="HE20" s="30"/>
      <c r="HF20" s="30"/>
      <c r="HG20" s="30"/>
      <c r="HH20" s="30"/>
      <c r="HI20" s="30"/>
      <c r="HJ20" s="30"/>
      <c r="HK20" s="30"/>
      <c r="HL20" s="30"/>
      <c r="HM20" s="30"/>
      <c r="HN20" s="30"/>
      <c r="HO20" s="30"/>
      <c r="HP20" s="30"/>
      <c r="HQ20" s="30"/>
      <c r="HR20" s="30"/>
      <c r="HS20" s="30"/>
      <c r="HT20" s="30"/>
      <c r="HU20" s="30"/>
      <c r="HV20" s="30"/>
      <c r="HW20" s="30"/>
      <c r="HX20" s="30"/>
      <c r="HY20" s="30"/>
      <c r="HZ20" s="30"/>
      <c r="IA20" s="30"/>
      <c r="IB20" s="30"/>
      <c r="IC20" s="31"/>
      <c r="ID20" s="31"/>
      <c r="IE20" s="31"/>
      <c r="IF20" s="31"/>
      <c r="IG20" s="31"/>
      <c r="IH20" s="31"/>
      <c r="II20" s="31"/>
      <c r="IJ20" s="31"/>
      <c r="IK20" s="32"/>
      <c r="IL20" s="32"/>
    </row>
  </sheetData>
  <sheetProtection selectLockedCells="1" selectUnlockedCells="1"/>
  <mergeCells count="2">
    <mergeCell ref="B1:C1"/>
    <mergeCell ref="D1:F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enableFormatConditionsCalculation="0">
    <tabColor indexed="24"/>
    <pageSetUpPr fitToPage="1"/>
  </sheetPr>
  <dimension ref="A1:IJ4"/>
  <sheetViews>
    <sheetView zoomScale="136" zoomScaleNormal="136" workbookViewId="0">
      <selection activeCell="F23" sqref="F23"/>
    </sheetView>
  </sheetViews>
  <sheetFormatPr defaultColWidth="22.140625" defaultRowHeight="8.25" customHeight="1"/>
  <cols>
    <col min="1" max="1" width="5.28515625" style="20" bestFit="1" customWidth="1"/>
    <col min="2" max="2" width="3.5703125" style="20" bestFit="1" customWidth="1"/>
    <col min="3" max="3" width="11.85546875" style="20" bestFit="1" customWidth="1"/>
    <col min="4" max="4" width="10.42578125" style="20" bestFit="1" customWidth="1"/>
    <col min="5" max="5" width="4.140625" style="20" bestFit="1" customWidth="1"/>
    <col min="6" max="6" width="7.7109375" style="20" bestFit="1" customWidth="1"/>
    <col min="7" max="7" width="11" style="20" bestFit="1" customWidth="1"/>
    <col min="8" max="8" width="6.42578125" style="20" bestFit="1" customWidth="1"/>
    <col min="9" max="9" width="11.42578125" style="20" bestFit="1" customWidth="1"/>
    <col min="10" max="244" width="22.140625" style="20"/>
    <col min="245" max="16384" width="22.140625" style="21"/>
  </cols>
  <sheetData>
    <row r="1" spans="1:244" ht="11.25">
      <c r="A1" s="60" t="s">
        <v>1</v>
      </c>
      <c r="B1" s="60" t="s">
        <v>2</v>
      </c>
      <c r="C1" s="60" t="s">
        <v>3</v>
      </c>
      <c r="D1" s="60" t="s">
        <v>4</v>
      </c>
      <c r="E1" s="60" t="s">
        <v>5</v>
      </c>
      <c r="F1" s="60" t="s">
        <v>6</v>
      </c>
      <c r="G1" s="60" t="s">
        <v>48</v>
      </c>
      <c r="H1" s="60" t="s">
        <v>7</v>
      </c>
      <c r="I1" s="60" t="s">
        <v>42</v>
      </c>
    </row>
    <row r="2" spans="1:244" s="24" customFormat="1" ht="11.25">
      <c r="A2" s="53"/>
      <c r="B2" s="54"/>
      <c r="C2" s="53"/>
      <c r="D2" s="53"/>
      <c r="E2" s="54"/>
      <c r="F2" s="55"/>
      <c r="G2" s="56"/>
      <c r="H2" s="25"/>
      <c r="I2" s="25" t="s">
        <v>43</v>
      </c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  <c r="BJ2" s="23"/>
      <c r="BK2" s="23"/>
      <c r="BL2" s="23"/>
      <c r="BM2" s="23"/>
      <c r="BN2" s="23"/>
      <c r="BO2" s="23"/>
      <c r="BP2" s="23"/>
      <c r="BQ2" s="23"/>
      <c r="BR2" s="23"/>
      <c r="BS2" s="23"/>
      <c r="BT2" s="23"/>
      <c r="BU2" s="23"/>
      <c r="BV2" s="23"/>
      <c r="BW2" s="23"/>
      <c r="BX2" s="23"/>
      <c r="BY2" s="23"/>
      <c r="BZ2" s="23"/>
      <c r="CA2" s="23"/>
      <c r="CB2" s="23"/>
      <c r="CC2" s="23"/>
      <c r="CD2" s="23"/>
      <c r="CE2" s="23"/>
      <c r="CF2" s="23"/>
      <c r="CG2" s="23"/>
      <c r="CH2" s="23"/>
      <c r="CI2" s="23"/>
      <c r="CJ2" s="23"/>
      <c r="CK2" s="23"/>
      <c r="CL2" s="23"/>
      <c r="CM2" s="23"/>
      <c r="CN2" s="23"/>
      <c r="CO2" s="23"/>
      <c r="CP2" s="23"/>
      <c r="CQ2" s="23"/>
      <c r="CR2" s="23"/>
      <c r="CS2" s="23"/>
      <c r="CT2" s="23"/>
      <c r="CU2" s="23"/>
      <c r="CV2" s="23"/>
      <c r="CW2" s="23"/>
      <c r="CX2" s="23"/>
      <c r="CY2" s="23"/>
      <c r="CZ2" s="23"/>
      <c r="DA2" s="23"/>
      <c r="DB2" s="23"/>
      <c r="DC2" s="23"/>
      <c r="DD2" s="23"/>
      <c r="DE2" s="23"/>
      <c r="DF2" s="23"/>
      <c r="DG2" s="23"/>
      <c r="DH2" s="23"/>
      <c r="DI2" s="23"/>
      <c r="DJ2" s="23"/>
      <c r="DK2" s="23"/>
      <c r="DL2" s="23"/>
      <c r="DM2" s="23"/>
      <c r="DN2" s="23"/>
      <c r="DO2" s="23"/>
      <c r="DP2" s="23"/>
      <c r="DQ2" s="23"/>
      <c r="DR2" s="23"/>
      <c r="DS2" s="23"/>
      <c r="DT2" s="23"/>
      <c r="DU2" s="23"/>
      <c r="DV2" s="23"/>
      <c r="DW2" s="23"/>
      <c r="DX2" s="23"/>
      <c r="DY2" s="23"/>
      <c r="DZ2" s="23"/>
      <c r="EA2" s="23"/>
      <c r="EB2" s="23"/>
      <c r="EC2" s="23"/>
      <c r="ED2" s="23"/>
      <c r="EE2" s="23"/>
      <c r="EF2" s="23"/>
      <c r="EG2" s="23"/>
      <c r="EH2" s="23"/>
      <c r="EI2" s="23"/>
      <c r="EJ2" s="23"/>
      <c r="EK2" s="23"/>
      <c r="EL2" s="23"/>
      <c r="EM2" s="23"/>
      <c r="EN2" s="23"/>
      <c r="EO2" s="23"/>
      <c r="EP2" s="23"/>
      <c r="EQ2" s="23"/>
      <c r="ER2" s="23"/>
      <c r="ES2" s="23"/>
      <c r="ET2" s="23"/>
      <c r="EU2" s="23"/>
      <c r="EV2" s="23"/>
      <c r="EW2" s="23"/>
      <c r="EX2" s="23"/>
      <c r="EY2" s="23"/>
      <c r="EZ2" s="23"/>
      <c r="FA2" s="23"/>
      <c r="FB2" s="23"/>
      <c r="FC2" s="23"/>
      <c r="FD2" s="23"/>
      <c r="FE2" s="23"/>
      <c r="FF2" s="23"/>
      <c r="FG2" s="23"/>
      <c r="FH2" s="23"/>
      <c r="FI2" s="23"/>
      <c r="FJ2" s="23"/>
      <c r="FK2" s="23"/>
      <c r="FL2" s="23"/>
      <c r="FM2" s="23"/>
      <c r="FN2" s="23"/>
      <c r="FO2" s="23"/>
      <c r="FP2" s="23"/>
      <c r="FQ2" s="23"/>
      <c r="FR2" s="23"/>
      <c r="FS2" s="23"/>
      <c r="FT2" s="23"/>
      <c r="FU2" s="23"/>
      <c r="FV2" s="23"/>
      <c r="FW2" s="23"/>
      <c r="FX2" s="23"/>
      <c r="FY2" s="23"/>
      <c r="FZ2" s="23"/>
      <c r="GA2" s="23"/>
      <c r="GB2" s="23"/>
      <c r="GC2" s="23"/>
      <c r="GD2" s="23"/>
      <c r="GE2" s="23"/>
      <c r="GF2" s="23"/>
      <c r="GG2" s="23"/>
      <c r="GH2" s="23"/>
      <c r="GI2" s="23"/>
      <c r="GJ2" s="23"/>
      <c r="GK2" s="23"/>
      <c r="GL2" s="23"/>
      <c r="GM2" s="23"/>
      <c r="GN2" s="23"/>
      <c r="GO2" s="23"/>
      <c r="GP2" s="23"/>
      <c r="GQ2" s="23"/>
      <c r="GR2" s="23"/>
      <c r="GS2" s="23"/>
      <c r="GT2" s="23"/>
      <c r="GU2" s="23"/>
      <c r="GV2" s="23"/>
      <c r="GW2" s="23"/>
      <c r="GX2" s="23"/>
      <c r="GY2" s="23"/>
      <c r="GZ2" s="23"/>
      <c r="HA2" s="23"/>
      <c r="HB2" s="23"/>
      <c r="HC2" s="23"/>
      <c r="HD2" s="23"/>
      <c r="HE2" s="23"/>
      <c r="HF2" s="23"/>
      <c r="HG2" s="23"/>
      <c r="HH2" s="23"/>
      <c r="HI2" s="23"/>
      <c r="HJ2" s="23"/>
      <c r="HK2" s="23"/>
      <c r="HL2" s="23"/>
      <c r="HM2" s="23"/>
      <c r="HN2" s="23"/>
      <c r="HO2" s="23"/>
      <c r="HP2" s="23"/>
      <c r="HQ2" s="23"/>
      <c r="HR2" s="23"/>
      <c r="HS2" s="23"/>
      <c r="HT2" s="23"/>
      <c r="HU2" s="23"/>
      <c r="HV2" s="23"/>
      <c r="HW2" s="23"/>
      <c r="HX2" s="23"/>
      <c r="HY2" s="23"/>
      <c r="HZ2" s="23"/>
      <c r="IA2" s="23"/>
      <c r="IB2" s="23"/>
      <c r="IC2" s="23"/>
      <c r="ID2" s="23"/>
      <c r="IE2" s="23"/>
      <c r="IF2" s="23"/>
      <c r="IG2" s="23"/>
      <c r="IH2" s="23"/>
      <c r="II2" s="23"/>
      <c r="IJ2" s="23"/>
    </row>
    <row r="3" spans="1:244" s="24" customFormat="1" ht="11.25">
      <c r="A3" s="29"/>
      <c r="B3" s="27"/>
      <c r="C3" s="29"/>
      <c r="D3" s="29"/>
      <c r="E3" s="27"/>
      <c r="F3" s="28"/>
      <c r="G3" s="28"/>
      <c r="H3" s="26"/>
      <c r="I3" s="25">
        <f>SUMIF(I2:I2,"y",H2:H2)</f>
        <v>0</v>
      </c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3"/>
      <c r="CJ3" s="23"/>
      <c r="CK3" s="23"/>
      <c r="CL3" s="23"/>
      <c r="CM3" s="23"/>
      <c r="CN3" s="23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D3" s="23"/>
      <c r="DE3" s="23"/>
      <c r="DF3" s="23"/>
      <c r="DG3" s="23"/>
      <c r="DH3" s="23"/>
      <c r="DI3" s="23"/>
      <c r="DJ3" s="23"/>
      <c r="DK3" s="23"/>
      <c r="DL3" s="23"/>
      <c r="DM3" s="23"/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/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/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/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/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/>
      <c r="IC3" s="23"/>
      <c r="ID3" s="23"/>
      <c r="IE3" s="23"/>
      <c r="IF3" s="23"/>
      <c r="IG3" s="23"/>
      <c r="IH3" s="23"/>
      <c r="II3" s="23"/>
      <c r="IJ3" s="23"/>
    </row>
    <row r="4" spans="1:244" ht="11.25">
      <c r="I4" s="2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F13"/>
  <sheetViews>
    <sheetView workbookViewId="0"/>
  </sheetViews>
  <sheetFormatPr defaultRowHeight="12.75"/>
  <cols>
    <col min="2" max="2" width="23.28515625" customWidth="1"/>
    <col min="3" max="3" width="28.5703125" customWidth="1"/>
    <col min="4" max="4" width="10.5703125" customWidth="1"/>
    <col min="5" max="5" width="19" customWidth="1"/>
    <col min="6" max="6" width="14.85546875" customWidth="1"/>
  </cols>
  <sheetData>
    <row r="1" spans="1:6" ht="17.25" customHeight="1">
      <c r="A1" s="74" t="s">
        <v>8</v>
      </c>
      <c r="B1" s="74"/>
      <c r="C1" s="2"/>
    </row>
    <row r="2" spans="1:6" ht="14.25" customHeight="1">
      <c r="A2" s="74" t="s">
        <v>9</v>
      </c>
      <c r="B2" s="74"/>
      <c r="C2" s="2"/>
    </row>
    <row r="5" spans="1:6" ht="30">
      <c r="A5" s="3" t="s">
        <v>1</v>
      </c>
      <c r="B5" s="4" t="s">
        <v>10</v>
      </c>
      <c r="C5" s="4" t="s">
        <v>11</v>
      </c>
      <c r="D5" s="5" t="s">
        <v>12</v>
      </c>
      <c r="E5" s="1" t="s">
        <v>13</v>
      </c>
      <c r="F5" s="1" t="s">
        <v>14</v>
      </c>
    </row>
    <row r="6" spans="1:6" ht="42.75">
      <c r="A6" s="6">
        <v>1</v>
      </c>
      <c r="B6" s="7" t="s">
        <v>15</v>
      </c>
      <c r="C6" s="8" t="s">
        <v>16</v>
      </c>
      <c r="D6" s="9"/>
      <c r="E6" s="10">
        <v>0.2</v>
      </c>
      <c r="F6" s="10">
        <f t="shared" ref="F6:F12" si="0">E6/10*D6</f>
        <v>0</v>
      </c>
    </row>
    <row r="7" spans="1:6" ht="42.75">
      <c r="A7" s="6">
        <v>2</v>
      </c>
      <c r="B7" s="7" t="s">
        <v>17</v>
      </c>
      <c r="C7" s="8" t="s">
        <v>18</v>
      </c>
      <c r="D7" s="11"/>
      <c r="E7" s="10">
        <v>0.15</v>
      </c>
      <c r="F7" s="10">
        <f t="shared" si="0"/>
        <v>0</v>
      </c>
    </row>
    <row r="8" spans="1:6" ht="42.75">
      <c r="A8" s="6">
        <v>3</v>
      </c>
      <c r="B8" s="7" t="s">
        <v>19</v>
      </c>
      <c r="C8" s="8" t="s">
        <v>20</v>
      </c>
      <c r="D8" s="11"/>
      <c r="E8" s="10">
        <v>0.1</v>
      </c>
      <c r="F8" s="10">
        <f t="shared" si="0"/>
        <v>0</v>
      </c>
    </row>
    <row r="9" spans="1:6" ht="57">
      <c r="A9" s="6">
        <v>4</v>
      </c>
      <c r="B9" s="7" t="s">
        <v>21</v>
      </c>
      <c r="C9" s="12" t="s">
        <v>22</v>
      </c>
      <c r="D9" s="11"/>
      <c r="E9" s="10">
        <v>0.1</v>
      </c>
      <c r="F9" s="10">
        <f t="shared" si="0"/>
        <v>0</v>
      </c>
    </row>
    <row r="10" spans="1:6" ht="85.5">
      <c r="A10" s="6">
        <v>5</v>
      </c>
      <c r="B10" s="7" t="s">
        <v>23</v>
      </c>
      <c r="C10" s="8" t="s">
        <v>24</v>
      </c>
      <c r="D10" s="11"/>
      <c r="E10" s="10">
        <v>0.1</v>
      </c>
      <c r="F10" s="10">
        <f t="shared" si="0"/>
        <v>0</v>
      </c>
    </row>
    <row r="11" spans="1:6" ht="128.25">
      <c r="A11" s="6">
        <v>6</v>
      </c>
      <c r="B11" s="13" t="s">
        <v>25</v>
      </c>
      <c r="C11" s="14" t="s">
        <v>26</v>
      </c>
      <c r="D11" s="11"/>
      <c r="E11" s="10">
        <v>0.1</v>
      </c>
      <c r="F11" s="10">
        <f t="shared" si="0"/>
        <v>0</v>
      </c>
    </row>
    <row r="12" spans="1:6" ht="28.5">
      <c r="A12" s="6">
        <v>7</v>
      </c>
      <c r="B12" s="6" t="s">
        <v>27</v>
      </c>
      <c r="C12" s="15" t="s">
        <v>28</v>
      </c>
      <c r="D12" s="11"/>
      <c r="E12" s="10">
        <v>0.25</v>
      </c>
      <c r="F12" s="10">
        <f t="shared" si="0"/>
        <v>0</v>
      </c>
    </row>
    <row r="13" spans="1:6" ht="15">
      <c r="A13" s="16"/>
      <c r="B13" s="17" t="s">
        <v>29</v>
      </c>
      <c r="C13" s="17"/>
      <c r="D13" s="18"/>
      <c r="E13" s="19">
        <f>SUM(E6:E12)</f>
        <v>0.99999999999999989</v>
      </c>
      <c r="F13" s="19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C7:AJ23"/>
  <sheetViews>
    <sheetView topLeftCell="A6" zoomScale="142" zoomScaleNormal="142" workbookViewId="0">
      <selection activeCell="AI28" sqref="AI28"/>
    </sheetView>
  </sheetViews>
  <sheetFormatPr defaultRowHeight="12.75"/>
  <cols>
    <col min="36" max="36" width="13.140625" bestFit="1" customWidth="1"/>
  </cols>
  <sheetData>
    <row r="7" spans="3:36" ht="15">
      <c r="C7" s="57"/>
      <c r="D7" s="57"/>
      <c r="E7" s="75" t="s">
        <v>69</v>
      </c>
      <c r="F7" s="76"/>
      <c r="G7" s="76"/>
      <c r="H7" s="76"/>
      <c r="I7" s="76"/>
      <c r="J7" s="76"/>
      <c r="K7" s="76"/>
      <c r="L7" s="76"/>
      <c r="M7" s="7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</row>
    <row r="8" spans="3:36" ht="15"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8" t="s">
        <v>49</v>
      </c>
    </row>
    <row r="9" spans="3:36" ht="15">
      <c r="C9" s="57"/>
      <c r="D9" s="61">
        <v>1</v>
      </c>
      <c r="E9" s="61">
        <v>2</v>
      </c>
      <c r="F9" s="61">
        <v>3</v>
      </c>
      <c r="G9" s="61">
        <v>4</v>
      </c>
      <c r="H9" s="61">
        <v>5</v>
      </c>
      <c r="I9" s="61">
        <v>6</v>
      </c>
      <c r="J9" s="61">
        <v>7</v>
      </c>
      <c r="K9" s="61">
        <v>8</v>
      </c>
      <c r="L9" s="61">
        <v>9</v>
      </c>
      <c r="M9" s="61">
        <v>10</v>
      </c>
      <c r="N9" s="61">
        <v>11</v>
      </c>
      <c r="O9" s="61">
        <v>12</v>
      </c>
      <c r="P9" s="61">
        <v>13</v>
      </c>
      <c r="Q9" s="61">
        <v>14</v>
      </c>
      <c r="R9" s="61">
        <v>15</v>
      </c>
      <c r="S9" s="61">
        <v>16</v>
      </c>
      <c r="T9" s="61">
        <v>17</v>
      </c>
      <c r="U9" s="61">
        <v>18</v>
      </c>
      <c r="V9" s="61">
        <v>19</v>
      </c>
      <c r="W9" s="61">
        <v>20</v>
      </c>
      <c r="X9" s="61">
        <v>21</v>
      </c>
      <c r="Y9" s="61">
        <v>22</v>
      </c>
      <c r="Z9" s="61">
        <v>23</v>
      </c>
      <c r="AA9" s="61">
        <v>24</v>
      </c>
      <c r="AB9" s="61">
        <v>25</v>
      </c>
      <c r="AC9" s="61">
        <v>26</v>
      </c>
      <c r="AD9" s="61">
        <v>27</v>
      </c>
      <c r="AE9" s="61">
        <v>28</v>
      </c>
      <c r="AF9" s="61">
        <v>29</v>
      </c>
      <c r="AG9" s="61">
        <v>30</v>
      </c>
      <c r="AH9" s="61">
        <v>31</v>
      </c>
      <c r="AI9" s="62" t="s">
        <v>50</v>
      </c>
      <c r="AJ9" s="62" t="s">
        <v>51</v>
      </c>
    </row>
    <row r="10" spans="3:36" ht="15">
      <c r="C10" s="63" t="s">
        <v>70</v>
      </c>
      <c r="D10" s="64">
        <v>170940</v>
      </c>
      <c r="E10" s="64">
        <v>835170</v>
      </c>
      <c r="F10" s="64">
        <v>835170</v>
      </c>
      <c r="G10" s="64">
        <v>168986</v>
      </c>
      <c r="H10" s="64">
        <v>168986</v>
      </c>
      <c r="I10" s="64">
        <v>163660</v>
      </c>
      <c r="J10" s="64">
        <v>163660</v>
      </c>
      <c r="K10" s="64">
        <v>163660</v>
      </c>
      <c r="L10" s="64">
        <v>163660</v>
      </c>
      <c r="M10" s="64">
        <v>363660</v>
      </c>
      <c r="N10" s="64">
        <v>363660</v>
      </c>
      <c r="O10" s="64">
        <v>363660</v>
      </c>
      <c r="P10" s="64">
        <v>363660</v>
      </c>
      <c r="Q10" s="64">
        <v>363660</v>
      </c>
      <c r="R10" s="64">
        <v>540589</v>
      </c>
      <c r="S10" s="64">
        <v>528589</v>
      </c>
      <c r="T10" s="64">
        <v>528589</v>
      </c>
      <c r="U10" s="64">
        <v>528900</v>
      </c>
      <c r="V10" s="64">
        <v>528900</v>
      </c>
      <c r="W10" s="64">
        <v>315568</v>
      </c>
      <c r="X10" s="64">
        <v>15568</v>
      </c>
      <c r="Y10" s="64">
        <v>15568</v>
      </c>
      <c r="Z10" s="64">
        <v>15568</v>
      </c>
      <c r="AA10" s="64">
        <v>15568</v>
      </c>
      <c r="AB10" s="64">
        <v>15568</v>
      </c>
      <c r="AC10" s="64">
        <v>15568</v>
      </c>
      <c r="AD10" s="64">
        <v>286042</v>
      </c>
      <c r="AE10" s="64">
        <v>266042</v>
      </c>
      <c r="AF10" s="64">
        <v>129110</v>
      </c>
      <c r="AG10" s="64">
        <v>129110</v>
      </c>
      <c r="AH10" s="64">
        <v>129110</v>
      </c>
      <c r="AI10" s="64"/>
      <c r="AJ10" s="64">
        <f t="shared" ref="AJ10:AJ21" si="0">SUM(E10:AI10)</f>
        <v>8485209</v>
      </c>
    </row>
    <row r="11" spans="3:36" ht="15">
      <c r="C11" s="63" t="s">
        <v>55</v>
      </c>
      <c r="D11" s="64">
        <v>129110</v>
      </c>
      <c r="E11" s="64">
        <v>129110</v>
      </c>
      <c r="F11" s="64">
        <v>108110</v>
      </c>
      <c r="G11" s="64">
        <v>108110</v>
      </c>
      <c r="H11" s="64">
        <v>999816</v>
      </c>
      <c r="I11" s="64">
        <v>1116746</v>
      </c>
      <c r="J11" s="64">
        <v>1116746</v>
      </c>
      <c r="K11" s="64">
        <v>1116746</v>
      </c>
      <c r="L11" s="64">
        <v>1116746</v>
      </c>
      <c r="M11" s="64">
        <v>1573725</v>
      </c>
      <c r="N11" s="64">
        <v>1460095</v>
      </c>
      <c r="O11" s="64">
        <v>1046117</v>
      </c>
      <c r="P11" s="64">
        <v>1046117</v>
      </c>
      <c r="Q11" s="64">
        <v>1046117</v>
      </c>
      <c r="R11" s="64">
        <v>1046117</v>
      </c>
      <c r="S11" s="64">
        <v>1046117</v>
      </c>
      <c r="T11" s="64">
        <v>1046117</v>
      </c>
      <c r="U11" s="64">
        <v>1477525</v>
      </c>
      <c r="V11" s="64">
        <v>1431981</v>
      </c>
      <c r="W11" s="64">
        <v>1431981</v>
      </c>
      <c r="X11" s="64">
        <v>1431981</v>
      </c>
      <c r="Y11" s="64">
        <v>1431981</v>
      </c>
      <c r="Z11" s="64">
        <v>1431981</v>
      </c>
      <c r="AA11" s="64">
        <v>1431981</v>
      </c>
      <c r="AB11" s="64">
        <v>2064717</v>
      </c>
      <c r="AC11" s="64">
        <v>1143585</v>
      </c>
      <c r="AD11" s="64">
        <v>1143585</v>
      </c>
      <c r="AE11" s="64">
        <v>54889</v>
      </c>
      <c r="AF11" s="64">
        <v>54889</v>
      </c>
      <c r="AG11" s="65"/>
      <c r="AH11" s="65"/>
      <c r="AI11" s="64"/>
      <c r="AJ11" s="64">
        <f t="shared" si="0"/>
        <v>29653728</v>
      </c>
    </row>
    <row r="12" spans="3:36" ht="15">
      <c r="C12" s="63" t="s">
        <v>56</v>
      </c>
      <c r="D12" s="64">
        <v>54889</v>
      </c>
      <c r="E12" s="64">
        <v>240389</v>
      </c>
      <c r="F12" s="64">
        <v>240389</v>
      </c>
      <c r="G12" s="64">
        <v>533993</v>
      </c>
      <c r="H12" s="64">
        <v>519803</v>
      </c>
      <c r="I12" s="64">
        <v>519803</v>
      </c>
      <c r="J12" s="64">
        <v>519803</v>
      </c>
      <c r="K12" s="64">
        <v>519803</v>
      </c>
      <c r="L12" s="64">
        <v>507803</v>
      </c>
      <c r="M12" s="64">
        <v>507803</v>
      </c>
      <c r="N12" s="64">
        <v>507803</v>
      </c>
      <c r="O12" s="64">
        <v>507803</v>
      </c>
      <c r="P12" s="64">
        <v>70984</v>
      </c>
      <c r="Q12" s="64">
        <v>70984</v>
      </c>
      <c r="R12" s="64">
        <v>70984</v>
      </c>
      <c r="S12" s="64">
        <v>70984</v>
      </c>
      <c r="T12" s="64">
        <v>70984</v>
      </c>
      <c r="U12" s="64">
        <v>63266</v>
      </c>
      <c r="V12" s="64">
        <v>689160</v>
      </c>
      <c r="W12" s="64">
        <v>239160</v>
      </c>
      <c r="X12" s="64">
        <v>1072460</v>
      </c>
      <c r="Y12" s="64">
        <v>1072460</v>
      </c>
      <c r="Z12" s="64">
        <v>1072460</v>
      </c>
      <c r="AA12" s="64">
        <v>1072460</v>
      </c>
      <c r="AB12" s="64">
        <v>1072460</v>
      </c>
      <c r="AC12" s="64">
        <v>1072460</v>
      </c>
      <c r="AD12" s="64">
        <v>1072460</v>
      </c>
      <c r="AE12" s="64">
        <v>1072460</v>
      </c>
      <c r="AF12" s="64">
        <v>1072460</v>
      </c>
      <c r="AG12" s="64">
        <v>1072460</v>
      </c>
      <c r="AH12" s="64">
        <v>1072460</v>
      </c>
      <c r="AI12" s="64"/>
      <c r="AJ12" s="64">
        <f t="shared" si="0"/>
        <v>18268761</v>
      </c>
    </row>
    <row r="13" spans="3:36" ht="15">
      <c r="C13" s="63" t="s">
        <v>57</v>
      </c>
      <c r="D13" s="64">
        <v>1072460</v>
      </c>
      <c r="E13" s="64">
        <v>1072460</v>
      </c>
      <c r="F13" s="64">
        <v>1072460</v>
      </c>
      <c r="G13" s="64">
        <v>1072460</v>
      </c>
      <c r="H13" s="64">
        <v>1072431</v>
      </c>
      <c r="I13" s="64">
        <v>1072431</v>
      </c>
      <c r="J13" s="64">
        <v>1072431</v>
      </c>
      <c r="K13" s="64">
        <v>1072431</v>
      </c>
      <c r="L13" s="64">
        <v>1072431</v>
      </c>
      <c r="M13" s="64">
        <v>1072431</v>
      </c>
      <c r="N13" s="64">
        <v>1072431</v>
      </c>
      <c r="O13" s="64">
        <v>1072431</v>
      </c>
      <c r="P13" s="64">
        <v>1072431</v>
      </c>
      <c r="Q13" s="64">
        <v>1072431</v>
      </c>
      <c r="R13" s="64">
        <v>1072431</v>
      </c>
      <c r="S13" s="64">
        <v>1072431</v>
      </c>
      <c r="T13" s="64">
        <v>1072431</v>
      </c>
      <c r="U13" s="64">
        <v>1072431</v>
      </c>
      <c r="V13" s="64">
        <v>1072431</v>
      </c>
      <c r="W13" s="64">
        <v>1072431</v>
      </c>
      <c r="X13" s="64">
        <v>1072431</v>
      </c>
      <c r="Y13" s="64">
        <v>1072431</v>
      </c>
      <c r="Z13" s="64">
        <v>1072431</v>
      </c>
      <c r="AA13" s="64">
        <v>1072431</v>
      </c>
      <c r="AB13" s="64">
        <v>1072431</v>
      </c>
      <c r="AC13" s="64">
        <v>1072431</v>
      </c>
      <c r="AD13" s="64">
        <v>1072431</v>
      </c>
      <c r="AE13" s="64">
        <v>972431</v>
      </c>
      <c r="AF13" s="64">
        <v>972431</v>
      </c>
      <c r="AG13" s="64">
        <v>972431</v>
      </c>
      <c r="AH13" s="65"/>
      <c r="AI13" s="64"/>
      <c r="AJ13" s="64">
        <f t="shared" si="0"/>
        <v>30800586</v>
      </c>
    </row>
    <row r="14" spans="3:36" ht="15">
      <c r="C14" s="63" t="s">
        <v>58</v>
      </c>
      <c r="D14" s="64">
        <v>972431</v>
      </c>
      <c r="E14" s="64">
        <v>972431</v>
      </c>
      <c r="F14" s="64">
        <v>972431</v>
      </c>
      <c r="G14" s="64">
        <v>972431</v>
      </c>
      <c r="H14" s="64">
        <v>972431</v>
      </c>
      <c r="I14" s="64">
        <v>972431</v>
      </c>
      <c r="J14" s="64">
        <v>972431</v>
      </c>
      <c r="K14" s="64">
        <v>972431</v>
      </c>
      <c r="L14" s="64">
        <v>972431</v>
      </c>
      <c r="M14" s="64">
        <v>972431</v>
      </c>
      <c r="N14" s="64">
        <v>972431</v>
      </c>
      <c r="O14" s="64">
        <v>148577</v>
      </c>
      <c r="P14" s="64">
        <v>348577</v>
      </c>
      <c r="Q14" s="64">
        <v>348577</v>
      </c>
      <c r="R14" s="64">
        <v>348577</v>
      </c>
      <c r="S14" s="64">
        <v>348577</v>
      </c>
      <c r="T14" s="64">
        <v>348577</v>
      </c>
      <c r="U14" s="64">
        <v>348577</v>
      </c>
      <c r="V14" s="64">
        <v>448577</v>
      </c>
      <c r="W14" s="64">
        <v>27456</v>
      </c>
      <c r="X14" s="64">
        <v>27456</v>
      </c>
      <c r="Y14" s="64">
        <v>27456</v>
      </c>
      <c r="Z14" s="64">
        <v>27456</v>
      </c>
      <c r="AA14" s="64">
        <v>27456</v>
      </c>
      <c r="AB14" s="64">
        <v>27456</v>
      </c>
      <c r="AC14" s="64">
        <v>27456</v>
      </c>
      <c r="AD14" s="64">
        <v>123827</v>
      </c>
      <c r="AE14" s="64">
        <v>273827</v>
      </c>
      <c r="AF14" s="64">
        <v>273827</v>
      </c>
      <c r="AG14" s="64">
        <v>273827</v>
      </c>
      <c r="AH14" s="64">
        <v>273827</v>
      </c>
      <c r="AI14" s="64"/>
      <c r="AJ14" s="64">
        <f t="shared" si="0"/>
        <v>13824253</v>
      </c>
    </row>
    <row r="15" spans="3:36" ht="15">
      <c r="C15" s="63" t="s">
        <v>59</v>
      </c>
      <c r="D15" s="64">
        <v>273827</v>
      </c>
      <c r="E15" s="64">
        <v>273827</v>
      </c>
      <c r="F15" s="64">
        <v>273827</v>
      </c>
      <c r="G15" s="64">
        <v>273827</v>
      </c>
      <c r="H15" s="64">
        <v>261431</v>
      </c>
      <c r="I15" s="64">
        <v>261431</v>
      </c>
      <c r="J15" s="64">
        <v>261431</v>
      </c>
      <c r="K15" s="64">
        <v>261431</v>
      </c>
      <c r="L15" s="64">
        <v>261431</v>
      </c>
      <c r="M15" s="64">
        <v>600873</v>
      </c>
      <c r="N15" s="64">
        <v>600873</v>
      </c>
      <c r="O15" s="64">
        <v>598873</v>
      </c>
      <c r="P15" s="64">
        <v>598873</v>
      </c>
      <c r="Q15" s="64">
        <v>598873</v>
      </c>
      <c r="R15" s="64">
        <v>373986</v>
      </c>
      <c r="S15" s="64">
        <v>373986</v>
      </c>
      <c r="T15" s="64">
        <v>523986</v>
      </c>
      <c r="U15" s="64">
        <v>798508</v>
      </c>
      <c r="V15" s="64">
        <v>798508</v>
      </c>
      <c r="W15" s="64">
        <v>798508</v>
      </c>
      <c r="X15" s="64">
        <v>798508</v>
      </c>
      <c r="Y15" s="64">
        <v>1953880</v>
      </c>
      <c r="Z15" s="64">
        <v>1527135</v>
      </c>
      <c r="AA15" s="64">
        <v>854333</v>
      </c>
      <c r="AB15" s="64">
        <v>854333</v>
      </c>
      <c r="AC15" s="64">
        <v>854333</v>
      </c>
      <c r="AD15" s="64">
        <v>854333</v>
      </c>
      <c r="AE15" s="64">
        <v>854333</v>
      </c>
      <c r="AF15" s="64">
        <v>854333</v>
      </c>
      <c r="AG15" s="64">
        <v>665240</v>
      </c>
      <c r="AH15" s="65"/>
      <c r="AI15" s="64"/>
      <c r="AJ15" s="64">
        <f>SUM(E15:AI15)</f>
        <v>18865244</v>
      </c>
    </row>
    <row r="16" spans="3:36" ht="15">
      <c r="C16" s="63" t="s">
        <v>71</v>
      </c>
      <c r="D16" s="64">
        <v>834157</v>
      </c>
      <c r="E16" s="64">
        <v>667516</v>
      </c>
      <c r="F16" s="64">
        <v>667516</v>
      </c>
      <c r="G16" s="64">
        <v>667516</v>
      </c>
      <c r="H16" s="64">
        <v>667516</v>
      </c>
      <c r="I16" s="64">
        <v>648740</v>
      </c>
      <c r="J16" s="64">
        <v>648740</v>
      </c>
      <c r="K16" s="64">
        <v>650544</v>
      </c>
      <c r="L16" s="64">
        <v>650515</v>
      </c>
      <c r="M16" s="64">
        <v>638515</v>
      </c>
      <c r="N16" s="64">
        <v>638515</v>
      </c>
      <c r="O16" s="64">
        <v>638515</v>
      </c>
      <c r="P16" s="64">
        <v>638515</v>
      </c>
      <c r="Q16" s="64">
        <v>638515</v>
      </c>
      <c r="R16" s="64">
        <v>638515</v>
      </c>
      <c r="S16" s="64">
        <v>638515</v>
      </c>
      <c r="T16" s="64">
        <v>638515</v>
      </c>
      <c r="U16" s="64">
        <v>638515</v>
      </c>
      <c r="V16" s="64">
        <v>638515</v>
      </c>
      <c r="W16" s="64">
        <v>734784</v>
      </c>
      <c r="X16" s="64">
        <v>319068</v>
      </c>
      <c r="Y16" s="64">
        <v>319068</v>
      </c>
      <c r="Z16" s="64">
        <v>319068</v>
      </c>
      <c r="AA16" s="64">
        <v>292646</v>
      </c>
      <c r="AB16" s="64">
        <v>292646</v>
      </c>
      <c r="AC16" s="64">
        <v>292646</v>
      </c>
      <c r="AD16" s="64">
        <v>292646</v>
      </c>
      <c r="AE16" s="64">
        <v>292646</v>
      </c>
      <c r="AF16" s="64">
        <v>292646</v>
      </c>
      <c r="AG16" s="64">
        <v>78653</v>
      </c>
      <c r="AH16" s="64">
        <v>78653</v>
      </c>
      <c r="AI16" s="64"/>
      <c r="AJ16" s="64">
        <f t="shared" si="0"/>
        <v>15258923</v>
      </c>
    </row>
    <row r="17" spans="3:36" ht="15">
      <c r="C17" s="63" t="s">
        <v>60</v>
      </c>
      <c r="D17" s="64">
        <v>78653</v>
      </c>
      <c r="E17" s="64">
        <v>78653</v>
      </c>
      <c r="F17" s="64">
        <v>78653</v>
      </c>
      <c r="G17" s="64">
        <v>78653</v>
      </c>
      <c r="H17" s="64">
        <v>59191</v>
      </c>
      <c r="I17" s="64">
        <v>54857</v>
      </c>
      <c r="J17" s="64">
        <v>54857</v>
      </c>
      <c r="K17" s="64">
        <v>54857</v>
      </c>
      <c r="L17" s="64">
        <v>54857</v>
      </c>
      <c r="M17" s="64">
        <v>954857</v>
      </c>
      <c r="N17" s="64">
        <v>954857</v>
      </c>
      <c r="O17" s="64">
        <v>954857</v>
      </c>
      <c r="P17" s="64">
        <v>954857</v>
      </c>
      <c r="Q17" s="64">
        <v>24783</v>
      </c>
      <c r="R17" s="64">
        <v>24783</v>
      </c>
      <c r="S17" s="64">
        <v>24783</v>
      </c>
      <c r="T17" s="64">
        <v>12783</v>
      </c>
      <c r="U17" s="64">
        <v>102313</v>
      </c>
      <c r="V17" s="64">
        <v>102313</v>
      </c>
      <c r="W17" s="64">
        <v>102313</v>
      </c>
      <c r="X17" s="64">
        <v>99327</v>
      </c>
      <c r="Y17" s="64">
        <v>99327</v>
      </c>
      <c r="Z17" s="64">
        <v>99327</v>
      </c>
      <c r="AA17" s="64">
        <v>99327</v>
      </c>
      <c r="AB17" s="64">
        <v>524724</v>
      </c>
      <c r="AC17" s="64">
        <v>434724</v>
      </c>
      <c r="AD17" s="64">
        <v>434724</v>
      </c>
      <c r="AE17" s="64">
        <v>344119</v>
      </c>
      <c r="AF17" s="64">
        <v>814119</v>
      </c>
      <c r="AG17" s="64">
        <v>814119</v>
      </c>
      <c r="AH17" s="65"/>
      <c r="AI17" s="64"/>
      <c r="AJ17" s="64">
        <f t="shared" si="0"/>
        <v>8491914</v>
      </c>
    </row>
    <row r="18" spans="3:36" ht="15">
      <c r="C18" s="63" t="s">
        <v>62</v>
      </c>
      <c r="D18" s="64">
        <v>814119</v>
      </c>
      <c r="E18" s="64">
        <v>809785</v>
      </c>
      <c r="F18" s="64">
        <v>809785</v>
      </c>
      <c r="G18" s="64">
        <v>809785</v>
      </c>
      <c r="H18" s="64">
        <v>789747</v>
      </c>
      <c r="I18" s="64">
        <v>789747</v>
      </c>
      <c r="J18" s="64">
        <v>1279747</v>
      </c>
      <c r="K18" s="64">
        <v>1019135</v>
      </c>
      <c r="L18" s="64">
        <v>1330921</v>
      </c>
      <c r="M18" s="64">
        <v>1329284</v>
      </c>
      <c r="N18" s="64">
        <v>1329284</v>
      </c>
      <c r="O18" s="64">
        <v>1329284</v>
      </c>
      <c r="P18" s="64">
        <v>1329284</v>
      </c>
      <c r="Q18" s="64">
        <v>1407908</v>
      </c>
      <c r="R18" s="64">
        <v>1207908</v>
      </c>
      <c r="S18" s="64">
        <v>495908</v>
      </c>
      <c r="T18" s="64">
        <v>1127818</v>
      </c>
      <c r="U18" s="64">
        <v>1158901</v>
      </c>
      <c r="V18" s="64">
        <v>1158901</v>
      </c>
      <c r="W18" s="64">
        <v>1158901</v>
      </c>
      <c r="X18" s="64">
        <v>1158901</v>
      </c>
      <c r="Y18" s="64">
        <v>1158901</v>
      </c>
      <c r="Z18" s="64">
        <v>1088884</v>
      </c>
      <c r="AA18" s="64">
        <v>1019603</v>
      </c>
      <c r="AB18" s="64">
        <v>290603</v>
      </c>
      <c r="AC18" s="64">
        <v>290603</v>
      </c>
      <c r="AD18" s="64">
        <v>290603</v>
      </c>
      <c r="AE18" s="64">
        <v>290603</v>
      </c>
      <c r="AF18" s="64">
        <v>290603</v>
      </c>
      <c r="AG18" s="64">
        <v>379103</v>
      </c>
      <c r="AH18" s="64">
        <v>379103</v>
      </c>
      <c r="AI18" s="64"/>
      <c r="AJ18" s="64">
        <f t="shared" si="0"/>
        <v>27309543</v>
      </c>
    </row>
    <row r="19" spans="3:36" ht="15">
      <c r="C19" s="63" t="s">
        <v>52</v>
      </c>
      <c r="D19" s="64">
        <v>714103</v>
      </c>
      <c r="E19" s="64">
        <v>714103</v>
      </c>
      <c r="F19" s="64">
        <v>709769</v>
      </c>
      <c r="G19" s="64">
        <v>709739</v>
      </c>
      <c r="H19" s="64">
        <v>689602</v>
      </c>
      <c r="I19" s="64">
        <v>1998352</v>
      </c>
      <c r="J19" s="64">
        <v>356383</v>
      </c>
      <c r="K19" s="64">
        <v>356383</v>
      </c>
      <c r="L19" s="64">
        <v>1451989</v>
      </c>
      <c r="M19" s="64">
        <v>1451989</v>
      </c>
      <c r="N19" s="64">
        <v>1451989</v>
      </c>
      <c r="O19" s="64">
        <v>369921</v>
      </c>
      <c r="P19" s="64">
        <v>1604921</v>
      </c>
      <c r="Q19" s="64">
        <v>1554111</v>
      </c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64"/>
      <c r="AI19" s="64"/>
      <c r="AJ19" s="64">
        <f t="shared" si="0"/>
        <v>13419251</v>
      </c>
    </row>
    <row r="20" spans="3:36" ht="15">
      <c r="C20" s="63" t="s">
        <v>53</v>
      </c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64"/>
      <c r="AI20" s="64"/>
      <c r="AJ20" s="64">
        <f t="shared" si="0"/>
        <v>0</v>
      </c>
    </row>
    <row r="21" spans="3:36" ht="15.75" thickBot="1">
      <c r="C21" s="63" t="s">
        <v>54</v>
      </c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64"/>
      <c r="AI21" s="64"/>
      <c r="AJ21" s="66">
        <f t="shared" si="0"/>
        <v>0</v>
      </c>
    </row>
    <row r="22" spans="3:36" ht="15"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67">
        <f>SUM(AJ10:AJ21)/365</f>
        <v>505143.59452054795</v>
      </c>
    </row>
    <row r="23" spans="3:36" ht="15"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78" t="s">
        <v>61</v>
      </c>
      <c r="AG23" s="78"/>
      <c r="AH23" s="78"/>
      <c r="AI23" s="78"/>
      <c r="AJ23" s="62">
        <f>505144/1059.36</f>
        <v>476.83884609575597</v>
      </c>
    </row>
  </sheetData>
  <mergeCells count="2">
    <mergeCell ref="E7:M7"/>
    <mergeCell ref="AF23:AI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Sheet1</vt:lpstr>
      <vt:lpstr>Banking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Samsung</cp:lastModifiedBy>
  <cp:lastPrinted>2019-12-17T06:39:04Z</cp:lastPrinted>
  <dcterms:created xsi:type="dcterms:W3CDTF">2015-09-25T09:25:31Z</dcterms:created>
  <dcterms:modified xsi:type="dcterms:W3CDTF">2021-01-07T09:53:46Z</dcterms:modified>
</cp:coreProperties>
</file>