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/>
  <c r="B9"/>
  <c r="D9" s="1"/>
  <c r="I3" i="2"/>
  <c r="D8" i="1"/>
  <c r="F8" s="1"/>
  <c r="D7"/>
  <c r="F7" s="1"/>
  <c r="K8" i="2"/>
  <c r="D22" i="1"/>
  <c r="F22" s="1"/>
  <c r="D21"/>
  <c r="F21" s="1"/>
  <c r="D20"/>
  <c r="F20" s="1"/>
  <c r="D16"/>
  <c r="F16" s="1"/>
  <c r="D18"/>
  <c r="F18" s="1"/>
  <c r="D17"/>
  <c r="F17" s="1"/>
  <c r="D5"/>
  <c r="F5" s="1"/>
  <c r="D6"/>
  <c r="F6" s="1"/>
  <c r="D3"/>
  <c r="D4"/>
  <c r="D10"/>
  <c r="D13" l="1"/>
  <c r="F13" s="1"/>
  <c r="F9"/>
  <c r="D14"/>
  <c r="F14" s="1"/>
  <c r="D12"/>
  <c r="F12" s="1"/>
  <c r="F3" l="1"/>
  <c r="F4"/>
  <c r="F10"/>
  <c r="E13" i="5"/>
  <c r="F12"/>
  <c r="F11"/>
  <c r="F10"/>
  <c r="F9"/>
  <c r="F8"/>
  <c r="F7"/>
  <c r="F6"/>
  <c r="F13"/>
  <c r="F25" i="1"/>
  <c r="F30"/>
  <c r="F23" l="1"/>
  <c r="F24" s="1"/>
  <c r="F27" s="1"/>
  <c r="F31" s="1"/>
</calcChain>
</file>

<file path=xl/sharedStrings.xml><?xml version="1.0" encoding="utf-8"?>
<sst xmlns="http://schemas.openxmlformats.org/spreadsheetml/2006/main" count="98" uniqueCount="70">
  <si>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</si>
  <si>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</si>
  <si>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</si>
  <si>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</si>
  <si>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</si>
  <si>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</si>
  <si>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</si>
  <si>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</si>
  <si>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</si>
  <si>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</si>
  <si>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</si>
  <si>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</si>
  <si>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</si>
  <si>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</si>
  <si>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</si>
  <si>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</si>
  <si>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</si>
  <si>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</si>
  <si>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</si>
  <si>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</si>
  <si>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</si>
  <si>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</si>
  <si>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</si>
  <si>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</si>
  <si>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</si>
  <si>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</si>
  <si>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</si>
  <si>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</si>
  <si>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</si>
  <si>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</si>
  <si>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</si>
  <si>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</si>
  <si>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</si>
  <si>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</si>
  <si>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</si>
  <si>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</si>
  <si>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</si>
  <si>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</si>
  <si>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</si>
  <si>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</si>
  <si>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</si>
  <si>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</si>
  <si>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</si>
  <si>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</si>
  <si>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</si>
  <si>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</si>
  <si>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</si>
  <si>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</si>
  <si>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</si>
  <si>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</si>
  <si>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</si>
  <si>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</si>
  <si>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</si>
  <si>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</si>
  <si>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Payment Made u/s 40 2 (A)b</t>
  </si>
  <si>
    <t>Income From Salary</t>
  </si>
  <si>
    <t>Income From Other Sources</t>
  </si>
  <si>
    <t>ICICI Bank</t>
  </si>
  <si>
    <t>TopUp Loan</t>
  </si>
  <si>
    <t>S R International</t>
  </si>
  <si>
    <t>Salary To Partners</t>
  </si>
  <si>
    <t xml:space="preserve">Bank Interest </t>
  </si>
  <si>
    <t>Interest To Partners</t>
  </si>
  <si>
    <t xml:space="preserve">Interest    </t>
  </si>
  <si>
    <t>Ramin Mittal</t>
  </si>
  <si>
    <t>Share In Partnership Firm (S R International)</t>
  </si>
  <si>
    <t>Samin Mittal</t>
  </si>
  <si>
    <t>Business Income (Share In Partnership)</t>
  </si>
  <si>
    <t>P .K Mittal</t>
  </si>
  <si>
    <t>LBLUD00004931488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</si>
</sst>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1"/>
  <sheetViews>
    <sheetView topLeftCell="A10" zoomScale="107" zoomScaleNormal="107" workbookViewId="0">
      <selection activeCell="F30" sqref="F30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59</v>
      </c>
      <c r="B1" s="53" t="s">
        <v>0</v>
      </c>
      <c r="C1" s="53"/>
      <c r="D1" s="25" t="s">
        <v>1</v>
      </c>
      <c r="E1" s="25"/>
      <c r="F1" s="25" t="s">
        <v>2</v>
      </c>
    </row>
    <row r="2" spans="1:6" ht="12.75" customHeight="1">
      <c r="A2" s="26" t="s">
        <v>59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414825.47</v>
      </c>
      <c r="C3" s="31">
        <v>401085.56</v>
      </c>
      <c r="D3" s="32">
        <f>AVERAGE(B3:C3)</f>
        <v>407955.51500000001</v>
      </c>
      <c r="E3" s="33">
        <v>1</v>
      </c>
      <c r="F3" s="32">
        <f t="shared" ref="F3:F10" si="0">E3*D3</f>
        <v>407955.51500000001</v>
      </c>
    </row>
    <row r="4" spans="1:6">
      <c r="A4" s="29" t="s">
        <v>53</v>
      </c>
      <c r="B4" s="30">
        <v>710379</v>
      </c>
      <c r="C4" s="31">
        <v>754337</v>
      </c>
      <c r="D4" s="32">
        <f t="shared" ref="D4:D10" si="1">AVERAGE(B4:C4)</f>
        <v>732358</v>
      </c>
      <c r="E4" s="33">
        <v>1</v>
      </c>
      <c r="F4" s="32">
        <f t="shared" si="0"/>
        <v>732358</v>
      </c>
    </row>
    <row r="5" spans="1:6" ht="15" customHeight="1">
      <c r="A5" s="29" t="s">
        <v>61</v>
      </c>
      <c r="B5" s="30">
        <v>1477053.01</v>
      </c>
      <c r="C5" s="31">
        <v>0</v>
      </c>
      <c r="D5" s="32">
        <f t="shared" si="1"/>
        <v>738526.505</v>
      </c>
      <c r="E5" s="33">
        <v>0.25</v>
      </c>
      <c r="F5" s="32">
        <f t="shared" ref="F5" si="2">E5*D5</f>
        <v>184631.62625</v>
      </c>
    </row>
    <row r="6" spans="1:6" ht="15" customHeight="1">
      <c r="A6" s="29" t="s">
        <v>63</v>
      </c>
      <c r="B6" s="30">
        <v>3664253.22</v>
      </c>
      <c r="C6" s="31">
        <v>4377824.9800000004</v>
      </c>
      <c r="D6" s="32">
        <f t="shared" ref="D6" si="3">AVERAGE(B6:C6)</f>
        <v>4021039.1000000006</v>
      </c>
      <c r="E6" s="33">
        <v>0</v>
      </c>
      <c r="F6" s="32">
        <f t="shared" ref="F6" si="4">E6*D6</f>
        <v>0</v>
      </c>
    </row>
    <row r="7" spans="1:6" ht="15" customHeight="1">
      <c r="A7" s="29" t="s">
        <v>62</v>
      </c>
      <c r="B7" s="30">
        <v>1604090</v>
      </c>
      <c r="C7" s="31">
        <v>1846097</v>
      </c>
      <c r="D7" s="32">
        <f t="shared" si="1"/>
        <v>1725093.5</v>
      </c>
      <c r="E7" s="33">
        <v>0</v>
      </c>
      <c r="F7" s="32">
        <f t="shared" ref="F7:F8" si="5">E7*D7</f>
        <v>0</v>
      </c>
    </row>
    <row r="8" spans="1:6" ht="15" customHeight="1">
      <c r="A8" s="29" t="s">
        <v>60</v>
      </c>
      <c r="B8" s="30">
        <v>6000000</v>
      </c>
      <c r="C8" s="31">
        <v>600000</v>
      </c>
      <c r="D8" s="32">
        <f t="shared" si="1"/>
        <v>3300000</v>
      </c>
      <c r="E8" s="33">
        <v>0</v>
      </c>
      <c r="F8" s="32">
        <f t="shared" si="5"/>
        <v>0</v>
      </c>
    </row>
    <row r="9" spans="1:6" ht="15" customHeight="1">
      <c r="A9" s="29" t="s">
        <v>54</v>
      </c>
      <c r="B9" s="30">
        <f>300000+300000+996590+607500+258703+212655</f>
        <v>2675448</v>
      </c>
      <c r="C9" s="31">
        <f>300000+300000+1105012+741085+204945+480000+192467+110605</f>
        <v>3434114</v>
      </c>
      <c r="D9" s="32">
        <f t="shared" ref="D9" si="6">AVERAGE(B9:C9)</f>
        <v>3054781</v>
      </c>
      <c r="E9" s="33">
        <v>1</v>
      </c>
      <c r="F9" s="32">
        <f t="shared" ref="F9" si="7">E9*D9</f>
        <v>3054781</v>
      </c>
    </row>
    <row r="10" spans="1:6">
      <c r="A10" s="29" t="s">
        <v>7</v>
      </c>
      <c r="B10" s="30">
        <v>-133141</v>
      </c>
      <c r="C10" s="30">
        <v>-125374</v>
      </c>
      <c r="D10" s="32">
        <f t="shared" si="1"/>
        <v>-129257.5</v>
      </c>
      <c r="E10" s="33">
        <v>1</v>
      </c>
      <c r="F10" s="32">
        <f t="shared" si="0"/>
        <v>-129257.5</v>
      </c>
    </row>
    <row r="11" spans="1:6" ht="12.75" customHeight="1">
      <c r="A11" s="26" t="s">
        <v>64</v>
      </c>
      <c r="B11" s="27" t="s">
        <v>51</v>
      </c>
      <c r="C11" s="27" t="s">
        <v>3</v>
      </c>
      <c r="D11" s="27" t="s">
        <v>4</v>
      </c>
      <c r="E11" s="28" t="s">
        <v>5</v>
      </c>
      <c r="F11" s="27" t="s">
        <v>6</v>
      </c>
    </row>
    <row r="12" spans="1:6">
      <c r="A12" s="29" t="s">
        <v>65</v>
      </c>
      <c r="B12" s="30">
        <v>930228</v>
      </c>
      <c r="C12" s="31">
        <v>1077905</v>
      </c>
      <c r="D12" s="32">
        <f t="shared" ref="D12:D14" si="8">AVERAGE(B12:C12)</f>
        <v>1004066.5</v>
      </c>
      <c r="E12" s="33">
        <v>0</v>
      </c>
      <c r="F12" s="32">
        <f t="shared" ref="F12:F14" si="9">E12*D12</f>
        <v>0</v>
      </c>
    </row>
    <row r="13" spans="1:6">
      <c r="A13" s="29" t="s">
        <v>56</v>
      </c>
      <c r="B13" s="30">
        <v>975</v>
      </c>
      <c r="C13" s="31">
        <v>863</v>
      </c>
      <c r="D13" s="32">
        <f t="shared" ref="D13" si="10">AVERAGE(B13:C13)</f>
        <v>919</v>
      </c>
      <c r="E13" s="33">
        <v>0.5</v>
      </c>
      <c r="F13" s="32">
        <f t="shared" ref="F13" si="11">E13*D13</f>
        <v>459.5</v>
      </c>
    </row>
    <row r="14" spans="1:6" ht="12.75" customHeight="1">
      <c r="A14" s="29" t="s">
        <v>7</v>
      </c>
      <c r="B14" s="30">
        <v>-71816</v>
      </c>
      <c r="C14" s="30">
        <v>-118889</v>
      </c>
      <c r="D14" s="32">
        <f t="shared" si="8"/>
        <v>-95352.5</v>
      </c>
      <c r="E14" s="33">
        <v>1</v>
      </c>
      <c r="F14" s="32">
        <f t="shared" si="9"/>
        <v>-95352.5</v>
      </c>
    </row>
    <row r="15" spans="1:6" ht="12.75" customHeight="1">
      <c r="A15" s="26" t="s">
        <v>66</v>
      </c>
      <c r="B15" s="27" t="s">
        <v>51</v>
      </c>
      <c r="C15" s="27" t="s">
        <v>3</v>
      </c>
      <c r="D15" s="27" t="s">
        <v>4</v>
      </c>
      <c r="E15" s="28" t="s">
        <v>5</v>
      </c>
      <c r="F15" s="27" t="s">
        <v>6</v>
      </c>
    </row>
    <row r="16" spans="1:6">
      <c r="A16" s="29" t="s">
        <v>67</v>
      </c>
      <c r="B16" s="30">
        <v>460771</v>
      </c>
      <c r="C16" s="30">
        <v>856685</v>
      </c>
      <c r="D16" s="32">
        <f>AVERAGE(B16:C16)</f>
        <v>658728</v>
      </c>
      <c r="E16" s="33">
        <v>0</v>
      </c>
      <c r="F16" s="32">
        <f t="shared" ref="F16" si="12">E16*D16</f>
        <v>0</v>
      </c>
    </row>
    <row r="17" spans="1:6">
      <c r="A17" s="29" t="s">
        <v>56</v>
      </c>
      <c r="B17" s="30">
        <v>230298</v>
      </c>
      <c r="C17" s="30">
        <v>206321</v>
      </c>
      <c r="D17" s="32">
        <f t="shared" ref="D17:D18" si="13">AVERAGE(B17:C17)</f>
        <v>218309.5</v>
      </c>
      <c r="E17" s="33">
        <v>0.5</v>
      </c>
      <c r="F17" s="32">
        <f t="shared" ref="F17:F18" si="14">E17*D17</f>
        <v>109154.75</v>
      </c>
    </row>
    <row r="18" spans="1:6" ht="12.75" customHeight="1">
      <c r="A18" s="29" t="s">
        <v>7</v>
      </c>
      <c r="B18" s="30">
        <v>-18369</v>
      </c>
      <c r="C18" s="30">
        <v>-106584</v>
      </c>
      <c r="D18" s="32">
        <f t="shared" si="13"/>
        <v>-62476.5</v>
      </c>
      <c r="E18" s="33">
        <v>1</v>
      </c>
      <c r="F18" s="32">
        <f t="shared" si="14"/>
        <v>-62476.5</v>
      </c>
    </row>
    <row r="19" spans="1:6" ht="12.75" customHeight="1">
      <c r="A19" s="26" t="s">
        <v>68</v>
      </c>
      <c r="B19" s="27" t="s">
        <v>51</v>
      </c>
      <c r="C19" s="27" t="s">
        <v>3</v>
      </c>
      <c r="D19" s="27" t="s">
        <v>4</v>
      </c>
      <c r="E19" s="28" t="s">
        <v>5</v>
      </c>
      <c r="F19" s="27" t="s">
        <v>6</v>
      </c>
    </row>
    <row r="20" spans="1:6">
      <c r="A20" s="29" t="s">
        <v>55</v>
      </c>
      <c r="B20" s="30">
        <v>440000</v>
      </c>
      <c r="C20" s="31">
        <v>480000</v>
      </c>
      <c r="D20" s="32">
        <f t="shared" ref="D20:D22" si="15">AVERAGE(B20:C20)</f>
        <v>460000</v>
      </c>
      <c r="E20" s="33">
        <v>1</v>
      </c>
      <c r="F20" s="32">
        <f t="shared" ref="F20:F22" si="16">E20*D20</f>
        <v>460000</v>
      </c>
    </row>
    <row r="21" spans="1:6">
      <c r="A21" s="29" t="s">
        <v>56</v>
      </c>
      <c r="B21" s="30">
        <v>699</v>
      </c>
      <c r="C21" s="31">
        <v>338</v>
      </c>
      <c r="D21" s="32">
        <f t="shared" si="15"/>
        <v>518.5</v>
      </c>
      <c r="E21" s="33">
        <v>0.5</v>
      </c>
      <c r="F21" s="32">
        <f t="shared" si="16"/>
        <v>259.25</v>
      </c>
    </row>
    <row r="22" spans="1:6" ht="12.75" customHeight="1">
      <c r="A22" s="29" t="s">
        <v>7</v>
      </c>
      <c r="B22" s="30">
        <v>-25472</v>
      </c>
      <c r="C22" s="30">
        <v>-38100</v>
      </c>
      <c r="D22" s="32">
        <f t="shared" si="15"/>
        <v>-31786</v>
      </c>
      <c r="E22" s="33">
        <v>1</v>
      </c>
      <c r="F22" s="32">
        <f t="shared" si="16"/>
        <v>-31786</v>
      </c>
    </row>
    <row r="23" spans="1:6" ht="15.4" customHeight="1">
      <c r="A23" s="34" t="s">
        <v>8</v>
      </c>
      <c r="B23" s="54"/>
      <c r="C23" s="55"/>
      <c r="D23" s="55"/>
      <c r="E23" s="56"/>
      <c r="F23" s="35">
        <f>+SUM(F3:F22)</f>
        <v>4630727.1412500003</v>
      </c>
    </row>
    <row r="24" spans="1:6" ht="16.350000000000001" customHeight="1">
      <c r="A24" s="36" t="s">
        <v>9</v>
      </c>
      <c r="B24" s="57"/>
      <c r="C24" s="58"/>
      <c r="D24" s="58"/>
      <c r="E24" s="59"/>
      <c r="F24" s="35">
        <f>F23/12</f>
        <v>385893.92843750003</v>
      </c>
    </row>
    <row r="25" spans="1:6">
      <c r="A25" s="36" t="s">
        <v>10</v>
      </c>
      <c r="B25" s="57"/>
      <c r="C25" s="58"/>
      <c r="D25" s="58"/>
      <c r="E25" s="59"/>
      <c r="F25" s="32">
        <f ca="1">RTR!K8</f>
        <v>478450</v>
      </c>
    </row>
    <row r="26" spans="1:6" ht="16.350000000000001" customHeight="1">
      <c r="A26" s="37" t="s">
        <v>11</v>
      </c>
      <c r="B26" s="60"/>
      <c r="C26" s="61"/>
      <c r="D26" s="61"/>
      <c r="E26" s="62"/>
      <c r="F26" s="38">
        <v>1.5</v>
      </c>
    </row>
    <row r="27" spans="1:6" ht="16.350000000000001" customHeight="1">
      <c r="A27" s="36" t="s">
        <v>12</v>
      </c>
      <c r="B27" s="63"/>
      <c r="C27" s="63"/>
      <c r="D27" s="63"/>
      <c r="E27" s="63"/>
      <c r="F27" s="39">
        <f ca="1">(F24*F26)-F25</f>
        <v>100390.89265625004</v>
      </c>
    </row>
    <row r="28" spans="1:6" ht="16.350000000000001" customHeight="1">
      <c r="A28" s="36" t="s">
        <v>13</v>
      </c>
      <c r="B28" s="63"/>
      <c r="C28" s="63"/>
      <c r="D28" s="63"/>
      <c r="E28" s="63"/>
      <c r="F28" s="40">
        <v>180</v>
      </c>
    </row>
    <row r="29" spans="1:6" ht="14.25" customHeight="1">
      <c r="A29" s="36" t="s">
        <v>14</v>
      </c>
      <c r="B29" s="63"/>
      <c r="C29" s="63"/>
      <c r="D29" s="63"/>
      <c r="E29" s="63"/>
      <c r="F29" s="38">
        <v>0.1075</v>
      </c>
    </row>
    <row r="30" spans="1:6">
      <c r="A30" s="36" t="s">
        <v>15</v>
      </c>
      <c r="B30" s="63"/>
      <c r="C30" s="63"/>
      <c r="D30" s="63"/>
      <c r="E30" s="63"/>
      <c r="F30" s="41">
        <f>PMT(F29/12,F28,-100000)</f>
        <v>1120.947983527265</v>
      </c>
    </row>
    <row r="31" spans="1:6">
      <c r="A31" s="36" t="s">
        <v>16</v>
      </c>
      <c r="B31" s="63"/>
      <c r="C31" s="63"/>
      <c r="D31" s="63"/>
      <c r="E31" s="63"/>
      <c r="F31" s="42">
        <f ca="1">F27/F30</f>
        <v>89.558921673021786</v>
      </c>
    </row>
  </sheetData>
  <sheetProtection selectLockedCells="1" selectUnlockedCells="1"/>
  <mergeCells count="10">
    <mergeCell ref="B27:E27"/>
    <mergeCell ref="B28:E28"/>
    <mergeCell ref="B29:E29"/>
    <mergeCell ref="B30:E30"/>
    <mergeCell ref="B31:E31"/>
    <mergeCell ref="B1:C1"/>
    <mergeCell ref="B23:E23"/>
    <mergeCell ref="B24:E24"/>
    <mergeCell ref="B25:E25"/>
    <mergeCell ref="B26:E26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8"/>
  <sheetViews>
    <sheetView tabSelected="1" workbookViewId="0">
      <selection activeCell="K8" sqref="K8"/>
    </sheetView>
  </sheetViews>
  <sheetFormatPr defaultColWidth="22.140625" defaultRowHeight="13.5"/>
  <cols>
    <col min="1" max="1" width="5.42578125" style="43" customWidth="1"/>
    <col min="2" max="2" width="20" style="43" bestFit="1" customWidth="1"/>
    <col min="3" max="3" width="15.85546875" style="43" bestFit="1" customWidth="1"/>
    <col min="4" max="4" width="11.140625" style="43" bestFit="1" customWidth="1"/>
    <col min="5" max="5" width="11.42578125" style="43" bestFit="1" customWidth="1"/>
    <col min="6" max="6" width="10.140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11" ht="27">
      <c r="A1" s="45" t="s">
        <v>17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  <c r="G1" s="45" t="s">
        <v>23</v>
      </c>
      <c r="H1" s="45" t="s">
        <v>24</v>
      </c>
      <c r="I1" s="45" t="s">
        <v>25</v>
      </c>
      <c r="J1" s="45" t="s">
        <v>26</v>
      </c>
      <c r="K1" s="45" t="s">
        <v>27</v>
      </c>
    </row>
    <row r="2" spans="1:11">
      <c r="A2" s="46">
        <v>1</v>
      </c>
      <c r="B2" s="47"/>
      <c r="C2" s="46"/>
      <c r="D2" s="46"/>
      <c r="E2" s="47"/>
      <c r="F2" s="47"/>
      <c r="G2" s="48"/>
      <c r="H2" s="48"/>
      <c r="I2" s="48"/>
      <c r="J2" s="48">
        <v>50280</v>
      </c>
      <c r="K2" s="49" t="s">
        <v>28</v>
      </c>
    </row>
    <row r="3" spans="1:11">
      <c r="A3" s="46">
        <v>2</v>
      </c>
      <c r="B3" s="47" t="s">
        <v>69</v>
      </c>
      <c r="C3" s="46" t="s">
        <v>59</v>
      </c>
      <c r="D3" s="46" t="s">
        <v>57</v>
      </c>
      <c r="E3" s="47" t="s">
        <v>58</v>
      </c>
      <c r="F3" s="47">
        <v>14000000</v>
      </c>
      <c r="G3" s="48">
        <v>180</v>
      </c>
      <c r="H3" s="48">
        <v>9</v>
      </c>
      <c r="I3" s="48">
        <f>180-9</f>
        <v>171</v>
      </c>
      <c r="J3" s="48">
        <v>149590</v>
      </c>
      <c r="K3" s="49" t="s">
        <v>28</v>
      </c>
    </row>
    <row r="4" spans="1:11">
      <c r="A4" s="46">
        <v>3</v>
      </c>
      <c r="B4" s="47"/>
      <c r="C4" s="46"/>
      <c r="D4" s="46"/>
      <c r="E4" s="47"/>
      <c r="F4" s="47"/>
      <c r="G4" s="48"/>
      <c r="H4" s="48"/>
      <c r="I4" s="48"/>
      <c r="J4" s="48">
        <v>240412</v>
      </c>
      <c r="K4" s="49" t="s">
        <v>28</v>
      </c>
    </row>
    <row r="5" spans="1:11">
      <c r="A5" s="46">
        <v>4</v>
      </c>
      <c r="B5" s="47"/>
      <c r="C5" s="46"/>
      <c r="D5" s="46"/>
      <c r="E5" s="47"/>
      <c r="F5" s="47"/>
      <c r="G5" s="48"/>
      <c r="H5" s="48"/>
      <c r="I5" s="48"/>
      <c r="J5" s="48">
        <v>16700</v>
      </c>
      <c r="K5" s="49" t="s">
        <v>28</v>
      </c>
    </row>
    <row r="6" spans="1:11">
      <c r="A6" s="46">
        <v>5</v>
      </c>
      <c r="B6" s="47"/>
      <c r="C6" s="46"/>
      <c r="D6" s="46"/>
      <c r="E6" s="47"/>
      <c r="F6" s="47"/>
      <c r="G6" s="48"/>
      <c r="H6" s="48"/>
      <c r="I6" s="48"/>
      <c r="J6" s="48">
        <v>18468</v>
      </c>
      <c r="K6" s="49" t="s">
        <v>28</v>
      </c>
    </row>
    <row r="7" spans="1:11">
      <c r="A7" s="46">
        <v>6</v>
      </c>
      <c r="B7" s="47"/>
      <c r="C7" s="46"/>
      <c r="D7" s="46"/>
      <c r="E7" s="47"/>
      <c r="F7" s="47"/>
      <c r="G7" s="48"/>
      <c r="H7" s="48"/>
      <c r="I7" s="48"/>
      <c r="J7" s="48">
        <v>3000</v>
      </c>
      <c r="K7" s="49" t="s">
        <v>28</v>
      </c>
    </row>
    <row r="8" spans="1:11">
      <c r="A8" s="50"/>
      <c r="B8" s="46"/>
      <c r="C8" s="46"/>
      <c r="D8" s="46"/>
      <c r="E8" s="47"/>
      <c r="F8" s="46"/>
      <c r="G8" s="46"/>
      <c r="H8" s="46"/>
      <c r="I8" s="46"/>
      <c r="J8" s="46"/>
      <c r="K8" s="51">
        <f ca="1">SUMIF(K2:K7,"Y",J2:J5)</f>
        <v>478450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2020-01-07T11:31:09Z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