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2" i="1" l="1"/>
  <c r="F12" i="1" s="1"/>
  <c r="D11" i="1"/>
  <c r="F11" i="1" s="1"/>
  <c r="D4" i="1"/>
  <c r="F4" i="1" s="1"/>
  <c r="D14" i="1" l="1"/>
  <c r="F14" i="1" s="1"/>
  <c r="D13" i="1"/>
  <c r="F13" i="1" s="1"/>
  <c r="I19" i="2"/>
  <c r="D3" i="1" l="1"/>
  <c r="D5" i="1"/>
  <c r="D7" i="1"/>
  <c r="D8" i="1"/>
  <c r="D9" i="1"/>
  <c r="D6" i="1"/>
  <c r="F9" i="1" l="1"/>
  <c r="F6" i="1"/>
  <c r="F8" i="1"/>
  <c r="F7" i="1"/>
  <c r="F22" i="1"/>
  <c r="F17" i="1" l="1"/>
  <c r="F3" i="1"/>
  <c r="F5" i="1"/>
  <c r="F6" i="5"/>
  <c r="F7" i="5"/>
  <c r="F8" i="5"/>
  <c r="F9" i="5"/>
  <c r="F10" i="5"/>
  <c r="F11" i="5"/>
  <c r="F12" i="5"/>
  <c r="E13" i="5"/>
  <c r="F13" i="5" l="1"/>
  <c r="F15" i="1"/>
  <c r="F16" i="1" s="1"/>
  <c r="F19" i="1" s="1"/>
  <c r="F23" i="1" s="1"/>
</calcChain>
</file>

<file path=xl/sharedStrings.xml><?xml version="1.0" encoding="utf-8"?>
<sst xmlns="http://schemas.openxmlformats.org/spreadsheetml/2006/main" count="90" uniqueCount="65">
  <si>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</si>
  <si>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</si>
  <si>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</si>
  <si>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</si>
  <si>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</si>
  <si>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</si>
  <si>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</si>
  <si>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</si>
  <si>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</si>
  <si>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</si>
  <si>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</si>
  <si>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</si>
  <si>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</si>
  <si>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</si>
  <si>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</si>
  <si>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</si>
  <si>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</si>
  <si>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</si>
  <si>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</si>
  <si>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</si>
  <si>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</si>
  <si>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</si>
  <si>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</si>
  <si>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</si>
  <si>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</si>
  <si>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</si>
  <si>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</si>
  <si>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</si>
  <si>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</si>
  <si>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</si>
  <si>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</si>
  <si>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</si>
  <si>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</si>
  <si>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</si>
  <si>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</si>
  <si>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</si>
  <si>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</si>
  <si>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</si>
  <si>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</si>
  <si>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</si>
  <si>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</si>
  <si>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</si>
  <si>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</si>
  <si>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</si>
  <si>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</si>
  <si>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</si>
  <si>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</si>
  <si>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>2019-20</t>
  </si>
  <si>
    <t xml:space="preserve">Max FOIR)                </t>
  </si>
  <si>
    <t>n</t>
  </si>
  <si>
    <t xml:space="preserve">Payment Made U/s 40A(2)b </t>
  </si>
  <si>
    <t>Tenure</t>
  </si>
  <si>
    <t>S.S Selection</t>
  </si>
  <si>
    <t>Rajesh Monga (Prop)</t>
  </si>
  <si>
    <t>Neeru monga</t>
  </si>
  <si>
    <t>20-21</t>
  </si>
  <si>
    <t>Income From House Property</t>
  </si>
  <si>
    <t>Income From Business/Profession</t>
  </si>
  <si>
    <t>s S Selection</t>
  </si>
  <si>
    <t>IDFC First Bank</t>
  </si>
  <si>
    <t>AUR004204041925</t>
  </si>
  <si>
    <t>Rajesh monga</t>
  </si>
  <si>
    <t>Axis Bank</t>
  </si>
  <si>
    <t>LALUD00037402341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</si>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</sst>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8" borderId="2" xfId="0" applyNumberFormat="1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2" fillId="0" borderId="4" xfId="0" applyFont="1" applyFill="1" applyBorder="1" applyAlignment="1">
      <alignment horizontal="left" vertical="center"/>
    </xf>
    <xf numFmtId="1" fontId="12" fillId="0" borderId="2" xfId="0" applyNumberFormat="1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1" fontId="12" fillId="8" borderId="2" xfId="0" applyNumberFormat="1" applyFont="1" applyFill="1" applyBorder="1" applyAlignment="1">
      <alignment horizontal="left" vertical="center"/>
    </xf>
    <xf numFmtId="2" fontId="12" fillId="8" borderId="2" xfId="0" applyNumberFormat="1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/>
    </xf>
    <xf numFmtId="2" fontId="12" fillId="0" borderId="2" xfId="0" applyNumberFormat="1" applyFont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1" fontId="12" fillId="7" borderId="2" xfId="0" applyNumberFormat="1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2" fontId="12" fillId="7" borderId="2" xfId="0" applyNumberFormat="1" applyFont="1" applyFill="1" applyBorder="1" applyAlignment="1">
      <alignment horizontal="left" vertical="center"/>
    </xf>
    <xf numFmtId="1" fontId="12" fillId="2" borderId="3" xfId="0" applyNumberFormat="1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3"/>
  <sheetViews>
    <sheetView topLeftCell="A4" zoomScale="136" zoomScaleNormal="136" workbookViewId="0">
      <selection activeCell="H19" sqref="H19"/>
    </sheetView>
  </sheetViews>
  <sheetFormatPr defaultColWidth="31.28515625" defaultRowHeight="12"/>
  <cols>
    <col min="1" max="1" width="27.140625" style="35" customWidth="1"/>
    <col min="2" max="2" width="7.42578125" style="35" bestFit="1" customWidth="1"/>
    <col min="3" max="3" width="7" style="35" customWidth="1"/>
    <col min="4" max="4" width="9.28515625" style="35" bestFit="1" customWidth="1"/>
    <col min="5" max="5" width="8.42578125" style="35" bestFit="1" customWidth="1"/>
    <col min="6" max="6" width="15.28515625" style="35" bestFit="1" customWidth="1"/>
    <col min="7" max="7" width="14.7109375" style="35" customWidth="1"/>
    <col min="8" max="8" width="11.85546875" style="35" customWidth="1"/>
    <col min="9" max="9" width="14.5703125" style="35" customWidth="1"/>
    <col min="10" max="11" width="13.140625" style="35" customWidth="1"/>
    <col min="12" max="12" width="13.7109375" style="35" customWidth="1"/>
    <col min="13" max="13" width="14.140625" style="35" customWidth="1"/>
    <col min="14" max="14" width="11.85546875" style="35" customWidth="1"/>
    <col min="15" max="15" width="12" style="35" customWidth="1"/>
    <col min="16" max="16" width="11" style="35" customWidth="1"/>
    <col min="17" max="17" width="11.5703125" style="35" customWidth="1"/>
    <col min="18" max="18" width="12" style="35" customWidth="1"/>
    <col min="19" max="236" width="31.28515625" style="35"/>
    <col min="237" max="244" width="31.28515625" style="36"/>
    <col min="245" max="246" width="31.28515625" style="37"/>
    <col min="247" max="16384" width="31.28515625" style="33"/>
  </cols>
  <sheetData>
    <row r="1" spans="1:246" ht="12.75" customHeight="1">
      <c r="A1" s="57" t="s">
        <v>52</v>
      </c>
      <c r="B1" s="58" t="s">
        <v>46</v>
      </c>
      <c r="C1" s="58"/>
      <c r="D1" s="57"/>
      <c r="E1" s="57"/>
      <c r="F1" s="57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2"/>
      <c r="ID1" s="32"/>
      <c r="IE1" s="32"/>
      <c r="IF1" s="32"/>
      <c r="IG1" s="32"/>
      <c r="IH1" s="32"/>
      <c r="II1" s="32"/>
      <c r="IJ1" s="32"/>
      <c r="IK1" s="33"/>
      <c r="IL1" s="33"/>
    </row>
    <row r="2" spans="1:246">
      <c r="A2" s="39" t="s">
        <v>53</v>
      </c>
      <c r="B2" s="39" t="s">
        <v>55</v>
      </c>
      <c r="C2" s="39" t="s">
        <v>47</v>
      </c>
      <c r="D2" s="39" t="s">
        <v>29</v>
      </c>
      <c r="E2" s="40" t="s">
        <v>0</v>
      </c>
      <c r="F2" s="39" t="s">
        <v>30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2"/>
      <c r="ID2" s="32"/>
      <c r="IE2" s="32"/>
      <c r="IF2" s="32"/>
      <c r="IG2" s="32"/>
      <c r="IH2" s="32"/>
      <c r="II2" s="32"/>
      <c r="IJ2" s="32"/>
      <c r="IK2" s="33"/>
      <c r="IL2" s="33"/>
    </row>
    <row r="3" spans="1:246">
      <c r="A3" s="50" t="s">
        <v>40</v>
      </c>
      <c r="B3" s="51">
        <v>820053.89</v>
      </c>
      <c r="C3" s="52">
        <v>864454.48</v>
      </c>
      <c r="D3" s="50">
        <f t="shared" ref="D3:D9" si="0">AVERAGE(B3:C3)</f>
        <v>842254.18500000006</v>
      </c>
      <c r="E3" s="53">
        <v>1</v>
      </c>
      <c r="F3" s="34">
        <f t="shared" ref="F3:F8" si="1">E3*D3</f>
        <v>842254.18500000006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2"/>
      <c r="ID3" s="32"/>
      <c r="IE3" s="32"/>
      <c r="IF3" s="32"/>
      <c r="IG3" s="32"/>
      <c r="IH3" s="32"/>
      <c r="II3" s="32"/>
      <c r="IJ3" s="32"/>
      <c r="IK3" s="33"/>
      <c r="IL3" s="33"/>
    </row>
    <row r="4" spans="1:246">
      <c r="A4" s="50" t="s">
        <v>41</v>
      </c>
      <c r="B4" s="51">
        <v>496405</v>
      </c>
      <c r="C4" s="52">
        <v>417743</v>
      </c>
      <c r="D4" s="50">
        <f t="shared" ref="D4" si="2">AVERAGE(B4:C4)</f>
        <v>457074</v>
      </c>
      <c r="E4" s="53">
        <v>1</v>
      </c>
      <c r="F4" s="34">
        <f t="shared" ref="F4" si="3">E4*D4</f>
        <v>457074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2"/>
      <c r="IA4" s="32"/>
      <c r="IB4" s="32"/>
      <c r="IC4" s="32"/>
      <c r="ID4" s="32"/>
      <c r="IE4" s="32"/>
      <c r="IF4" s="32"/>
      <c r="IG4" s="32"/>
      <c r="IH4" s="33"/>
      <c r="II4" s="33"/>
      <c r="IJ4" s="33"/>
      <c r="IK4" s="33"/>
      <c r="IL4" s="33"/>
    </row>
    <row r="5" spans="1:246">
      <c r="A5" s="50" t="s">
        <v>56</v>
      </c>
      <c r="B5" s="51">
        <v>0</v>
      </c>
      <c r="C5" s="52">
        <v>68600</v>
      </c>
      <c r="D5" s="50">
        <f t="shared" si="0"/>
        <v>34300</v>
      </c>
      <c r="E5" s="53">
        <v>1</v>
      </c>
      <c r="F5" s="34">
        <f t="shared" si="1"/>
        <v>34300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2"/>
      <c r="IA5" s="32"/>
      <c r="IB5" s="32"/>
      <c r="IC5" s="32"/>
      <c r="ID5" s="32"/>
      <c r="IE5" s="32"/>
      <c r="IF5" s="32"/>
      <c r="IG5" s="32"/>
      <c r="IH5" s="33"/>
      <c r="II5" s="33"/>
      <c r="IJ5" s="33"/>
      <c r="IK5" s="33"/>
      <c r="IL5" s="33"/>
    </row>
    <row r="6" spans="1:246">
      <c r="A6" s="50" t="s">
        <v>44</v>
      </c>
      <c r="B6" s="51">
        <v>1053711</v>
      </c>
      <c r="C6" s="52">
        <v>1125015</v>
      </c>
      <c r="D6" s="50">
        <f t="shared" si="0"/>
        <v>1089363</v>
      </c>
      <c r="E6" s="53">
        <v>1</v>
      </c>
      <c r="F6" s="34">
        <f t="shared" ref="F6" si="4">E6*D6</f>
        <v>1089363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2"/>
      <c r="IA6" s="32"/>
      <c r="IB6" s="32"/>
      <c r="IC6" s="32"/>
      <c r="ID6" s="32"/>
      <c r="IE6" s="32"/>
      <c r="IF6" s="32"/>
      <c r="IG6" s="32"/>
      <c r="IH6" s="33"/>
      <c r="II6" s="33"/>
      <c r="IJ6" s="33"/>
      <c r="IK6" s="33"/>
      <c r="IL6" s="33"/>
    </row>
    <row r="7" spans="1:246">
      <c r="A7" s="50" t="s">
        <v>43</v>
      </c>
      <c r="B7" s="51">
        <v>18337</v>
      </c>
      <c r="C7" s="52">
        <v>12379</v>
      </c>
      <c r="D7" s="50">
        <f t="shared" si="0"/>
        <v>15358</v>
      </c>
      <c r="E7" s="53">
        <v>0.5</v>
      </c>
      <c r="F7" s="34">
        <f t="shared" si="1"/>
        <v>7679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2"/>
      <c r="IA7" s="32"/>
      <c r="IB7" s="32"/>
      <c r="IC7" s="32"/>
      <c r="ID7" s="32"/>
      <c r="IE7" s="32"/>
      <c r="IF7" s="32"/>
      <c r="IG7" s="32"/>
      <c r="IH7" s="33"/>
      <c r="II7" s="33"/>
      <c r="IJ7" s="33"/>
      <c r="IK7" s="33"/>
      <c r="IL7" s="33"/>
    </row>
    <row r="8" spans="1:246">
      <c r="A8" s="50" t="s">
        <v>50</v>
      </c>
      <c r="B8" s="51">
        <v>180000</v>
      </c>
      <c r="C8" s="52">
        <v>180000</v>
      </c>
      <c r="D8" s="50">
        <f t="shared" si="0"/>
        <v>180000</v>
      </c>
      <c r="E8" s="53">
        <v>1</v>
      </c>
      <c r="F8" s="34">
        <f t="shared" si="1"/>
        <v>180000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2"/>
      <c r="IA8" s="32"/>
      <c r="IB8" s="32"/>
      <c r="IC8" s="32"/>
      <c r="ID8" s="32"/>
      <c r="IE8" s="32"/>
      <c r="IF8" s="32"/>
      <c r="IG8" s="32"/>
      <c r="IH8" s="33"/>
      <c r="II8" s="33"/>
      <c r="IJ8" s="33"/>
      <c r="IK8" s="33"/>
      <c r="IL8" s="33"/>
    </row>
    <row r="9" spans="1:246">
      <c r="A9" s="50" t="s">
        <v>31</v>
      </c>
      <c r="B9" s="51">
        <v>-103259</v>
      </c>
      <c r="C9" s="51">
        <v>-96561</v>
      </c>
      <c r="D9" s="50">
        <f t="shared" si="0"/>
        <v>-99910</v>
      </c>
      <c r="E9" s="53">
        <v>1</v>
      </c>
      <c r="F9" s="34">
        <f>E9*D9</f>
        <v>-99910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2"/>
      <c r="IA9" s="32"/>
      <c r="IB9" s="32"/>
      <c r="IC9" s="32"/>
      <c r="ID9" s="32"/>
      <c r="IE9" s="32"/>
      <c r="IF9" s="32"/>
      <c r="IG9" s="32"/>
      <c r="IH9" s="33"/>
      <c r="II9" s="33"/>
      <c r="IJ9" s="33"/>
      <c r="IK9" s="33"/>
      <c r="IL9" s="33"/>
    </row>
    <row r="10" spans="1:246">
      <c r="A10" s="41" t="s">
        <v>54</v>
      </c>
      <c r="B10" s="41" t="s">
        <v>55</v>
      </c>
      <c r="C10" s="41" t="s">
        <v>47</v>
      </c>
      <c r="D10" s="41" t="s">
        <v>29</v>
      </c>
      <c r="E10" s="42" t="s">
        <v>0</v>
      </c>
      <c r="F10" s="41" t="s">
        <v>30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2"/>
      <c r="IA10" s="32"/>
      <c r="IB10" s="32"/>
      <c r="IC10" s="32"/>
      <c r="ID10" s="32"/>
      <c r="IE10" s="32"/>
      <c r="IF10" s="32"/>
      <c r="IG10" s="32"/>
      <c r="IH10" s="33"/>
      <c r="II10" s="33"/>
      <c r="IJ10" s="33"/>
      <c r="IK10" s="33"/>
      <c r="IL10" s="33"/>
    </row>
    <row r="11" spans="1:246">
      <c r="A11" s="50" t="s">
        <v>56</v>
      </c>
      <c r="B11" s="51">
        <v>126000</v>
      </c>
      <c r="C11" s="52">
        <v>126000</v>
      </c>
      <c r="D11" s="50">
        <f t="shared" ref="D11:D12" si="5">AVERAGE(B11:C11)</f>
        <v>126000</v>
      </c>
      <c r="E11" s="53">
        <v>1</v>
      </c>
      <c r="F11" s="34">
        <f t="shared" ref="F11:F12" si="6">E11*D11</f>
        <v>126000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2"/>
      <c r="ID11" s="32"/>
      <c r="IE11" s="32"/>
      <c r="IF11" s="32"/>
      <c r="IG11" s="32"/>
      <c r="IH11" s="32"/>
      <c r="II11" s="32"/>
      <c r="IJ11" s="32"/>
      <c r="IK11" s="33"/>
      <c r="IL11" s="33"/>
    </row>
    <row r="12" spans="1:246">
      <c r="A12" s="50" t="s">
        <v>57</v>
      </c>
      <c r="B12" s="51">
        <v>272205</v>
      </c>
      <c r="C12" s="52"/>
      <c r="D12" s="50">
        <f t="shared" si="5"/>
        <v>272205</v>
      </c>
      <c r="E12" s="53">
        <v>1</v>
      </c>
      <c r="F12" s="34">
        <f t="shared" si="6"/>
        <v>272205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2"/>
      <c r="ID12" s="32"/>
      <c r="IE12" s="32"/>
      <c r="IF12" s="32"/>
      <c r="IG12" s="32"/>
      <c r="IH12" s="32"/>
      <c r="II12" s="32"/>
      <c r="IJ12" s="32"/>
      <c r="IK12" s="33"/>
      <c r="IL12" s="33"/>
    </row>
    <row r="13" spans="1:246">
      <c r="A13" s="50" t="s">
        <v>43</v>
      </c>
      <c r="B13" s="51">
        <v>19195</v>
      </c>
      <c r="C13" s="52">
        <v>218855</v>
      </c>
      <c r="D13" s="50">
        <f t="shared" ref="D13:D14" si="7">AVERAGE(B13:C13)</f>
        <v>119025</v>
      </c>
      <c r="E13" s="53">
        <v>0.5</v>
      </c>
      <c r="F13" s="34">
        <f t="shared" ref="F13:F14" si="8">E13*D13</f>
        <v>59512.5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2"/>
      <c r="ID13" s="32"/>
      <c r="IE13" s="32"/>
      <c r="IF13" s="32"/>
      <c r="IG13" s="32"/>
      <c r="IH13" s="32"/>
      <c r="II13" s="32"/>
      <c r="IJ13" s="32"/>
      <c r="IK13" s="33"/>
      <c r="IL13" s="33"/>
    </row>
    <row r="14" spans="1:246">
      <c r="A14" s="50" t="s">
        <v>31</v>
      </c>
      <c r="B14" s="51">
        <v>0</v>
      </c>
      <c r="C14" s="51">
        <v>0</v>
      </c>
      <c r="D14" s="50">
        <f t="shared" si="7"/>
        <v>0</v>
      </c>
      <c r="E14" s="53">
        <v>1</v>
      </c>
      <c r="F14" s="34">
        <f t="shared" si="8"/>
        <v>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2"/>
      <c r="ID14" s="32"/>
      <c r="IE14" s="32"/>
      <c r="IF14" s="32"/>
      <c r="IG14" s="32"/>
      <c r="IH14" s="32"/>
      <c r="II14" s="32"/>
      <c r="IJ14" s="32"/>
      <c r="IK14" s="33"/>
      <c r="IL14" s="33"/>
    </row>
    <row r="15" spans="1:246" ht="10.5" customHeight="1">
      <c r="A15" s="43" t="s">
        <v>32</v>
      </c>
      <c r="B15" s="44"/>
      <c r="C15" s="44"/>
      <c r="D15" s="44"/>
      <c r="E15" s="44"/>
      <c r="F15" s="45">
        <f>+SUM(F3:F14)</f>
        <v>2968477.6850000001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2"/>
      <c r="ID15" s="32"/>
      <c r="IE15" s="32"/>
      <c r="IF15" s="32"/>
      <c r="IG15" s="32"/>
      <c r="IH15" s="32"/>
      <c r="II15" s="32"/>
      <c r="IJ15" s="32"/>
      <c r="IK15" s="33"/>
      <c r="IL15" s="33"/>
    </row>
    <row r="16" spans="1:246" ht="10.5" customHeight="1">
      <c r="A16" s="38" t="s">
        <v>33</v>
      </c>
      <c r="B16" s="46"/>
      <c r="C16" s="46"/>
      <c r="D16" s="46"/>
      <c r="E16" s="46"/>
      <c r="F16" s="45">
        <f>F15/12</f>
        <v>247373.14041666666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2"/>
      <c r="ID16" s="32"/>
      <c r="IE16" s="32"/>
      <c r="IF16" s="32"/>
      <c r="IG16" s="32"/>
      <c r="IH16" s="32"/>
      <c r="II16" s="32"/>
      <c r="IJ16" s="32"/>
      <c r="IK16" s="33"/>
      <c r="IL16" s="33"/>
    </row>
    <row r="17" spans="1:246" ht="10.5" customHeight="1">
      <c r="A17" s="38" t="s">
        <v>34</v>
      </c>
      <c r="B17" s="46"/>
      <c r="C17" s="46"/>
      <c r="D17" s="46"/>
      <c r="E17" s="46"/>
      <c r="F17" s="34">
        <f>RTR!I19</f>
        <v>152291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2"/>
      <c r="ID17" s="32"/>
      <c r="IE17" s="32"/>
      <c r="IF17" s="32"/>
      <c r="IG17" s="32"/>
      <c r="IH17" s="32"/>
      <c r="II17" s="32"/>
      <c r="IJ17" s="32"/>
      <c r="IK17" s="33"/>
      <c r="IL17" s="33"/>
    </row>
    <row r="18" spans="1:246" ht="10.5" customHeight="1">
      <c r="A18" s="38" t="s">
        <v>48</v>
      </c>
      <c r="B18" s="38"/>
      <c r="C18" s="38"/>
      <c r="D18" s="38"/>
      <c r="E18" s="38"/>
      <c r="F18" s="47">
        <v>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2"/>
      <c r="ID18" s="32"/>
      <c r="IE18" s="32"/>
      <c r="IF18" s="32"/>
      <c r="IG18" s="32"/>
      <c r="IH18" s="32"/>
      <c r="II18" s="32"/>
      <c r="IJ18" s="32"/>
      <c r="IK18" s="33"/>
      <c r="IL18" s="33"/>
    </row>
    <row r="19" spans="1:246" ht="10.5" customHeight="1">
      <c r="A19" s="38" t="s">
        <v>35</v>
      </c>
      <c r="B19" s="46"/>
      <c r="C19" s="46"/>
      <c r="D19" s="46"/>
      <c r="E19" s="46"/>
      <c r="F19" s="39">
        <f>(F16*F18)-F17</f>
        <v>95082.140416666662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2"/>
      <c r="ID19" s="32"/>
      <c r="IE19" s="32"/>
      <c r="IF19" s="32"/>
      <c r="IG19" s="32"/>
      <c r="IH19" s="32"/>
      <c r="II19" s="32"/>
      <c r="IJ19" s="32"/>
      <c r="IK19" s="33"/>
      <c r="IL19" s="33"/>
    </row>
    <row r="20" spans="1:246" ht="10.5" customHeight="1">
      <c r="A20" s="38" t="s">
        <v>36</v>
      </c>
      <c r="B20" s="46"/>
      <c r="C20" s="46"/>
      <c r="D20" s="46"/>
      <c r="E20" s="46"/>
      <c r="F20" s="38">
        <v>180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2"/>
      <c r="ID20" s="32"/>
      <c r="IE20" s="32"/>
      <c r="IF20" s="32"/>
      <c r="IG20" s="32"/>
      <c r="IH20" s="32"/>
      <c r="II20" s="32"/>
      <c r="IJ20" s="32"/>
      <c r="IK20" s="33"/>
      <c r="IL20" s="33"/>
    </row>
    <row r="21" spans="1:246" ht="10.5" customHeight="1">
      <c r="A21" s="38" t="s">
        <v>37</v>
      </c>
      <c r="B21" s="46"/>
      <c r="C21" s="46"/>
      <c r="D21" s="46"/>
      <c r="E21" s="46"/>
      <c r="F21" s="47">
        <v>7.4999999999999997E-2</v>
      </c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2"/>
      <c r="ID21" s="32"/>
      <c r="IE21" s="32"/>
      <c r="IF21" s="32"/>
      <c r="IG21" s="32"/>
      <c r="IH21" s="32"/>
      <c r="II21" s="32"/>
      <c r="IJ21" s="32"/>
      <c r="IK21" s="33"/>
      <c r="IL21" s="33"/>
    </row>
    <row r="22" spans="1:246" ht="10.5" customHeight="1">
      <c r="A22" s="38" t="s">
        <v>38</v>
      </c>
      <c r="B22" s="46"/>
      <c r="C22" s="46"/>
      <c r="D22" s="46"/>
      <c r="E22" s="46"/>
      <c r="F22" s="48">
        <f>PMT(F21/12,F20,-100000)</f>
        <v>927.01236000273809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2"/>
      <c r="ID22" s="32"/>
      <c r="IE22" s="32"/>
      <c r="IF22" s="32"/>
      <c r="IG22" s="32"/>
      <c r="IH22" s="32"/>
      <c r="II22" s="32"/>
      <c r="IJ22" s="32"/>
      <c r="IK22" s="33"/>
      <c r="IL22" s="33"/>
    </row>
    <row r="23" spans="1:246" ht="10.5" customHeight="1">
      <c r="A23" s="38" t="s">
        <v>39</v>
      </c>
      <c r="B23" s="46"/>
      <c r="C23" s="46"/>
      <c r="D23" s="46"/>
      <c r="E23" s="46"/>
      <c r="F23" s="49">
        <f>F19/F22</f>
        <v>102.56836318383696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2"/>
      <c r="ID23" s="32"/>
      <c r="IE23" s="32"/>
      <c r="IF23" s="32"/>
      <c r="IG23" s="32"/>
      <c r="IH23" s="32"/>
      <c r="II23" s="32"/>
      <c r="IJ23" s="32"/>
      <c r="IK23" s="33"/>
      <c r="IL23" s="33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tabSelected="1" zoomScale="136" zoomScaleNormal="136" workbookViewId="0">
      <selection activeCell="J8" sqref="J8"/>
    </sheetView>
  </sheetViews>
  <sheetFormatPr defaultColWidth="22.140625" defaultRowHeight="8.25" customHeight="1"/>
  <cols>
    <col min="1" max="1" width="4.42578125" style="20" customWidth="1"/>
    <col min="2" max="2" width="13.42578125" style="20" customWidth="1"/>
    <col min="3" max="3" width="11.140625" style="20" customWidth="1"/>
    <col min="4" max="4" width="10.42578125" style="20" bestFit="1" customWidth="1"/>
    <col min="5" max="5" width="6.140625" style="20" customWidth="1"/>
    <col min="6" max="6" width="9.140625" style="20" customWidth="1"/>
    <col min="7" max="7" width="7" style="20" customWidth="1"/>
    <col min="8" max="8" width="10.85546875" style="20" customWidth="1"/>
    <col min="9" max="9" width="11.42578125" style="20" bestFit="1" customWidth="1"/>
    <col min="10" max="10" width="17.5703125" style="20" bestFit="1" customWidth="1"/>
    <col min="11" max="11" width="9.42578125" style="20" bestFit="1" customWidth="1"/>
    <col min="12" max="246" width="22.140625" style="20"/>
    <col min="247" max="16384" width="22.140625" style="21"/>
  </cols>
  <sheetData>
    <row r="1" spans="1:246" ht="11.25">
      <c r="A1" s="56" t="s">
        <v>1</v>
      </c>
      <c r="B1" s="56" t="s">
        <v>2</v>
      </c>
      <c r="C1" s="56" t="s">
        <v>3</v>
      </c>
      <c r="D1" s="56" t="s">
        <v>4</v>
      </c>
      <c r="E1" s="56" t="s">
        <v>51</v>
      </c>
      <c r="F1" s="56" t="s">
        <v>5</v>
      </c>
      <c r="G1" s="56" t="s">
        <v>6</v>
      </c>
      <c r="H1" s="56" t="s">
        <v>42</v>
      </c>
      <c r="IL1" s="21"/>
    </row>
    <row r="2" spans="1:246" s="23" customFormat="1" ht="11.25">
      <c r="A2" s="60">
        <v>1</v>
      </c>
      <c r="B2" s="24">
        <v>29085329</v>
      </c>
      <c r="C2" s="25" t="s">
        <v>58</v>
      </c>
      <c r="D2" s="25" t="s">
        <v>59</v>
      </c>
      <c r="E2" s="24">
        <v>180</v>
      </c>
      <c r="F2" s="26">
        <v>10000000</v>
      </c>
      <c r="G2" s="24">
        <v>107461</v>
      </c>
      <c r="H2" s="24" t="s">
        <v>45</v>
      </c>
      <c r="I2" s="20"/>
      <c r="J2" s="2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</row>
    <row r="3" spans="1:246" s="23" customFormat="1" ht="11.25">
      <c r="A3" s="62">
        <v>2</v>
      </c>
      <c r="B3" s="27" t="s">
        <v>60</v>
      </c>
      <c r="C3" s="28" t="s">
        <v>61</v>
      </c>
      <c r="D3" s="28" t="s">
        <v>62</v>
      </c>
      <c r="E3" s="29">
        <v>36</v>
      </c>
      <c r="F3" s="54">
        <v>620000</v>
      </c>
      <c r="G3" s="55">
        <v>19920</v>
      </c>
      <c r="H3" s="65" t="s">
        <v>45</v>
      </c>
      <c r="I3" s="20"/>
      <c r="J3" s="2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</row>
    <row r="4" spans="1:246" s="23" customFormat="1" ht="11.25">
      <c r="A4" s="62">
        <v>3</v>
      </c>
      <c r="B4" s="27" t="s">
        <v>63</v>
      </c>
      <c r="C4" s="28" t="s">
        <v>61</v>
      </c>
      <c r="D4" s="28" t="s">
        <v>64</v>
      </c>
      <c r="E4" s="29"/>
      <c r="F4" s="30">
        <v>1199990</v>
      </c>
      <c r="G4" s="27">
        <v>24910</v>
      </c>
      <c r="H4" s="24" t="s">
        <v>45</v>
      </c>
      <c r="I4" s="20"/>
      <c r="J4" s="20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</row>
    <row r="5" spans="1:246" ht="11.25">
      <c r="A5" s="62">
        <v>4</v>
      </c>
      <c r="B5" s="61"/>
      <c r="C5" s="62"/>
      <c r="D5" s="62"/>
      <c r="E5" s="61"/>
      <c r="F5" s="64"/>
      <c r="G5" s="61"/>
      <c r="H5" s="24" t="s">
        <v>45</v>
      </c>
      <c r="IL5" s="21"/>
    </row>
    <row r="6" spans="1:246" s="23" customFormat="1" ht="11.25">
      <c r="A6" s="62">
        <v>5</v>
      </c>
      <c r="B6" s="61"/>
      <c r="C6" s="62"/>
      <c r="D6" s="62"/>
      <c r="E6" s="61"/>
      <c r="F6" s="66"/>
      <c r="G6" s="61"/>
      <c r="H6" s="24" t="s">
        <v>45</v>
      </c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</row>
    <row r="7" spans="1:246" s="23" customFormat="1" ht="11.25">
      <c r="A7" s="62">
        <v>6</v>
      </c>
      <c r="B7" s="61"/>
      <c r="C7" s="62"/>
      <c r="D7" s="62"/>
      <c r="E7" s="61"/>
      <c r="F7" s="66"/>
      <c r="G7" s="61"/>
      <c r="H7" s="24" t="s">
        <v>49</v>
      </c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</row>
    <row r="8" spans="1:246" s="23" customFormat="1" ht="11.25">
      <c r="A8" s="62">
        <v>7</v>
      </c>
      <c r="B8" s="61"/>
      <c r="C8" s="62"/>
      <c r="D8" s="67"/>
      <c r="E8" s="63"/>
      <c r="F8" s="66"/>
      <c r="G8" s="61"/>
      <c r="H8" s="24" t="s">
        <v>49</v>
      </c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</row>
    <row r="9" spans="1:246" s="23" customFormat="1" ht="11.25">
      <c r="A9" s="62">
        <v>8</v>
      </c>
      <c r="B9" s="61"/>
      <c r="C9" s="62"/>
      <c r="D9" s="62"/>
      <c r="E9" s="63"/>
      <c r="F9" s="66"/>
      <c r="G9" s="61"/>
      <c r="H9" s="24" t="s">
        <v>49</v>
      </c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</row>
    <row r="10" spans="1:246" ht="11.25">
      <c r="A10" s="62">
        <v>9</v>
      </c>
      <c r="B10" s="61"/>
      <c r="C10" s="62"/>
      <c r="D10" s="62"/>
      <c r="E10" s="61"/>
      <c r="F10" s="66"/>
      <c r="G10" s="61"/>
      <c r="H10" s="24" t="s">
        <v>45</v>
      </c>
      <c r="IL10" s="21"/>
    </row>
    <row r="11" spans="1:246" s="23" customFormat="1" ht="11.25">
      <c r="A11" s="62">
        <v>10</v>
      </c>
      <c r="B11" s="61"/>
      <c r="C11" s="62"/>
      <c r="D11" s="62"/>
      <c r="E11" s="61"/>
      <c r="F11" s="66"/>
      <c r="G11" s="61"/>
      <c r="H11" s="24" t="s">
        <v>45</v>
      </c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</row>
    <row r="12" spans="1:246" s="23" customFormat="1" ht="11.25">
      <c r="A12" s="62">
        <v>11</v>
      </c>
      <c r="B12" s="61"/>
      <c r="C12" s="62"/>
      <c r="D12" s="62"/>
      <c r="E12" s="61"/>
      <c r="F12" s="66"/>
      <c r="G12" s="61"/>
      <c r="H12" s="24" t="s">
        <v>49</v>
      </c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</row>
    <row r="13" spans="1:246" ht="11.25">
      <c r="A13" s="62">
        <v>12</v>
      </c>
      <c r="B13" s="68"/>
      <c r="C13" s="69"/>
      <c r="D13" s="62"/>
      <c r="E13" s="63"/>
      <c r="F13" s="70"/>
      <c r="G13" s="61"/>
      <c r="H13" s="24" t="s">
        <v>49</v>
      </c>
      <c r="IL13" s="21"/>
    </row>
    <row r="14" spans="1:246" s="23" customFormat="1" ht="11.25">
      <c r="A14" s="62">
        <v>13</v>
      </c>
      <c r="B14" s="68"/>
      <c r="C14" s="69"/>
      <c r="D14" s="62"/>
      <c r="E14" s="63"/>
      <c r="F14" s="70"/>
      <c r="G14" s="61"/>
      <c r="H14" s="24" t="s">
        <v>49</v>
      </c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</row>
    <row r="15" spans="1:246" s="23" customFormat="1" ht="11.25">
      <c r="A15" s="62">
        <v>14</v>
      </c>
      <c r="B15" s="68"/>
      <c r="C15" s="69"/>
      <c r="D15" s="62"/>
      <c r="E15" s="63"/>
      <c r="F15" s="70"/>
      <c r="G15" s="61"/>
      <c r="H15" s="24" t="s">
        <v>49</v>
      </c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</row>
    <row r="16" spans="1:246" ht="11.25">
      <c r="A16" s="62">
        <v>15</v>
      </c>
      <c r="B16" s="63"/>
      <c r="C16" s="67"/>
      <c r="D16" s="62"/>
      <c r="E16" s="63"/>
      <c r="F16" s="70"/>
      <c r="G16" s="61"/>
      <c r="H16" s="24" t="s">
        <v>45</v>
      </c>
      <c r="IL16" s="21"/>
    </row>
    <row r="17" spans="1:245" s="23" customFormat="1" ht="11.25">
      <c r="A17" s="62">
        <v>16</v>
      </c>
      <c r="B17" s="63"/>
      <c r="C17" s="67"/>
      <c r="D17" s="62"/>
      <c r="E17" s="63"/>
      <c r="F17" s="70"/>
      <c r="G17" s="61"/>
      <c r="H17" s="24" t="s">
        <v>49</v>
      </c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</row>
    <row r="18" spans="1:245" s="23" customFormat="1" ht="11.25">
      <c r="A18" s="62">
        <v>17</v>
      </c>
      <c r="B18" s="63"/>
      <c r="C18" s="67"/>
      <c r="D18" s="62"/>
      <c r="E18" s="63"/>
      <c r="F18" s="70"/>
      <c r="G18" s="61"/>
      <c r="H18" s="24" t="s">
        <v>45</v>
      </c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</row>
    <row r="19" spans="1:245" ht="11.25">
      <c r="I19" s="71">
        <f>SUMIF(H2:H18,"Y",G2:G18)</f>
        <v>152291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9" t="s">
        <v>7</v>
      </c>
      <c r="B1" s="59"/>
      <c r="C1" s="2"/>
    </row>
    <row r="2" spans="1:6" ht="14.25" customHeight="1">
      <c r="A2" s="59" t="s">
        <v>8</v>
      </c>
      <c r="B2" s="59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2021-03-09T09:03:38Z</dcterms:modified>
</cp:coreProperties>
</file>