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/>
  <c r="F12" s="1"/>
  <c r="D11"/>
  <c r="F11" s="1"/>
  <c r="D10"/>
  <c r="F10" s="1"/>
  <c r="K5" i="2"/>
  <c r="D5" i="1" l="1"/>
  <c r="F5" s="1"/>
  <c r="D3"/>
  <c r="D4"/>
  <c r="D6"/>
  <c r="D7"/>
  <c r="D14" l="1"/>
  <c r="F14" s="1"/>
  <c r="D15"/>
  <c r="F15" s="1"/>
  <c r="D13"/>
  <c r="F13" s="1"/>
  <c r="D9"/>
  <c r="F9" s="1"/>
  <c r="F3" l="1"/>
  <c r="F4"/>
  <c r="F6"/>
  <c r="F7"/>
  <c r="E13" i="5"/>
  <c r="F12"/>
  <c r="F11"/>
  <c r="F10"/>
  <c r="F9"/>
  <c r="F8"/>
  <c r="F7"/>
  <c r="F6"/>
  <c r="F13"/>
  <c r="F18" i="1"/>
  <c r="F23"/>
  <c r="F16" l="1"/>
  <c r="F17" s="1"/>
  <c r="F20" s="1"/>
  <c r="F24" s="1"/>
</calcChain>
</file>

<file path=xl/sharedStrings.xml><?xml version="1.0" encoding="utf-8"?>
<sst xmlns="http://schemas.openxmlformats.org/spreadsheetml/2006/main" count="77" uniqueCount="64">
  <si>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</si>
  <si>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</si>
  <si>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</si>
  <si>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</si>
  <si>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</si>
  <si>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</si>
  <si>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</si>
  <si>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</si>
  <si>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</si>
  <si>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</si>
  <si>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</si>
  <si>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</si>
  <si>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</si>
  <si>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</si>
  <si>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</si>
  <si>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</si>
  <si>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</si>
  <si>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</si>
  <si>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</si>
  <si>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</si>
  <si>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</si>
  <si>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</si>
  <si>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</si>
  <si>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</si>
  <si>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</si>
  <si>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</si>
  <si>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</si>
  <si>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</si>
  <si>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</si>
  <si>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</si>
  <si>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</si>
  <si>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</si>
  <si>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</si>
  <si>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</si>
  <si>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</si>
  <si>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</si>
  <si>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</si>
  <si>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</si>
  <si>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</si>
  <si>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</si>
  <si>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</si>
  <si>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</si>
  <si>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</si>
  <si>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</si>
  <si>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</si>
  <si>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</si>
  <si>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</si>
  <si>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</si>
  <si>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</si>
  <si>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</si>
  <si>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</si>
  <si>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</si>
  <si>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</si>
  <si>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</si>
  <si>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</si>
  <si>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</si>
  <si>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Satish Kumar &amp; Co</t>
  </si>
  <si>
    <t>Satish Kumar &amp; Co (Prop. Satish Kumar)</t>
  </si>
  <si>
    <t>Interest To Bank</t>
  </si>
  <si>
    <t>Ashok Kumar Aggarwal BKO (Prop. Rajni Aggarwal)</t>
  </si>
  <si>
    <t>Business Income u/s 44 AD</t>
  </si>
  <si>
    <t>Interest To Others</t>
  </si>
  <si>
    <t>IDFC First Bank</t>
  </si>
  <si>
    <t>Satish Kumar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</si>
</sst>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4"/>
  <sheetViews>
    <sheetView tabSelected="1" zoomScale="107" zoomScaleNormal="107" workbookViewId="0">
      <selection activeCell="F20" sqref="F20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56</v>
      </c>
      <c r="B1" s="54" t="s">
        <v>0</v>
      </c>
      <c r="C1" s="54"/>
      <c r="D1" s="25" t="s">
        <v>1</v>
      </c>
      <c r="E1" s="25"/>
      <c r="F1" s="25" t="s">
        <v>2</v>
      </c>
    </row>
    <row r="2" spans="1:6" ht="12.75" customHeight="1">
      <c r="A2" s="26" t="s">
        <v>57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1169140.74</v>
      </c>
      <c r="C3" s="31">
        <v>1241243.47</v>
      </c>
      <c r="D3" s="32">
        <f>AVERAGE(B3:C3)</f>
        <v>1205192.105</v>
      </c>
      <c r="E3" s="33">
        <v>1</v>
      </c>
      <c r="F3" s="32">
        <f t="shared" ref="F3:F7" si="0">E3*D3</f>
        <v>1205192.105</v>
      </c>
    </row>
    <row r="4" spans="1:6">
      <c r="A4" s="29" t="s">
        <v>53</v>
      </c>
      <c r="B4" s="30">
        <v>588680</v>
      </c>
      <c r="C4" s="31">
        <v>246252</v>
      </c>
      <c r="D4" s="32">
        <f t="shared" ref="D4:D7" si="1">AVERAGE(B4:C4)</f>
        <v>417466</v>
      </c>
      <c r="E4" s="33">
        <v>1</v>
      </c>
      <c r="F4" s="32">
        <f t="shared" si="0"/>
        <v>417466</v>
      </c>
    </row>
    <row r="5" spans="1:6" ht="15" customHeight="1">
      <c r="A5" s="29" t="s">
        <v>58</v>
      </c>
      <c r="B5" s="30">
        <v>1371977</v>
      </c>
      <c r="C5" s="31">
        <v>1716956.5</v>
      </c>
      <c r="D5" s="32">
        <f t="shared" si="1"/>
        <v>1544466.75</v>
      </c>
      <c r="E5" s="33">
        <v>0</v>
      </c>
      <c r="F5" s="32">
        <f t="shared" ref="F5" si="2">E5*D5</f>
        <v>0</v>
      </c>
    </row>
    <row r="6" spans="1:6" ht="15" customHeight="1">
      <c r="A6" s="29" t="s">
        <v>54</v>
      </c>
      <c r="B6" s="30">
        <v>1102</v>
      </c>
      <c r="C6" s="31">
        <v>3935</v>
      </c>
      <c r="D6" s="32">
        <f t="shared" si="1"/>
        <v>2518.5</v>
      </c>
      <c r="E6" s="33">
        <v>1</v>
      </c>
      <c r="F6" s="32">
        <f t="shared" ref="F6" si="3">E6*D6</f>
        <v>2518.5</v>
      </c>
    </row>
    <row r="7" spans="1:6">
      <c r="A7" s="29" t="s">
        <v>7</v>
      </c>
      <c r="B7" s="30">
        <v>-107420</v>
      </c>
      <c r="C7" s="30">
        <v>-121006</v>
      </c>
      <c r="D7" s="32">
        <f t="shared" si="1"/>
        <v>-114213</v>
      </c>
      <c r="E7" s="33">
        <v>1</v>
      </c>
      <c r="F7" s="32">
        <f t="shared" si="0"/>
        <v>-114213</v>
      </c>
    </row>
    <row r="8" spans="1:6" ht="27">
      <c r="A8" s="26" t="s">
        <v>59</v>
      </c>
      <c r="B8" s="27" t="s">
        <v>51</v>
      </c>
      <c r="C8" s="27" t="s">
        <v>3</v>
      </c>
      <c r="D8" s="27" t="s">
        <v>4</v>
      </c>
      <c r="E8" s="28" t="s">
        <v>5</v>
      </c>
      <c r="F8" s="27" t="s">
        <v>6</v>
      </c>
    </row>
    <row r="9" spans="1:6">
      <c r="A9" s="29" t="s">
        <v>52</v>
      </c>
      <c r="B9" s="30">
        <v>1109292.44</v>
      </c>
      <c r="C9" s="31">
        <v>1044204.52</v>
      </c>
      <c r="D9" s="32">
        <f>AVERAGE(B9:C9)</f>
        <v>1076748.48</v>
      </c>
      <c r="E9" s="33">
        <v>1</v>
      </c>
      <c r="F9" s="32">
        <f t="shared" ref="F9:F15" si="4">E9*D9</f>
        <v>1076748.48</v>
      </c>
    </row>
    <row r="10" spans="1:6">
      <c r="A10" s="29" t="s">
        <v>53</v>
      </c>
      <c r="B10" s="30">
        <v>101466</v>
      </c>
      <c r="C10" s="31">
        <v>38889</v>
      </c>
      <c r="D10" s="32">
        <f t="shared" ref="D10:D11" si="5">AVERAGE(B10:C10)</f>
        <v>70177.5</v>
      </c>
      <c r="E10" s="33">
        <v>1</v>
      </c>
      <c r="F10" s="32">
        <f t="shared" si="4"/>
        <v>70177.5</v>
      </c>
    </row>
    <row r="11" spans="1:6" ht="15" customHeight="1">
      <c r="A11" s="29" t="s">
        <v>58</v>
      </c>
      <c r="B11" s="30">
        <v>1661237</v>
      </c>
      <c r="C11" s="31">
        <v>1714858.95</v>
      </c>
      <c r="D11" s="32">
        <f t="shared" si="5"/>
        <v>1688047.9750000001</v>
      </c>
      <c r="E11" s="33">
        <v>0</v>
      </c>
      <c r="F11" s="32">
        <f t="shared" si="4"/>
        <v>0</v>
      </c>
    </row>
    <row r="12" spans="1:6" ht="15" customHeight="1">
      <c r="A12" s="29" t="s">
        <v>61</v>
      </c>
      <c r="B12" s="30">
        <v>874775</v>
      </c>
      <c r="C12" s="31">
        <v>0</v>
      </c>
      <c r="D12" s="32">
        <f t="shared" ref="D12" si="6">AVERAGE(B12:C12)</f>
        <v>437387.5</v>
      </c>
      <c r="E12" s="33">
        <v>0</v>
      </c>
      <c r="F12" s="32">
        <f t="shared" ref="F12" si="7">E12*D12</f>
        <v>0</v>
      </c>
    </row>
    <row r="13" spans="1:6">
      <c r="A13" s="29" t="s">
        <v>60</v>
      </c>
      <c r="B13" s="30">
        <v>1075751</v>
      </c>
      <c r="C13" s="31">
        <v>0</v>
      </c>
      <c r="D13" s="32">
        <f t="shared" ref="D13:D15" si="8">AVERAGE(B13:C13)</f>
        <v>537875.5</v>
      </c>
      <c r="E13" s="33">
        <v>0</v>
      </c>
      <c r="F13" s="32">
        <f t="shared" si="4"/>
        <v>0</v>
      </c>
    </row>
    <row r="14" spans="1:6">
      <c r="A14" s="29" t="s">
        <v>54</v>
      </c>
      <c r="B14" s="30">
        <v>5194</v>
      </c>
      <c r="C14" s="31">
        <v>4563</v>
      </c>
      <c r="D14" s="32">
        <f t="shared" ref="D14" si="9">AVERAGE(B14:C14)</f>
        <v>4878.5</v>
      </c>
      <c r="E14" s="33">
        <v>0.5</v>
      </c>
      <c r="F14" s="32">
        <f t="shared" ref="F14" si="10">E14*D14</f>
        <v>2439.25</v>
      </c>
    </row>
    <row r="15" spans="1:6" ht="12.75" customHeight="1">
      <c r="A15" s="29" t="s">
        <v>7</v>
      </c>
      <c r="B15" s="30">
        <v>-125776</v>
      </c>
      <c r="C15" s="30">
        <v>-110855</v>
      </c>
      <c r="D15" s="32">
        <f t="shared" si="8"/>
        <v>-118315.5</v>
      </c>
      <c r="E15" s="33">
        <v>1</v>
      </c>
      <c r="F15" s="32">
        <f t="shared" si="4"/>
        <v>-118315.5</v>
      </c>
    </row>
    <row r="16" spans="1:6" ht="15.4" customHeight="1">
      <c r="A16" s="34" t="s">
        <v>8</v>
      </c>
      <c r="B16" s="55"/>
      <c r="C16" s="56"/>
      <c r="D16" s="56"/>
      <c r="E16" s="57"/>
      <c r="F16" s="35">
        <f>+SUM(F3:F15)</f>
        <v>2542013.335</v>
      </c>
    </row>
    <row r="17" spans="1:6" ht="16.350000000000001" customHeight="1">
      <c r="A17" s="36" t="s">
        <v>9</v>
      </c>
      <c r="B17" s="58"/>
      <c r="C17" s="59"/>
      <c r="D17" s="59"/>
      <c r="E17" s="60"/>
      <c r="F17" s="35">
        <f>F16/12</f>
        <v>211834.44458333333</v>
      </c>
    </row>
    <row r="18" spans="1:6">
      <c r="A18" s="36" t="s">
        <v>10</v>
      </c>
      <c r="B18" s="58"/>
      <c r="C18" s="59"/>
      <c r="D18" s="59"/>
      <c r="E18" s="60"/>
      <c r="F18" s="32">
        <f>RTR!K5</f>
        <v>743682</v>
      </c>
    </row>
    <row r="19" spans="1:6" ht="16.350000000000001" customHeight="1">
      <c r="A19" s="37" t="s">
        <v>11</v>
      </c>
      <c r="B19" s="61"/>
      <c r="C19" s="62"/>
      <c r="D19" s="62"/>
      <c r="E19" s="63"/>
      <c r="F19" s="38">
        <v>0.85</v>
      </c>
    </row>
    <row r="20" spans="1:6" ht="16.350000000000001" customHeight="1">
      <c r="A20" s="36" t="s">
        <v>12</v>
      </c>
      <c r="B20" s="53"/>
      <c r="C20" s="53"/>
      <c r="D20" s="53"/>
      <c r="E20" s="53"/>
      <c r="F20" s="39">
        <f>(F17*F19)-F18</f>
        <v>-563622.72210416663</v>
      </c>
    </row>
    <row r="21" spans="1:6" ht="16.350000000000001" customHeight="1">
      <c r="A21" s="36" t="s">
        <v>13</v>
      </c>
      <c r="B21" s="53"/>
      <c r="C21" s="53"/>
      <c r="D21" s="53"/>
      <c r="E21" s="53"/>
      <c r="F21" s="40">
        <v>180</v>
      </c>
    </row>
    <row r="22" spans="1:6" ht="14.25" customHeight="1">
      <c r="A22" s="36" t="s">
        <v>14</v>
      </c>
      <c r="B22" s="53"/>
      <c r="C22" s="53"/>
      <c r="D22" s="53"/>
      <c r="E22" s="53"/>
      <c r="F22" s="38">
        <v>0.1</v>
      </c>
    </row>
    <row r="23" spans="1:6">
      <c r="A23" s="36" t="s">
        <v>15</v>
      </c>
      <c r="B23" s="53"/>
      <c r="C23" s="53"/>
      <c r="D23" s="53"/>
      <c r="E23" s="53"/>
      <c r="F23" s="41">
        <f>PMT(F22/12,F21,-100000)</f>
        <v>1074.6051177081183</v>
      </c>
    </row>
    <row r="24" spans="1:6">
      <c r="A24" s="36" t="s">
        <v>16</v>
      </c>
      <c r="B24" s="53"/>
      <c r="C24" s="53"/>
      <c r="D24" s="53"/>
      <c r="E24" s="53"/>
      <c r="F24" s="42">
        <f>F20/F23</f>
        <v>-524.49286981458101</v>
      </c>
    </row>
  </sheetData>
  <sheetProtection selectLockedCells="1" selectUnlockedCells="1"/>
  <mergeCells count="10">
    <mergeCell ref="B1:C1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5"/>
  <sheetViews>
    <sheetView zoomScale="89" zoomScaleNormal="89" workbookViewId="0">
      <selection activeCell="J12" sqref="J12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7" width="22.140625" style="43"/>
    <col min="248" max="16384" width="22.140625" style="44"/>
  </cols>
  <sheetData>
    <row r="1" spans="1:11" ht="27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21</v>
      </c>
      <c r="F1" s="51" t="s">
        <v>22</v>
      </c>
      <c r="G1" s="51" t="s">
        <v>23</v>
      </c>
      <c r="H1" s="51" t="s">
        <v>24</v>
      </c>
      <c r="I1" s="51" t="s">
        <v>25</v>
      </c>
      <c r="J1" s="51" t="s">
        <v>26</v>
      </c>
      <c r="K1" s="51" t="s">
        <v>27</v>
      </c>
    </row>
    <row r="2" spans="1:11">
      <c r="A2" s="45">
        <v>1</v>
      </c>
      <c r="B2" s="46">
        <v>21238411</v>
      </c>
      <c r="C2" s="43" t="s">
        <v>63</v>
      </c>
      <c r="D2" s="45" t="s">
        <v>62</v>
      </c>
      <c r="E2" s="46" t="s">
        <v>55</v>
      </c>
      <c r="F2" s="46">
        <v>70000000</v>
      </c>
      <c r="G2" s="47">
        <v>180</v>
      </c>
      <c r="H2" s="47">
        <v>10</v>
      </c>
      <c r="I2" s="47">
        <v>170</v>
      </c>
      <c r="J2" s="47">
        <v>743682</v>
      </c>
      <c r="K2" s="48" t="s">
        <v>28</v>
      </c>
    </row>
    <row r="3" spans="1:11">
      <c r="A3" s="45">
        <v>2</v>
      </c>
      <c r="B3" s="46"/>
      <c r="C3" s="45"/>
      <c r="D3" s="45"/>
      <c r="E3" s="46"/>
      <c r="F3" s="46"/>
      <c r="G3" s="47"/>
      <c r="H3" s="47"/>
      <c r="I3" s="47"/>
      <c r="J3" s="47"/>
      <c r="K3" s="48" t="s">
        <v>28</v>
      </c>
    </row>
    <row r="4" spans="1:11">
      <c r="A4" s="45">
        <v>3</v>
      </c>
      <c r="B4" s="46"/>
      <c r="C4" s="45"/>
      <c r="D4" s="45"/>
      <c r="E4" s="46"/>
      <c r="F4" s="46"/>
      <c r="G4" s="47"/>
      <c r="H4" s="47"/>
      <c r="I4" s="47"/>
      <c r="J4" s="47"/>
      <c r="K4" s="48" t="s">
        <v>28</v>
      </c>
    </row>
    <row r="5" spans="1:11">
      <c r="A5" s="49"/>
      <c r="B5" s="45"/>
      <c r="C5" s="45"/>
      <c r="D5" s="45"/>
      <c r="E5" s="46"/>
      <c r="F5" s="45"/>
      <c r="G5" s="45"/>
      <c r="H5" s="45"/>
      <c r="I5" s="45"/>
      <c r="J5" s="45"/>
      <c r="K5" s="50">
        <f>SUMIF(K2:K3,"Y",J2:J3)</f>
        <v>743682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29</v>
      </c>
      <c r="B1" s="64"/>
      <c r="C1" s="2"/>
    </row>
    <row r="2" spans="1:6" ht="14.25" customHeight="1">
      <c r="A2" s="64" t="s">
        <v>30</v>
      </c>
      <c r="B2" s="64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2020-02-28T05:45:34Z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