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1" i="1"/>
  <c r="F11" s="1"/>
  <c r="B5"/>
  <c r="D10" l="1"/>
  <c r="F10" s="1"/>
  <c r="D12"/>
  <c r="F12" s="1"/>
  <c r="D9"/>
  <c r="F9" s="1"/>
  <c r="F29" l="1"/>
  <c r="D16" l="1"/>
  <c r="F16" l="1"/>
  <c r="D15"/>
  <c r="F15" s="1"/>
  <c r="D14"/>
  <c r="F14" s="1"/>
  <c r="D5" l="1"/>
  <c r="F5" s="1"/>
  <c r="D3" l="1"/>
  <c r="D4"/>
  <c r="D6"/>
  <c r="F6" s="1"/>
  <c r="D7"/>
  <c r="F7" l="1"/>
  <c r="F4"/>
  <c r="F3"/>
  <c r="F24"/>
  <c r="K8" i="2"/>
  <c r="F19" i="1" s="1"/>
  <c r="F6" i="5"/>
  <c r="F7"/>
  <c r="F8"/>
  <c r="F9"/>
  <c r="F10"/>
  <c r="F11"/>
  <c r="F12"/>
  <c r="E13"/>
  <c r="F17" i="1" l="1"/>
  <c r="F13" i="5"/>
  <c r="F18" i="1" l="1"/>
  <c r="F21" l="1"/>
  <c r="F25" s="1"/>
</calcChain>
</file>

<file path=xl/sharedStrings.xml><?xml version="1.0" encoding="utf-8"?>
<sst xmlns="http://schemas.openxmlformats.org/spreadsheetml/2006/main" count="118" uniqueCount="81">
  <si>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</si>
  <si>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</si>
  <si>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</si>
  <si>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</si>
  <si>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</si>
  <si>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</si>
  <si>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</si>
  <si>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</si>
  <si>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</si>
  <si>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</si>
  <si>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</si>
  <si>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</si>
  <si>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</si>
  <si>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</si>
  <si>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</si>
  <si>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</si>
  <si>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</si>
  <si>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</si>
  <si>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</si>
  <si>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</si>
  <si>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</si>
  <si>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</si>
  <si>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</si>
  <si>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</si>
  <si>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</si>
  <si>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</si>
  <si>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</si>
  <si>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</si>
  <si>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</si>
  <si>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</si>
  <si>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</si>
  <si>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</si>
  <si>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</si>
  <si>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</si>
  <si>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</si>
  <si>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</si>
  <si>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</si>
  <si>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</si>
  <si>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</si>
  <si>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</si>
  <si>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</si>
  <si>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</si>
  <si>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</si>
  <si>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>Income From Other Sources</t>
  </si>
  <si>
    <t>2018-19</t>
  </si>
  <si>
    <t>Tenure</t>
  </si>
  <si>
    <t>Inst. Paid</t>
  </si>
  <si>
    <t>Inst. Bal</t>
  </si>
  <si>
    <t>Loan Amt</t>
  </si>
  <si>
    <t>Net profit</t>
  </si>
  <si>
    <t>Depriciation</t>
  </si>
  <si>
    <t>Bank intrest</t>
  </si>
  <si>
    <t>2019-20</t>
  </si>
  <si>
    <t>Y</t>
  </si>
  <si>
    <t>Shri Krishna Enterprises</t>
  </si>
  <si>
    <t>Rajinder Kumar</t>
  </si>
  <si>
    <t>Ruchi Rani</t>
  </si>
  <si>
    <t>Phoola Rani</t>
  </si>
  <si>
    <t>Income from House property.</t>
  </si>
  <si>
    <t>ICICI</t>
  </si>
  <si>
    <t>Lap</t>
  </si>
  <si>
    <t>LULUD00005124815</t>
  </si>
  <si>
    <t>LBLUD00005124808</t>
  </si>
  <si>
    <t>LBLUD00005124811</t>
  </si>
  <si>
    <t>UPLUD00041203539</t>
  </si>
  <si>
    <t>Shri krishna enterprises</t>
  </si>
  <si>
    <t>LBLUD00040910123</t>
  </si>
  <si>
    <t>CVR004203664876</t>
  </si>
  <si>
    <t>Axis bank</t>
  </si>
  <si>
    <t>AL</t>
  </si>
  <si>
    <t xml:space="preserve">Max FOIR            </t>
  </si>
  <si>
    <t>Sale</t>
  </si>
  <si>
    <t>Income U/s 44 AD</t>
  </si>
  <si>
    <t>POS</t>
  </si>
  <si>
    <t>UL</t>
  </si>
  <si>
    <t xml:space="preserve">Property </t>
  </si>
  <si>
    <t xml:space="preserve">Commercial </t>
  </si>
  <si>
    <t xml:space="preserve">Iqbal Ganj Chonk </t>
  </si>
  <si>
    <t>87 s.z.( 87 Lac Approx )</t>
  </si>
  <si>
    <t>Chandigarh Road</t>
  </si>
  <si>
    <t>100 s.z.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</si>
</sst>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Zurich BT"/>
      <family val="2"/>
    </font>
    <font>
      <sz val="10"/>
      <name val="Zurich BT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164" fontId="2" fillId="0" borderId="0" applyBorder="0" applyProtection="0"/>
    <xf numFmtId="0" fontId="1" fillId="0" borderId="0"/>
  </cellStyleXfs>
  <cellXfs count="67">
    <xf numFmtId="0" fontId="0" fillId="0" borderId="0" xfId="0"/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6" borderId="1" xfId="2" applyNumberFormat="1" applyFont="1" applyFill="1" applyBorder="1" applyAlignment="1" applyProtection="1">
      <alignment horizontal="left"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165" fontId="11" fillId="7" borderId="2" xfId="1" applyNumberFormat="1" applyFont="1" applyFill="1" applyBorder="1" applyAlignment="1" applyProtection="1">
      <alignment horizontal="left" vertical="center" wrapText="1"/>
    </xf>
    <xf numFmtId="165" fontId="12" fillId="2" borderId="2" xfId="1" applyNumberFormat="1" applyFont="1" applyFill="1" applyBorder="1" applyAlignment="1" applyProtection="1">
      <alignment horizontal="left" vertical="center" wrapText="1"/>
    </xf>
    <xf numFmtId="165" fontId="12" fillId="0" borderId="2" xfId="1" applyNumberFormat="1" applyFont="1" applyFill="1" applyBorder="1" applyAlignment="1" applyProtection="1">
      <alignment horizontal="left" vertical="top"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8" borderId="2" xfId="0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165" fontId="11" fillId="3" borderId="2" xfId="1" applyNumberFormat="1" applyFont="1" applyFill="1" applyBorder="1" applyAlignment="1" applyProtection="1">
      <alignment horizontal="left" vertical="center" wrapText="1"/>
    </xf>
    <xf numFmtId="165" fontId="11" fillId="3" borderId="2" xfId="1" applyNumberFormat="1" applyFont="1" applyFill="1" applyBorder="1" applyAlignment="1" applyProtection="1">
      <alignment horizontal="left" vertical="center" wrapText="1"/>
    </xf>
    <xf numFmtId="0" fontId="3" fillId="2" borderId="0" xfId="3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1" fillId="4" borderId="2" xfId="1" applyNumberFormat="1" applyFont="1" applyFill="1" applyBorder="1" applyAlignment="1" applyProtection="1">
      <alignment horizontal="left" vertical="center" wrapText="1"/>
    </xf>
    <xf numFmtId="9" fontId="11" fillId="4" borderId="2" xfId="1" applyNumberFormat="1" applyFont="1" applyFill="1" applyBorder="1" applyAlignment="1" applyProtection="1">
      <alignment horizontal="left" vertical="center" wrapText="1"/>
    </xf>
    <xf numFmtId="166" fontId="12" fillId="2" borderId="2" xfId="1" applyNumberFormat="1" applyFont="1" applyFill="1" applyBorder="1" applyAlignment="1" applyProtection="1">
      <alignment horizontal="left" vertical="center"/>
    </xf>
    <xf numFmtId="166" fontId="12" fillId="0" borderId="2" xfId="1" applyNumberFormat="1" applyFont="1" applyFill="1" applyBorder="1" applyAlignment="1" applyProtection="1">
      <alignment horizontal="left" vertical="center"/>
    </xf>
    <xf numFmtId="165" fontId="12" fillId="2" borderId="2" xfId="1" applyNumberFormat="1" applyFont="1" applyFill="1" applyBorder="1" applyAlignment="1" applyProtection="1">
      <alignment horizontal="left" vertical="top"/>
    </xf>
    <xf numFmtId="9" fontId="12" fillId="2" borderId="2" xfId="1" applyNumberFormat="1" applyFont="1" applyFill="1" applyBorder="1" applyAlignment="1" applyProtection="1">
      <alignment horizontal="left" vertical="top"/>
    </xf>
    <xf numFmtId="164" fontId="11" fillId="4" borderId="2" xfId="1" applyFont="1" applyFill="1" applyBorder="1" applyAlignment="1" applyProtection="1">
      <alignment horizontal="left" vertical="top" wrapText="1"/>
    </xf>
    <xf numFmtId="0" fontId="12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 vertical="top"/>
    </xf>
    <xf numFmtId="0" fontId="12" fillId="0" borderId="2" xfId="0" applyNumberFormat="1" applyFont="1" applyFill="1" applyBorder="1" applyAlignment="1">
      <alignment horizontal="left"/>
    </xf>
    <xf numFmtId="165" fontId="11" fillId="0" borderId="2" xfId="1" applyNumberFormat="1" applyFont="1" applyFill="1" applyBorder="1" applyAlignment="1" applyProtection="1">
      <alignment horizontal="left" vertical="center"/>
    </xf>
    <xf numFmtId="10" fontId="12" fillId="0" borderId="2" xfId="1" applyNumberFormat="1" applyFont="1" applyFill="1" applyBorder="1" applyAlignment="1" applyProtection="1">
      <alignment horizontal="left" vertical="top"/>
    </xf>
    <xf numFmtId="0" fontId="12" fillId="0" borderId="3" xfId="0" applyNumberFormat="1" applyFont="1" applyFill="1" applyBorder="1" applyAlignment="1">
      <alignment horizontal="left"/>
    </xf>
    <xf numFmtId="0" fontId="12" fillId="0" borderId="5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5" fontId="12" fillId="4" borderId="2" xfId="1" applyNumberFormat="1" applyFont="1" applyFill="1" applyBorder="1" applyAlignment="1" applyProtection="1">
      <alignment horizontal="left" vertical="top"/>
    </xf>
    <xf numFmtId="165" fontId="12" fillId="0" borderId="2" xfId="1" applyNumberFormat="1" applyFont="1" applyFill="1" applyBorder="1" applyAlignment="1" applyProtection="1">
      <alignment horizontal="left" vertical="top"/>
    </xf>
    <xf numFmtId="2" fontId="12" fillId="4" borderId="2" xfId="4" applyNumberFormat="1" applyFont="1" applyFill="1" applyBorder="1" applyAlignment="1" applyProtection="1">
      <alignment horizontal="left" vertical="top"/>
    </xf>
    <xf numFmtId="164" fontId="12" fillId="4" borderId="2" xfId="4" applyNumberFormat="1" applyFont="1" applyFill="1" applyBorder="1" applyAlignment="1" applyProtection="1">
      <alignment horizontal="left" vertical="top"/>
    </xf>
    <xf numFmtId="168" fontId="11" fillId="3" borderId="2" xfId="1" applyNumberFormat="1" applyFont="1" applyFill="1" applyBorder="1" applyAlignment="1" applyProtection="1">
      <alignment horizontal="left" vertical="center" wrapText="1"/>
    </xf>
    <xf numFmtId="10" fontId="12" fillId="4" borderId="2" xfId="1" applyNumberFormat="1" applyFont="1" applyFill="1" applyBorder="1" applyAlignment="1" applyProtection="1">
      <alignment horizontal="left" vertical="top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166" fontId="12" fillId="9" borderId="2" xfId="1" applyNumberFormat="1" applyFont="1" applyFill="1" applyBorder="1" applyAlignment="1" applyProtection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left" vertical="top" wrapText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84"/>
  <sheetViews>
    <sheetView tabSelected="1" topLeftCell="E5" zoomScale="107" zoomScaleNormal="107" workbookViewId="0">
      <selection activeCell="L22" sqref="L22"/>
    </sheetView>
  </sheetViews>
  <sheetFormatPr defaultColWidth="31.28515625" defaultRowHeight="13.5"/>
  <cols>
    <col min="1" max="1" width="32.7109375" style="34" customWidth="1"/>
    <col min="2" max="2" width="9.5703125" style="34" customWidth="1"/>
    <col min="3" max="3" width="8.5703125" style="34" customWidth="1"/>
    <col min="4" max="4" width="9.7109375" style="34" customWidth="1"/>
    <col min="5" max="5" width="10.140625" style="34" customWidth="1"/>
    <col min="6" max="6" width="15.42578125" style="34" customWidth="1"/>
    <col min="7" max="7" width="14.7109375" style="34" customWidth="1"/>
    <col min="8" max="8" width="11.85546875" style="34" customWidth="1"/>
    <col min="9" max="9" width="14.5703125" style="34" customWidth="1"/>
    <col min="10" max="10" width="20.42578125" style="34" customWidth="1"/>
    <col min="11" max="11" width="22.7109375" style="34" bestFit="1" customWidth="1"/>
    <col min="12" max="12" width="13.7109375" style="34" customWidth="1"/>
    <col min="13" max="13" width="14.140625" style="34" customWidth="1"/>
    <col min="14" max="14" width="11.85546875" style="34" customWidth="1"/>
    <col min="15" max="15" width="12" style="34" customWidth="1"/>
    <col min="16" max="16" width="11" style="34" customWidth="1"/>
    <col min="17" max="17" width="11.5703125" style="34" customWidth="1"/>
    <col min="18" max="18" width="12" style="34" customWidth="1"/>
    <col min="19" max="236" width="31.28515625" style="34"/>
    <col min="237" max="244" width="31.28515625" style="35"/>
    <col min="245" max="246" width="31.28515625" style="36"/>
    <col min="247" max="253" width="31.28515625" style="37"/>
    <col min="254" max="16384" width="31.28515625" style="38"/>
  </cols>
  <sheetData>
    <row r="1" spans="1:11" ht="16.5" customHeight="1">
      <c r="A1" s="32" t="s">
        <v>54</v>
      </c>
      <c r="B1" s="33"/>
      <c r="C1" s="33"/>
      <c r="D1" s="32"/>
      <c r="E1" s="32"/>
      <c r="F1" s="32"/>
    </row>
    <row r="2" spans="1:11">
      <c r="A2" s="21" t="s">
        <v>55</v>
      </c>
      <c r="B2" s="39" t="s">
        <v>52</v>
      </c>
      <c r="C2" s="39" t="s">
        <v>44</v>
      </c>
      <c r="D2" s="39" t="s">
        <v>29</v>
      </c>
      <c r="E2" s="40" t="s">
        <v>0</v>
      </c>
      <c r="F2" s="39" t="s">
        <v>30</v>
      </c>
      <c r="G2" s="34" t="s">
        <v>71</v>
      </c>
    </row>
    <row r="3" spans="1:11">
      <c r="A3" s="22" t="s">
        <v>49</v>
      </c>
      <c r="B3" s="62">
        <v>512911.21</v>
      </c>
      <c r="C3" s="42">
        <v>489026.14</v>
      </c>
      <c r="D3" s="43">
        <f t="shared" ref="D3:D7" si="0">AVERAGE(B3:C3)</f>
        <v>500968.67500000005</v>
      </c>
      <c r="E3" s="44">
        <v>1</v>
      </c>
      <c r="F3" s="43">
        <f t="shared" ref="F3:F7" si="1">E3*D3</f>
        <v>500968.67500000005</v>
      </c>
      <c r="G3" s="34">
        <v>17</v>
      </c>
      <c r="H3" s="34">
        <v>63083534</v>
      </c>
    </row>
    <row r="4" spans="1:11">
      <c r="A4" s="22" t="s">
        <v>50</v>
      </c>
      <c r="B4" s="41">
        <v>281920</v>
      </c>
      <c r="C4" s="42">
        <v>30324</v>
      </c>
      <c r="D4" s="43">
        <f t="shared" si="0"/>
        <v>156122</v>
      </c>
      <c r="E4" s="44">
        <v>1</v>
      </c>
      <c r="F4" s="43">
        <f t="shared" si="1"/>
        <v>156122</v>
      </c>
      <c r="G4" s="34">
        <v>18</v>
      </c>
      <c r="H4" s="34">
        <v>45085212</v>
      </c>
    </row>
    <row r="5" spans="1:11">
      <c r="A5" s="22" t="s">
        <v>51</v>
      </c>
      <c r="B5" s="41">
        <f>16785</f>
        <v>16785</v>
      </c>
      <c r="C5" s="42">
        <v>2373.2399999999998</v>
      </c>
      <c r="D5" s="43">
        <f t="shared" si="0"/>
        <v>9579.119999999999</v>
      </c>
      <c r="E5" s="44">
        <v>1</v>
      </c>
      <c r="F5" s="43">
        <f t="shared" si="1"/>
        <v>9579.119999999999</v>
      </c>
      <c r="G5" s="34">
        <v>19</v>
      </c>
      <c r="H5" s="34">
        <v>18936067</v>
      </c>
    </row>
    <row r="6" spans="1:11">
      <c r="A6" s="22" t="s">
        <v>43</v>
      </c>
      <c r="B6" s="41">
        <v>48000</v>
      </c>
      <c r="C6" s="42">
        <v>43030</v>
      </c>
      <c r="D6" s="43">
        <f t="shared" si="0"/>
        <v>45515</v>
      </c>
      <c r="E6" s="44">
        <v>0.5</v>
      </c>
      <c r="F6" s="43">
        <f t="shared" ref="F6" si="2">E6*D6</f>
        <v>22757.5</v>
      </c>
      <c r="G6" s="34">
        <v>20</v>
      </c>
      <c r="H6" s="34">
        <v>15210913</v>
      </c>
    </row>
    <row r="7" spans="1:11" ht="14.45" customHeight="1">
      <c r="A7" s="22" t="s">
        <v>31</v>
      </c>
      <c r="B7" s="62">
        <v>-8451</v>
      </c>
      <c r="C7" s="41">
        <v>-6801</v>
      </c>
      <c r="D7" s="43">
        <f t="shared" si="0"/>
        <v>-7626</v>
      </c>
      <c r="E7" s="44">
        <v>1</v>
      </c>
      <c r="F7" s="43">
        <f t="shared" si="1"/>
        <v>-7626</v>
      </c>
    </row>
    <row r="8" spans="1:11">
      <c r="A8" s="21" t="s">
        <v>57</v>
      </c>
      <c r="B8" s="39" t="s">
        <v>52</v>
      </c>
      <c r="C8" s="39" t="s">
        <v>44</v>
      </c>
      <c r="D8" s="39" t="s">
        <v>29</v>
      </c>
      <c r="E8" s="40" t="s">
        <v>0</v>
      </c>
      <c r="F8" s="39" t="s">
        <v>30</v>
      </c>
    </row>
    <row r="9" spans="1:11">
      <c r="A9" s="22" t="s">
        <v>58</v>
      </c>
      <c r="B9" s="41">
        <v>240000</v>
      </c>
      <c r="C9" s="42">
        <v>84000</v>
      </c>
      <c r="D9" s="43">
        <f t="shared" ref="D9:D12" si="3">AVERAGE(B9:C9)</f>
        <v>162000</v>
      </c>
      <c r="E9" s="44">
        <v>1</v>
      </c>
      <c r="F9" s="43">
        <f t="shared" ref="F9:F12" si="4">E9*D9</f>
        <v>162000</v>
      </c>
    </row>
    <row r="10" spans="1:11">
      <c r="A10" s="22" t="s">
        <v>43</v>
      </c>
      <c r="B10" s="41">
        <v>21766</v>
      </c>
      <c r="C10" s="42">
        <v>0</v>
      </c>
      <c r="D10" s="43">
        <f t="shared" si="3"/>
        <v>10883</v>
      </c>
      <c r="E10" s="44">
        <v>0.5</v>
      </c>
      <c r="F10" s="43">
        <f t="shared" si="4"/>
        <v>5441.5</v>
      </c>
    </row>
    <row r="11" spans="1:11">
      <c r="A11" s="22" t="s">
        <v>72</v>
      </c>
      <c r="B11" s="41">
        <v>0</v>
      </c>
      <c r="C11" s="42">
        <v>226300</v>
      </c>
      <c r="D11" s="43">
        <f t="shared" ref="D11" si="5">AVERAGE(B11:C11)</f>
        <v>113150</v>
      </c>
      <c r="E11" s="44">
        <v>1</v>
      </c>
      <c r="F11" s="43">
        <f t="shared" ref="F11" si="6">E11*D11</f>
        <v>113150</v>
      </c>
    </row>
    <row r="12" spans="1:11">
      <c r="A12" s="22" t="s">
        <v>31</v>
      </c>
      <c r="B12" s="41">
        <v>0</v>
      </c>
      <c r="C12" s="41">
        <v>0</v>
      </c>
      <c r="D12" s="43">
        <f t="shared" si="3"/>
        <v>0</v>
      </c>
      <c r="E12" s="44">
        <v>1</v>
      </c>
      <c r="F12" s="43">
        <f t="shared" si="4"/>
        <v>0</v>
      </c>
    </row>
    <row r="13" spans="1:11">
      <c r="A13" s="21" t="s">
        <v>56</v>
      </c>
      <c r="B13" s="39" t="s">
        <v>52</v>
      </c>
      <c r="C13" s="39" t="s">
        <v>44</v>
      </c>
      <c r="D13" s="39" t="s">
        <v>29</v>
      </c>
      <c r="E13" s="40" t="s">
        <v>0</v>
      </c>
      <c r="F13" s="39" t="s">
        <v>30</v>
      </c>
    </row>
    <row r="14" spans="1:11">
      <c r="A14" s="22" t="s">
        <v>72</v>
      </c>
      <c r="B14" s="41">
        <v>296500</v>
      </c>
      <c r="C14" s="42">
        <v>291100</v>
      </c>
      <c r="D14" s="43">
        <f t="shared" ref="D14:D16" si="7">AVERAGE(B14:C14)</f>
        <v>293800</v>
      </c>
      <c r="E14" s="44">
        <v>1</v>
      </c>
      <c r="F14" s="43">
        <f t="shared" ref="F14:F16" si="8">E14*D14</f>
        <v>293800</v>
      </c>
    </row>
    <row r="15" spans="1:11">
      <c r="A15" s="22" t="s">
        <v>43</v>
      </c>
      <c r="B15" s="41">
        <v>17297</v>
      </c>
      <c r="C15" s="42">
        <v>8639</v>
      </c>
      <c r="D15" s="43">
        <f t="shared" si="7"/>
        <v>12968</v>
      </c>
      <c r="E15" s="44">
        <v>0.5</v>
      </c>
      <c r="F15" s="43">
        <f t="shared" si="8"/>
        <v>6484</v>
      </c>
    </row>
    <row r="16" spans="1:11" ht="18.75" customHeight="1">
      <c r="A16" s="22" t="s">
        <v>31</v>
      </c>
      <c r="B16" s="41">
        <v>-256</v>
      </c>
      <c r="C16" s="41">
        <v>0</v>
      </c>
      <c r="D16" s="43">
        <f t="shared" si="7"/>
        <v>-128</v>
      </c>
      <c r="E16" s="44">
        <v>1</v>
      </c>
      <c r="F16" s="43">
        <f t="shared" si="8"/>
        <v>-128</v>
      </c>
      <c r="H16" s="66" t="s">
        <v>75</v>
      </c>
      <c r="I16" s="66" t="s">
        <v>76</v>
      </c>
      <c r="J16" s="66" t="s">
        <v>77</v>
      </c>
      <c r="K16" s="66" t="s">
        <v>78</v>
      </c>
    </row>
    <row r="17" spans="1:253" ht="15.4" customHeight="1">
      <c r="A17" s="45" t="s">
        <v>32</v>
      </c>
      <c r="B17" s="46"/>
      <c r="C17" s="46"/>
      <c r="D17" s="46"/>
      <c r="E17" s="46"/>
      <c r="F17" s="47">
        <f>+SUM(F3:F16)</f>
        <v>1262548.7949999999</v>
      </c>
      <c r="H17" s="66" t="s">
        <v>75</v>
      </c>
      <c r="I17" s="66" t="s">
        <v>76</v>
      </c>
      <c r="J17" s="66" t="s">
        <v>79</v>
      </c>
      <c r="K17" s="66" t="s">
        <v>80</v>
      </c>
    </row>
    <row r="18" spans="1:253" ht="16.350000000000001" customHeight="1">
      <c r="A18" s="23" t="s">
        <v>33</v>
      </c>
      <c r="B18" s="48"/>
      <c r="C18" s="48"/>
      <c r="D18" s="48"/>
      <c r="E18" s="48"/>
      <c r="F18" s="47">
        <f>F17/12</f>
        <v>105212.39958333333</v>
      </c>
    </row>
    <row r="19" spans="1:253">
      <c r="A19" s="23" t="s">
        <v>34</v>
      </c>
      <c r="B19" s="48"/>
      <c r="C19" s="48"/>
      <c r="D19" s="48"/>
      <c r="E19" s="48"/>
      <c r="F19" s="43">
        <f>RTR!K8</f>
        <v>131362</v>
      </c>
    </row>
    <row r="20" spans="1:253" ht="16.350000000000001" customHeight="1">
      <c r="A20" s="23" t="s">
        <v>70</v>
      </c>
      <c r="B20" s="49"/>
      <c r="C20" s="49"/>
      <c r="D20" s="49"/>
      <c r="E20" s="49"/>
      <c r="F20" s="50">
        <v>1</v>
      </c>
    </row>
    <row r="21" spans="1:253" ht="16.350000000000001" customHeight="1">
      <c r="A21" s="23" t="s">
        <v>35</v>
      </c>
      <c r="B21" s="51"/>
      <c r="C21" s="52"/>
      <c r="D21" s="52"/>
      <c r="E21" s="53"/>
      <c r="F21" s="54">
        <f>(F18*F20)-F19</f>
        <v>-26149.600416666668</v>
      </c>
    </row>
    <row r="22" spans="1:253" ht="16.350000000000001" customHeight="1">
      <c r="A22" s="23" t="s">
        <v>36</v>
      </c>
      <c r="B22" s="48"/>
      <c r="C22" s="48"/>
      <c r="D22" s="48"/>
      <c r="E22" s="48"/>
      <c r="F22" s="55">
        <v>180</v>
      </c>
    </row>
    <row r="23" spans="1:253" ht="14.25" customHeight="1">
      <c r="A23" s="23" t="s">
        <v>37</v>
      </c>
      <c r="B23" s="48"/>
      <c r="C23" s="48"/>
      <c r="D23" s="48"/>
      <c r="E23" s="48"/>
      <c r="F23" s="50">
        <v>9.2499999999999999E-2</v>
      </c>
    </row>
    <row r="24" spans="1:253">
      <c r="A24" s="23" t="s">
        <v>38</v>
      </c>
      <c r="B24" s="48"/>
      <c r="C24" s="48"/>
      <c r="D24" s="48"/>
      <c r="E24" s="48"/>
      <c r="F24" s="56">
        <f>PMT(F23/12,F22,-100000)</f>
        <v>1029.1922897932718</v>
      </c>
    </row>
    <row r="25" spans="1:253">
      <c r="A25" s="23" t="s">
        <v>39</v>
      </c>
      <c r="B25" s="48"/>
      <c r="C25" s="48"/>
      <c r="D25" s="48"/>
      <c r="E25" s="48"/>
      <c r="F25" s="57">
        <f>F21/F24</f>
        <v>-25.407886044229105</v>
      </c>
    </row>
    <row r="26" spans="1:253" ht="15.4" customHeight="1">
      <c r="A26" s="58" t="s">
        <v>40</v>
      </c>
      <c r="B26" s="58"/>
      <c r="C26" s="58"/>
      <c r="D26" s="58"/>
      <c r="E26" s="58"/>
      <c r="F26" s="58"/>
    </row>
    <row r="27" spans="1:253">
      <c r="A27" s="23" t="s">
        <v>36</v>
      </c>
      <c r="B27" s="48"/>
      <c r="C27" s="48"/>
      <c r="D27" s="48"/>
      <c r="E27" s="48"/>
      <c r="F27" s="54">
        <v>180</v>
      </c>
    </row>
    <row r="28" spans="1:253">
      <c r="A28" s="23" t="s">
        <v>37</v>
      </c>
      <c r="B28" s="48"/>
      <c r="C28" s="48"/>
      <c r="D28" s="48"/>
      <c r="E28" s="48"/>
      <c r="F28" s="59">
        <v>9.5500000000000002E-2</v>
      </c>
    </row>
    <row r="29" spans="1:253">
      <c r="A29" s="23" t="s">
        <v>38</v>
      </c>
      <c r="B29" s="48"/>
      <c r="C29" s="48"/>
      <c r="D29" s="48"/>
      <c r="E29" s="48"/>
      <c r="F29" s="57">
        <f>PMT(F28/12,F27,-100000)</f>
        <v>1047.2438674424591</v>
      </c>
    </row>
    <row r="30" spans="1:253">
      <c r="HW30" s="35"/>
      <c r="HX30" s="35"/>
      <c r="HY30" s="35"/>
      <c r="HZ30" s="35"/>
      <c r="IA30" s="35"/>
      <c r="IB30" s="35"/>
      <c r="IE30" s="36"/>
      <c r="IF30" s="36"/>
      <c r="IG30" s="37"/>
      <c r="IH30" s="37"/>
      <c r="II30" s="37"/>
      <c r="IJ30" s="37"/>
      <c r="IK30" s="37"/>
      <c r="IL30" s="37"/>
      <c r="IN30" s="38"/>
      <c r="IO30" s="38"/>
      <c r="IP30" s="38"/>
      <c r="IQ30" s="38"/>
      <c r="IR30" s="38"/>
      <c r="IS30" s="38"/>
    </row>
    <row r="31" spans="1:253">
      <c r="HW31" s="35"/>
      <c r="HX31" s="35"/>
      <c r="HY31" s="35"/>
      <c r="HZ31" s="35"/>
      <c r="IA31" s="35"/>
      <c r="IB31" s="35"/>
      <c r="IE31" s="36"/>
      <c r="IF31" s="36"/>
      <c r="IG31" s="37"/>
      <c r="IH31" s="37"/>
      <c r="II31" s="37"/>
      <c r="IJ31" s="37"/>
      <c r="IK31" s="37"/>
      <c r="IL31" s="37"/>
      <c r="IN31" s="38"/>
      <c r="IO31" s="38"/>
      <c r="IP31" s="38"/>
      <c r="IQ31" s="38"/>
      <c r="IR31" s="38"/>
      <c r="IS31" s="38"/>
    </row>
    <row r="32" spans="1:253">
      <c r="HW32" s="35"/>
      <c r="HX32" s="35"/>
      <c r="HY32" s="35"/>
      <c r="HZ32" s="35"/>
      <c r="IA32" s="35"/>
      <c r="IB32" s="35"/>
      <c r="IE32" s="36"/>
      <c r="IF32" s="36"/>
      <c r="IG32" s="37"/>
      <c r="IH32" s="37"/>
      <c r="II32" s="37"/>
      <c r="IJ32" s="37"/>
      <c r="IK32" s="37"/>
      <c r="IL32" s="37"/>
      <c r="IN32" s="38"/>
      <c r="IO32" s="38"/>
      <c r="IP32" s="38"/>
      <c r="IQ32" s="38"/>
      <c r="IR32" s="38"/>
      <c r="IS32" s="38"/>
    </row>
    <row r="33" spans="231:253">
      <c r="HW33" s="35"/>
      <c r="HX33" s="35"/>
      <c r="HY33" s="35"/>
      <c r="HZ33" s="35"/>
      <c r="IA33" s="35"/>
      <c r="IB33" s="35"/>
      <c r="IE33" s="36"/>
      <c r="IF33" s="36"/>
      <c r="IG33" s="37"/>
      <c r="IH33" s="37"/>
      <c r="II33" s="37"/>
      <c r="IJ33" s="37"/>
      <c r="IK33" s="37"/>
      <c r="IL33" s="37"/>
      <c r="IN33" s="38"/>
      <c r="IO33" s="38"/>
      <c r="IP33" s="38"/>
      <c r="IQ33" s="38"/>
      <c r="IR33" s="38"/>
      <c r="IS33" s="38"/>
    </row>
    <row r="34" spans="231:253">
      <c r="HW34" s="35"/>
      <c r="HX34" s="35"/>
      <c r="HY34" s="35"/>
      <c r="HZ34" s="35"/>
      <c r="IA34" s="35"/>
      <c r="IB34" s="35"/>
      <c r="IE34" s="36"/>
      <c r="IF34" s="36"/>
      <c r="IG34" s="37"/>
      <c r="IH34" s="37"/>
      <c r="II34" s="37"/>
      <c r="IJ34" s="37"/>
      <c r="IK34" s="37"/>
      <c r="IL34" s="37"/>
      <c r="IN34" s="38"/>
      <c r="IO34" s="38"/>
      <c r="IP34" s="38"/>
      <c r="IQ34" s="38"/>
      <c r="IR34" s="38"/>
      <c r="IS34" s="38"/>
    </row>
    <row r="35" spans="231:253">
      <c r="HW35" s="35"/>
      <c r="HX35" s="35"/>
      <c r="HY35" s="35"/>
      <c r="HZ35" s="35"/>
      <c r="IA35" s="35"/>
      <c r="IB35" s="35"/>
      <c r="IE35" s="36"/>
      <c r="IF35" s="36"/>
      <c r="IG35" s="37"/>
      <c r="IH35" s="37"/>
      <c r="II35" s="37"/>
      <c r="IJ35" s="37"/>
      <c r="IK35" s="37"/>
      <c r="IL35" s="37"/>
      <c r="IN35" s="38"/>
      <c r="IO35" s="38"/>
      <c r="IP35" s="38"/>
      <c r="IQ35" s="38"/>
      <c r="IR35" s="38"/>
      <c r="IS35" s="38"/>
    </row>
    <row r="36" spans="231:253">
      <c r="HW36" s="35"/>
      <c r="HX36" s="35"/>
      <c r="HY36" s="35"/>
      <c r="HZ36" s="35"/>
      <c r="IA36" s="35"/>
      <c r="IB36" s="35"/>
      <c r="IE36" s="36"/>
      <c r="IF36" s="36"/>
      <c r="IG36" s="37"/>
      <c r="IH36" s="37"/>
      <c r="II36" s="37"/>
      <c r="IJ36" s="37"/>
      <c r="IK36" s="37"/>
      <c r="IL36" s="37"/>
      <c r="IN36" s="38"/>
      <c r="IO36" s="38"/>
      <c r="IP36" s="38"/>
      <c r="IQ36" s="38"/>
      <c r="IR36" s="38"/>
      <c r="IS36" s="38"/>
    </row>
    <row r="37" spans="231:253">
      <c r="HW37" s="35"/>
      <c r="HX37" s="35"/>
      <c r="HY37" s="35"/>
      <c r="HZ37" s="35"/>
      <c r="IA37" s="35"/>
      <c r="IB37" s="35"/>
      <c r="IE37" s="36"/>
      <c r="IF37" s="36"/>
      <c r="IG37" s="37"/>
      <c r="IH37" s="37"/>
      <c r="II37" s="37"/>
      <c r="IJ37" s="37"/>
      <c r="IK37" s="37"/>
      <c r="IL37" s="37"/>
      <c r="IN37" s="38"/>
      <c r="IO37" s="38"/>
      <c r="IP37" s="38"/>
      <c r="IQ37" s="38"/>
      <c r="IR37" s="38"/>
      <c r="IS37" s="38"/>
    </row>
    <row r="38" spans="231:253" ht="15.4" customHeight="1">
      <c r="HW38" s="35"/>
      <c r="HX38" s="35"/>
      <c r="HY38" s="35"/>
      <c r="HZ38" s="35"/>
      <c r="IA38" s="35"/>
      <c r="IB38" s="35"/>
      <c r="IE38" s="36"/>
      <c r="IF38" s="36"/>
      <c r="IG38" s="37"/>
      <c r="IH38" s="37"/>
      <c r="II38" s="37"/>
      <c r="IJ38" s="37"/>
      <c r="IK38" s="37"/>
      <c r="IL38" s="37"/>
      <c r="IN38" s="38"/>
      <c r="IO38" s="38"/>
      <c r="IP38" s="38"/>
      <c r="IQ38" s="38"/>
      <c r="IR38" s="38"/>
      <c r="IS38" s="38"/>
    </row>
    <row r="39" spans="231:253">
      <c r="HW39" s="35"/>
      <c r="HX39" s="35"/>
      <c r="HY39" s="35"/>
      <c r="HZ39" s="35"/>
      <c r="IA39" s="35"/>
      <c r="IB39" s="35"/>
      <c r="IE39" s="36"/>
      <c r="IF39" s="36"/>
      <c r="IG39" s="37"/>
      <c r="IH39" s="37"/>
      <c r="II39" s="37"/>
      <c r="IJ39" s="37"/>
      <c r="IK39" s="37"/>
      <c r="IL39" s="37"/>
      <c r="IN39" s="38"/>
      <c r="IO39" s="38"/>
      <c r="IP39" s="38"/>
      <c r="IQ39" s="38"/>
      <c r="IR39" s="38"/>
      <c r="IS39" s="38"/>
    </row>
    <row r="40" spans="231:253" ht="15.4" customHeight="1">
      <c r="HW40" s="35"/>
      <c r="HX40" s="35"/>
      <c r="HY40" s="35"/>
      <c r="HZ40" s="35"/>
      <c r="IA40" s="35"/>
      <c r="IB40" s="35"/>
      <c r="IE40" s="36"/>
      <c r="IF40" s="36"/>
      <c r="IG40" s="37"/>
      <c r="IH40" s="37"/>
      <c r="II40" s="37"/>
      <c r="IJ40" s="37"/>
      <c r="IK40" s="37"/>
      <c r="IL40" s="37"/>
      <c r="IN40" s="38"/>
      <c r="IO40" s="38"/>
      <c r="IP40" s="38"/>
      <c r="IQ40" s="38"/>
      <c r="IR40" s="38"/>
      <c r="IS40" s="38"/>
    </row>
    <row r="41" spans="231:253">
      <c r="HW41" s="35"/>
      <c r="HX41" s="35"/>
      <c r="HY41" s="35"/>
      <c r="HZ41" s="35"/>
      <c r="IA41" s="35"/>
      <c r="IB41" s="35"/>
      <c r="IE41" s="36"/>
      <c r="IF41" s="36"/>
      <c r="IG41" s="37"/>
      <c r="IH41" s="37"/>
      <c r="II41" s="37"/>
      <c r="IJ41" s="37"/>
      <c r="IK41" s="37"/>
      <c r="IL41" s="37"/>
      <c r="IN41" s="38"/>
      <c r="IO41" s="38"/>
      <c r="IP41" s="38"/>
      <c r="IQ41" s="38"/>
      <c r="IR41" s="38"/>
      <c r="IS41" s="38"/>
    </row>
    <row r="42" spans="231:253">
      <c r="HW42" s="35"/>
      <c r="HX42" s="35"/>
      <c r="HY42" s="35"/>
      <c r="HZ42" s="35"/>
      <c r="IA42" s="35"/>
      <c r="IB42" s="35"/>
      <c r="IE42" s="36"/>
      <c r="IF42" s="36"/>
      <c r="IG42" s="37"/>
      <c r="IH42" s="37"/>
      <c r="II42" s="37"/>
      <c r="IJ42" s="37"/>
      <c r="IK42" s="37"/>
      <c r="IL42" s="37"/>
      <c r="IN42" s="38"/>
      <c r="IO42" s="38"/>
      <c r="IP42" s="38"/>
      <c r="IQ42" s="38"/>
      <c r="IR42" s="38"/>
      <c r="IS42" s="38"/>
    </row>
    <row r="43" spans="231:253">
      <c r="HW43" s="35"/>
      <c r="HX43" s="35"/>
      <c r="HY43" s="35"/>
      <c r="HZ43" s="35"/>
      <c r="IA43" s="35"/>
      <c r="IB43" s="35"/>
      <c r="IE43" s="36"/>
      <c r="IF43" s="36"/>
      <c r="IG43" s="37"/>
      <c r="IH43" s="37"/>
      <c r="II43" s="37"/>
      <c r="IJ43" s="37"/>
      <c r="IK43" s="37"/>
      <c r="IL43" s="37"/>
      <c r="IN43" s="38"/>
      <c r="IO43" s="38"/>
      <c r="IP43" s="38"/>
      <c r="IQ43" s="38"/>
      <c r="IR43" s="38"/>
      <c r="IS43" s="38"/>
    </row>
    <row r="44" spans="231:253">
      <c r="HW44" s="35"/>
      <c r="HX44" s="35"/>
      <c r="HY44" s="35"/>
      <c r="HZ44" s="35"/>
      <c r="IA44" s="35"/>
      <c r="IB44" s="35"/>
      <c r="IE44" s="36"/>
      <c r="IF44" s="36"/>
      <c r="IG44" s="37"/>
      <c r="IH44" s="37"/>
      <c r="II44" s="37"/>
      <c r="IJ44" s="37"/>
      <c r="IK44" s="37"/>
      <c r="IL44" s="37"/>
      <c r="IN44" s="38"/>
      <c r="IO44" s="38"/>
      <c r="IP44" s="38"/>
      <c r="IQ44" s="38"/>
      <c r="IR44" s="38"/>
      <c r="IS44" s="38"/>
    </row>
    <row r="45" spans="231:253" ht="15.4" customHeight="1">
      <c r="HW45" s="35"/>
      <c r="HX45" s="35"/>
      <c r="HY45" s="35"/>
      <c r="HZ45" s="35"/>
      <c r="IA45" s="35"/>
      <c r="IB45" s="35"/>
      <c r="IE45" s="36"/>
      <c r="IF45" s="36"/>
      <c r="IG45" s="37"/>
      <c r="IH45" s="37"/>
      <c r="II45" s="37"/>
      <c r="IJ45" s="37"/>
      <c r="IK45" s="37"/>
      <c r="IL45" s="37"/>
      <c r="IN45" s="38"/>
      <c r="IO45" s="38"/>
      <c r="IP45" s="38"/>
      <c r="IQ45" s="38"/>
      <c r="IR45" s="38"/>
      <c r="IS45" s="38"/>
    </row>
    <row r="46" spans="231:253">
      <c r="HW46" s="35"/>
      <c r="HX46" s="35"/>
      <c r="HY46" s="35"/>
      <c r="HZ46" s="35"/>
      <c r="IA46" s="35"/>
      <c r="IB46" s="35"/>
      <c r="IE46" s="36"/>
      <c r="IF46" s="36"/>
      <c r="IG46" s="37"/>
      <c r="IH46" s="37"/>
      <c r="II46" s="37"/>
      <c r="IJ46" s="37"/>
      <c r="IK46" s="37"/>
      <c r="IL46" s="37"/>
      <c r="IN46" s="38"/>
      <c r="IO46" s="38"/>
      <c r="IP46" s="38"/>
      <c r="IQ46" s="38"/>
      <c r="IR46" s="38"/>
      <c r="IS46" s="38"/>
    </row>
    <row r="47" spans="231:253">
      <c r="HW47" s="35"/>
      <c r="HX47" s="35"/>
      <c r="HY47" s="35"/>
      <c r="HZ47" s="35"/>
      <c r="IA47" s="35"/>
      <c r="IB47" s="35"/>
      <c r="IE47" s="36"/>
      <c r="IF47" s="36"/>
      <c r="IG47" s="37"/>
      <c r="IH47" s="37"/>
      <c r="II47" s="37"/>
      <c r="IJ47" s="37"/>
      <c r="IK47" s="37"/>
      <c r="IL47" s="37"/>
      <c r="IN47" s="38"/>
      <c r="IO47" s="38"/>
      <c r="IP47" s="38"/>
      <c r="IQ47" s="38"/>
      <c r="IR47" s="38"/>
      <c r="IS47" s="38"/>
    </row>
    <row r="48" spans="231:253">
      <c r="HW48" s="35"/>
      <c r="HX48" s="35"/>
      <c r="HY48" s="35"/>
      <c r="HZ48" s="35"/>
      <c r="IA48" s="35"/>
      <c r="IB48" s="35"/>
      <c r="IE48" s="36"/>
      <c r="IF48" s="36"/>
      <c r="IG48" s="37"/>
      <c r="IH48" s="37"/>
      <c r="II48" s="37"/>
      <c r="IJ48" s="37"/>
      <c r="IK48" s="37"/>
      <c r="IL48" s="37"/>
      <c r="IN48" s="38"/>
      <c r="IO48" s="38"/>
      <c r="IP48" s="38"/>
      <c r="IQ48" s="38"/>
      <c r="IR48" s="38"/>
      <c r="IS48" s="38"/>
    </row>
    <row r="49" spans="231:253">
      <c r="HW49" s="35"/>
      <c r="HX49" s="35"/>
      <c r="HY49" s="35"/>
      <c r="HZ49" s="35"/>
      <c r="IA49" s="35"/>
      <c r="IB49" s="35"/>
      <c r="IE49" s="36"/>
      <c r="IF49" s="36"/>
      <c r="IG49" s="37"/>
      <c r="IH49" s="37"/>
      <c r="II49" s="37"/>
      <c r="IJ49" s="37"/>
      <c r="IK49" s="37"/>
      <c r="IL49" s="37"/>
      <c r="IN49" s="38"/>
      <c r="IO49" s="38"/>
      <c r="IP49" s="38"/>
      <c r="IQ49" s="38"/>
      <c r="IR49" s="38"/>
      <c r="IS49" s="38"/>
    </row>
    <row r="50" spans="231:253">
      <c r="HW50" s="35"/>
      <c r="HX50" s="35"/>
      <c r="HY50" s="35"/>
      <c r="HZ50" s="35"/>
      <c r="IA50" s="35"/>
      <c r="IB50" s="35"/>
      <c r="IE50" s="36"/>
      <c r="IF50" s="36"/>
      <c r="IG50" s="37"/>
      <c r="IH50" s="37"/>
      <c r="II50" s="37"/>
      <c r="IJ50" s="37"/>
      <c r="IK50" s="37"/>
      <c r="IL50" s="37"/>
      <c r="IN50" s="38"/>
      <c r="IO50" s="38"/>
      <c r="IP50" s="38"/>
      <c r="IQ50" s="38"/>
      <c r="IR50" s="38"/>
      <c r="IS50" s="38"/>
    </row>
    <row r="51" spans="231:253" ht="15.4" customHeight="1">
      <c r="HW51" s="35"/>
      <c r="HX51" s="35"/>
      <c r="HY51" s="35"/>
      <c r="HZ51" s="35"/>
      <c r="IA51" s="35"/>
      <c r="IB51" s="35"/>
      <c r="IE51" s="36"/>
      <c r="IF51" s="36"/>
      <c r="IG51" s="37"/>
      <c r="IH51" s="37"/>
      <c r="II51" s="37"/>
      <c r="IJ51" s="37"/>
      <c r="IK51" s="37"/>
      <c r="IL51" s="37"/>
      <c r="IN51" s="38"/>
      <c r="IO51" s="38"/>
      <c r="IP51" s="38"/>
      <c r="IQ51" s="38"/>
      <c r="IR51" s="38"/>
      <c r="IS51" s="38"/>
    </row>
    <row r="52" spans="231:253">
      <c r="HW52" s="35"/>
      <c r="HX52" s="35"/>
      <c r="HY52" s="35"/>
      <c r="HZ52" s="35"/>
      <c r="IA52" s="35"/>
      <c r="IB52" s="35"/>
      <c r="IE52" s="36"/>
      <c r="IF52" s="36"/>
      <c r="IG52" s="37"/>
      <c r="IH52" s="37"/>
      <c r="II52" s="37"/>
      <c r="IJ52" s="37"/>
      <c r="IK52" s="37"/>
      <c r="IL52" s="37"/>
      <c r="IN52" s="38"/>
      <c r="IO52" s="38"/>
      <c r="IP52" s="38"/>
      <c r="IQ52" s="38"/>
      <c r="IR52" s="38"/>
      <c r="IS52" s="38"/>
    </row>
    <row r="53" spans="231:253">
      <c r="HW53" s="35"/>
      <c r="HX53" s="35"/>
      <c r="HY53" s="35"/>
      <c r="HZ53" s="35"/>
      <c r="IA53" s="35"/>
      <c r="IB53" s="35"/>
      <c r="IE53" s="36"/>
      <c r="IF53" s="36"/>
      <c r="IG53" s="37"/>
      <c r="IH53" s="37"/>
      <c r="II53" s="37"/>
      <c r="IJ53" s="37"/>
      <c r="IK53" s="37"/>
      <c r="IL53" s="37"/>
      <c r="IN53" s="38"/>
      <c r="IO53" s="38"/>
      <c r="IP53" s="38"/>
      <c r="IQ53" s="38"/>
      <c r="IR53" s="38"/>
      <c r="IS53" s="38"/>
    </row>
    <row r="54" spans="231:253">
      <c r="HW54" s="35"/>
      <c r="HX54" s="35"/>
      <c r="HY54" s="35"/>
      <c r="HZ54" s="35"/>
      <c r="IA54" s="35"/>
      <c r="IB54" s="35"/>
      <c r="IE54" s="36"/>
      <c r="IF54" s="36"/>
      <c r="IG54" s="37"/>
      <c r="IH54" s="37"/>
      <c r="II54" s="37"/>
      <c r="IJ54" s="37"/>
      <c r="IK54" s="37"/>
      <c r="IL54" s="37"/>
      <c r="IN54" s="38"/>
      <c r="IO54" s="38"/>
      <c r="IP54" s="38"/>
      <c r="IQ54" s="38"/>
      <c r="IR54" s="38"/>
      <c r="IS54" s="38"/>
    </row>
    <row r="55" spans="231:253" ht="15.4" customHeight="1">
      <c r="HW55" s="35"/>
      <c r="HX55" s="35"/>
      <c r="HY55" s="35"/>
      <c r="HZ55" s="35"/>
      <c r="IA55" s="35"/>
      <c r="IB55" s="35"/>
      <c r="IE55" s="36"/>
      <c r="IF55" s="36"/>
      <c r="IG55" s="37"/>
      <c r="IH55" s="37"/>
      <c r="II55" s="37"/>
      <c r="IJ55" s="37"/>
      <c r="IK55" s="37"/>
      <c r="IL55" s="37"/>
      <c r="IN55" s="38"/>
      <c r="IO55" s="38"/>
      <c r="IP55" s="38"/>
      <c r="IQ55" s="38"/>
      <c r="IR55" s="38"/>
      <c r="IS55" s="38"/>
    </row>
    <row r="56" spans="231:253" ht="26.85" customHeight="1">
      <c r="HW56" s="35"/>
      <c r="HX56" s="35"/>
      <c r="HY56" s="35"/>
      <c r="HZ56" s="35"/>
      <c r="IA56" s="35"/>
      <c r="IB56" s="35"/>
      <c r="IE56" s="36"/>
      <c r="IF56" s="36"/>
      <c r="IG56" s="37"/>
      <c r="IH56" s="37"/>
      <c r="II56" s="37"/>
      <c r="IJ56" s="37"/>
      <c r="IK56" s="37"/>
      <c r="IL56" s="37"/>
      <c r="IN56" s="38"/>
      <c r="IO56" s="38"/>
      <c r="IP56" s="38"/>
      <c r="IQ56" s="38"/>
      <c r="IR56" s="38"/>
      <c r="IS56" s="38"/>
    </row>
    <row r="57" spans="231:253" ht="15.4" customHeight="1">
      <c r="HW57" s="35"/>
      <c r="HX57" s="35"/>
      <c r="HY57" s="35"/>
      <c r="HZ57" s="35"/>
      <c r="IA57" s="35"/>
      <c r="IB57" s="35"/>
      <c r="IE57" s="36"/>
      <c r="IF57" s="36"/>
      <c r="IG57" s="37"/>
      <c r="IH57" s="37"/>
      <c r="II57" s="37"/>
      <c r="IJ57" s="37"/>
      <c r="IK57" s="37"/>
      <c r="IL57" s="37"/>
      <c r="IN57" s="38"/>
      <c r="IO57" s="38"/>
      <c r="IP57" s="38"/>
      <c r="IQ57" s="38"/>
      <c r="IR57" s="38"/>
      <c r="IS57" s="38"/>
    </row>
    <row r="58" spans="231:253" ht="15.4" customHeight="1">
      <c r="HW58" s="35"/>
      <c r="HX58" s="35"/>
      <c r="HY58" s="35"/>
      <c r="HZ58" s="35"/>
      <c r="IA58" s="35"/>
      <c r="IB58" s="35"/>
      <c r="IE58" s="36"/>
      <c r="IF58" s="36"/>
      <c r="IG58" s="37"/>
      <c r="IH58" s="37"/>
      <c r="II58" s="37"/>
      <c r="IJ58" s="37"/>
      <c r="IK58" s="37"/>
      <c r="IL58" s="37"/>
      <c r="IN58" s="38"/>
      <c r="IO58" s="38"/>
      <c r="IP58" s="38"/>
      <c r="IQ58" s="38"/>
      <c r="IR58" s="38"/>
      <c r="IS58" s="38"/>
    </row>
    <row r="59" spans="231:253">
      <c r="HW59" s="35"/>
      <c r="HX59" s="35"/>
      <c r="HY59" s="35"/>
      <c r="HZ59" s="35"/>
      <c r="IA59" s="35"/>
      <c r="IB59" s="35"/>
      <c r="IE59" s="36"/>
      <c r="IF59" s="36"/>
      <c r="IG59" s="37"/>
      <c r="IH59" s="37"/>
      <c r="II59" s="37"/>
      <c r="IJ59" s="37"/>
      <c r="IK59" s="37"/>
      <c r="IL59" s="37"/>
      <c r="IN59" s="38"/>
      <c r="IO59" s="38"/>
      <c r="IP59" s="38"/>
      <c r="IQ59" s="38"/>
      <c r="IR59" s="38"/>
      <c r="IS59" s="38"/>
    </row>
    <row r="60" spans="231:253" ht="16.350000000000001" customHeight="1">
      <c r="HW60" s="35"/>
      <c r="HX60" s="35"/>
      <c r="HY60" s="35"/>
      <c r="HZ60" s="35"/>
      <c r="IA60" s="35"/>
      <c r="IB60" s="35"/>
      <c r="IE60" s="36"/>
      <c r="IF60" s="36"/>
      <c r="IG60" s="37"/>
      <c r="IH60" s="37"/>
      <c r="II60" s="37"/>
      <c r="IJ60" s="37"/>
      <c r="IK60" s="37"/>
      <c r="IL60" s="37"/>
      <c r="IN60" s="38"/>
      <c r="IO60" s="38"/>
      <c r="IP60" s="38"/>
      <c r="IQ60" s="38"/>
      <c r="IR60" s="38"/>
      <c r="IS60" s="38"/>
    </row>
    <row r="61" spans="231:253" ht="16.350000000000001" customHeight="1">
      <c r="HW61" s="35"/>
      <c r="HX61" s="35"/>
      <c r="HY61" s="35"/>
      <c r="HZ61" s="35"/>
      <c r="IA61" s="35"/>
      <c r="IB61" s="35"/>
      <c r="IE61" s="36"/>
      <c r="IF61" s="36"/>
      <c r="IG61" s="37"/>
      <c r="IH61" s="37"/>
      <c r="II61" s="37"/>
      <c r="IJ61" s="37"/>
      <c r="IK61" s="37"/>
      <c r="IL61" s="37"/>
      <c r="IN61" s="38"/>
      <c r="IO61" s="38"/>
      <c r="IP61" s="38"/>
      <c r="IQ61" s="38"/>
      <c r="IR61" s="38"/>
      <c r="IS61" s="38"/>
    </row>
    <row r="62" spans="231:253" ht="16.350000000000001" customHeight="1">
      <c r="HW62" s="35"/>
      <c r="HX62" s="35"/>
      <c r="HY62" s="35"/>
      <c r="HZ62" s="35"/>
      <c r="IA62" s="35"/>
      <c r="IB62" s="35"/>
      <c r="IE62" s="36"/>
      <c r="IF62" s="36"/>
      <c r="IG62" s="37"/>
      <c r="IH62" s="37"/>
      <c r="II62" s="37"/>
      <c r="IJ62" s="37"/>
      <c r="IK62" s="37"/>
      <c r="IL62" s="37"/>
      <c r="IN62" s="38"/>
      <c r="IO62" s="38"/>
      <c r="IP62" s="38"/>
      <c r="IQ62" s="38"/>
      <c r="IR62" s="38"/>
      <c r="IS62" s="38"/>
    </row>
    <row r="63" spans="231:253" ht="16.350000000000001" customHeight="1">
      <c r="HW63" s="35"/>
      <c r="HX63" s="35"/>
      <c r="HY63" s="35"/>
      <c r="HZ63" s="35"/>
      <c r="IA63" s="35"/>
      <c r="IB63" s="35"/>
      <c r="IE63" s="36"/>
      <c r="IF63" s="36"/>
      <c r="IG63" s="37"/>
      <c r="IH63" s="37"/>
      <c r="II63" s="37"/>
      <c r="IJ63" s="37"/>
      <c r="IK63" s="37"/>
      <c r="IL63" s="37"/>
      <c r="IN63" s="38"/>
      <c r="IO63" s="38"/>
      <c r="IP63" s="38"/>
      <c r="IQ63" s="38"/>
      <c r="IR63" s="38"/>
      <c r="IS63" s="38"/>
    </row>
    <row r="64" spans="231:253" ht="16.350000000000001" customHeight="1">
      <c r="HW64" s="35"/>
      <c r="HX64" s="35"/>
      <c r="HY64" s="35"/>
      <c r="HZ64" s="35"/>
      <c r="IA64" s="35"/>
      <c r="IB64" s="35"/>
      <c r="IE64" s="36"/>
      <c r="IF64" s="36"/>
      <c r="IG64" s="37"/>
      <c r="IH64" s="37"/>
      <c r="II64" s="37"/>
      <c r="IJ64" s="37"/>
      <c r="IK64" s="37"/>
      <c r="IL64" s="37"/>
      <c r="IN64" s="38"/>
      <c r="IO64" s="38"/>
      <c r="IP64" s="38"/>
      <c r="IQ64" s="38"/>
      <c r="IR64" s="38"/>
      <c r="IS64" s="38"/>
    </row>
    <row r="65" spans="1:253" ht="16.350000000000001" customHeight="1">
      <c r="HW65" s="35"/>
      <c r="HX65" s="35"/>
      <c r="HY65" s="35"/>
      <c r="HZ65" s="35"/>
      <c r="IA65" s="35"/>
      <c r="IB65" s="35"/>
      <c r="IE65" s="36"/>
      <c r="IF65" s="36"/>
      <c r="IG65" s="37"/>
      <c r="IH65" s="37"/>
      <c r="II65" s="37"/>
      <c r="IJ65" s="37"/>
      <c r="IK65" s="37"/>
      <c r="IL65" s="37"/>
      <c r="IN65" s="38"/>
      <c r="IO65" s="38"/>
      <c r="IP65" s="38"/>
      <c r="IQ65" s="38"/>
      <c r="IR65" s="38"/>
      <c r="IS65" s="38"/>
    </row>
    <row r="66" spans="1:253" ht="16.350000000000001" customHeight="1">
      <c r="HW66" s="35"/>
      <c r="HX66" s="35"/>
      <c r="HY66" s="35"/>
      <c r="HZ66" s="35"/>
      <c r="IA66" s="35"/>
      <c r="IB66" s="35"/>
      <c r="IE66" s="36"/>
      <c r="IF66" s="36"/>
      <c r="IG66" s="37"/>
      <c r="IH66" s="37"/>
      <c r="II66" s="37"/>
      <c r="IJ66" s="37"/>
      <c r="IK66" s="37"/>
      <c r="IL66" s="37"/>
      <c r="IN66" s="38"/>
      <c r="IO66" s="38"/>
      <c r="IP66" s="38"/>
      <c r="IQ66" s="38"/>
      <c r="IR66" s="38"/>
      <c r="IS66" s="38"/>
    </row>
    <row r="67" spans="1:253" ht="16.350000000000001" customHeight="1">
      <c r="HW67" s="35"/>
      <c r="HX67" s="35"/>
      <c r="HY67" s="35"/>
      <c r="HZ67" s="35"/>
      <c r="IA67" s="35"/>
      <c r="IB67" s="35"/>
      <c r="IE67" s="36"/>
      <c r="IF67" s="36"/>
      <c r="IG67" s="37"/>
      <c r="IH67" s="37"/>
      <c r="II67" s="37"/>
      <c r="IJ67" s="37"/>
      <c r="IK67" s="37"/>
      <c r="IL67" s="37"/>
      <c r="IN67" s="38"/>
      <c r="IO67" s="38"/>
      <c r="IP67" s="38"/>
      <c r="IQ67" s="38"/>
      <c r="IR67" s="38"/>
      <c r="IS67" s="38"/>
    </row>
    <row r="68" spans="1:253" ht="16.350000000000001" customHeight="1">
      <c r="HW68" s="35"/>
      <c r="HX68" s="35"/>
      <c r="HY68" s="35"/>
      <c r="HZ68" s="35"/>
      <c r="IA68" s="35"/>
      <c r="IB68" s="35"/>
      <c r="IE68" s="36"/>
      <c r="IF68" s="36"/>
      <c r="IG68" s="37"/>
      <c r="IH68" s="37"/>
      <c r="II68" s="37"/>
      <c r="IJ68" s="37"/>
      <c r="IK68" s="37"/>
      <c r="IL68" s="37"/>
      <c r="IN68" s="38"/>
      <c r="IO68" s="38"/>
      <c r="IP68" s="38"/>
      <c r="IQ68" s="38"/>
      <c r="IR68" s="38"/>
      <c r="IS68" s="38"/>
    </row>
    <row r="69" spans="1:253" ht="16.350000000000001" customHeight="1">
      <c r="HW69" s="35"/>
      <c r="HX69" s="35"/>
      <c r="HY69" s="35"/>
      <c r="HZ69" s="35"/>
      <c r="IA69" s="35"/>
      <c r="IB69" s="35"/>
      <c r="IE69" s="36"/>
      <c r="IF69" s="36"/>
      <c r="IG69" s="37"/>
      <c r="IH69" s="37"/>
      <c r="II69" s="37"/>
      <c r="IJ69" s="37"/>
      <c r="IK69" s="37"/>
      <c r="IL69" s="37"/>
      <c r="IN69" s="38"/>
      <c r="IO69" s="38"/>
      <c r="IP69" s="38"/>
      <c r="IQ69" s="38"/>
      <c r="IR69" s="38"/>
      <c r="IS69" s="38"/>
    </row>
    <row r="70" spans="1:253" ht="16.350000000000001" customHeight="1">
      <c r="HW70" s="35"/>
      <c r="HX70" s="35"/>
      <c r="HY70" s="35"/>
      <c r="HZ70" s="35"/>
      <c r="IA70" s="35"/>
      <c r="IB70" s="35"/>
      <c r="IE70" s="36"/>
      <c r="IF70" s="36"/>
      <c r="IG70" s="37"/>
      <c r="IH70" s="37"/>
      <c r="II70" s="37"/>
      <c r="IJ70" s="37"/>
      <c r="IK70" s="37"/>
      <c r="IL70" s="37"/>
      <c r="IN70" s="38"/>
      <c r="IO70" s="38"/>
      <c r="IP70" s="38"/>
      <c r="IQ70" s="38"/>
      <c r="IR70" s="38"/>
      <c r="IS70" s="38"/>
    </row>
    <row r="71" spans="1:253" ht="26.85" customHeight="1">
      <c r="HW71" s="35"/>
      <c r="HX71" s="35"/>
      <c r="HY71" s="35"/>
      <c r="HZ71" s="35"/>
      <c r="IA71" s="35"/>
      <c r="IB71" s="35"/>
      <c r="IE71" s="36"/>
      <c r="IF71" s="36"/>
      <c r="IG71" s="37"/>
      <c r="IH71" s="37"/>
      <c r="II71" s="37"/>
      <c r="IJ71" s="37"/>
      <c r="IK71" s="37"/>
      <c r="IL71" s="37"/>
      <c r="IN71" s="38"/>
      <c r="IO71" s="38"/>
      <c r="IP71" s="38"/>
      <c r="IQ71" s="38"/>
      <c r="IR71" s="38"/>
      <c r="IS71" s="38"/>
    </row>
    <row r="72" spans="1:253" s="60" customForma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HW72" s="61"/>
      <c r="HX72" s="61"/>
      <c r="HY72" s="61"/>
      <c r="HZ72" s="35"/>
      <c r="IE72" s="36"/>
      <c r="IF72" s="36"/>
      <c r="IG72" s="37"/>
      <c r="IH72" s="37"/>
    </row>
    <row r="73" spans="1:253" s="60" customForma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HW73" s="61"/>
      <c r="HX73" s="61"/>
      <c r="HY73" s="61"/>
      <c r="HZ73" s="35"/>
      <c r="IE73" s="36"/>
      <c r="IF73" s="36"/>
      <c r="IG73" s="37"/>
      <c r="IH73" s="37"/>
    </row>
    <row r="74" spans="1:253" s="60" customForma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HW74" s="61"/>
      <c r="HX74" s="61"/>
      <c r="HY74" s="61"/>
      <c r="HZ74" s="35"/>
      <c r="IE74" s="36"/>
      <c r="IF74" s="36"/>
      <c r="IG74" s="37"/>
      <c r="IH74" s="37"/>
    </row>
    <row r="75" spans="1:253">
      <c r="HW75" s="35"/>
      <c r="HX75" s="35"/>
      <c r="HY75" s="35"/>
      <c r="HZ75" s="35"/>
      <c r="IA75" s="35"/>
      <c r="IB75" s="35"/>
      <c r="IE75" s="36"/>
      <c r="IF75" s="36"/>
      <c r="IG75" s="37"/>
      <c r="IH75" s="37"/>
      <c r="II75" s="37"/>
      <c r="IJ75" s="37"/>
      <c r="IK75" s="37"/>
      <c r="IL75" s="37"/>
      <c r="IN75" s="38"/>
      <c r="IO75" s="38"/>
      <c r="IP75" s="38"/>
      <c r="IQ75" s="38"/>
      <c r="IR75" s="38"/>
      <c r="IS75" s="38"/>
    </row>
    <row r="76" spans="1:253">
      <c r="HW76" s="35"/>
      <c r="HX76" s="35"/>
      <c r="HY76" s="35"/>
      <c r="HZ76" s="35"/>
      <c r="IA76" s="35"/>
      <c r="IB76" s="35"/>
      <c r="IE76" s="36"/>
      <c r="IF76" s="36"/>
      <c r="IG76" s="37"/>
      <c r="IH76" s="37"/>
      <c r="II76" s="37"/>
      <c r="IJ76" s="37"/>
      <c r="IK76" s="37"/>
      <c r="IL76" s="37"/>
      <c r="IN76" s="38"/>
      <c r="IO76" s="38"/>
      <c r="IP76" s="38"/>
      <c r="IQ76" s="38"/>
      <c r="IR76" s="38"/>
      <c r="IS76" s="38"/>
    </row>
    <row r="77" spans="1:253">
      <c r="HW77" s="35"/>
      <c r="HX77" s="35"/>
      <c r="HY77" s="35"/>
      <c r="HZ77" s="35"/>
      <c r="IA77" s="35"/>
      <c r="IB77" s="35"/>
      <c r="IE77" s="36"/>
      <c r="IF77" s="36"/>
      <c r="IG77" s="37"/>
      <c r="IH77" s="37"/>
      <c r="II77" s="37"/>
      <c r="IJ77" s="37"/>
      <c r="IK77" s="37"/>
      <c r="IL77" s="37"/>
      <c r="IN77" s="38"/>
      <c r="IO77" s="38"/>
      <c r="IP77" s="38"/>
      <c r="IQ77" s="38"/>
      <c r="IR77" s="38"/>
      <c r="IS77" s="38"/>
    </row>
    <row r="78" spans="1:253">
      <c r="HW78" s="35"/>
      <c r="HX78" s="35"/>
      <c r="HY78" s="35"/>
      <c r="HZ78" s="35"/>
      <c r="IA78" s="35"/>
      <c r="IB78" s="35"/>
      <c r="IE78" s="36"/>
      <c r="IF78" s="36"/>
      <c r="IG78" s="37"/>
      <c r="IH78" s="37"/>
      <c r="II78" s="37"/>
      <c r="IJ78" s="37"/>
      <c r="IK78" s="37"/>
      <c r="IL78" s="37"/>
      <c r="IN78" s="38"/>
      <c r="IO78" s="38"/>
      <c r="IP78" s="38"/>
      <c r="IQ78" s="38"/>
      <c r="IR78" s="38"/>
      <c r="IS78" s="38"/>
    </row>
    <row r="79" spans="1:253">
      <c r="HW79" s="35"/>
      <c r="HX79" s="35"/>
      <c r="HY79" s="35"/>
      <c r="HZ79" s="35"/>
      <c r="IA79" s="35"/>
      <c r="IB79" s="35"/>
      <c r="IE79" s="36"/>
      <c r="IF79" s="36"/>
      <c r="IG79" s="37"/>
      <c r="IH79" s="37"/>
      <c r="II79" s="37"/>
      <c r="IJ79" s="37"/>
      <c r="IK79" s="37"/>
      <c r="IL79" s="37"/>
      <c r="IN79" s="38"/>
      <c r="IO79" s="38"/>
      <c r="IP79" s="38"/>
      <c r="IQ79" s="38"/>
      <c r="IR79" s="38"/>
      <c r="IS79" s="38"/>
    </row>
    <row r="80" spans="1:253" ht="13.5" customHeight="1">
      <c r="HW80" s="35"/>
      <c r="HX80" s="35"/>
      <c r="HY80" s="35"/>
      <c r="HZ80" s="35"/>
      <c r="IA80" s="35"/>
      <c r="IB80" s="35"/>
      <c r="IE80" s="36"/>
      <c r="IF80" s="36"/>
      <c r="IG80" s="37"/>
      <c r="IH80" s="37"/>
      <c r="II80" s="37"/>
      <c r="IJ80" s="37"/>
      <c r="IK80" s="37"/>
      <c r="IL80" s="37"/>
      <c r="IN80" s="38"/>
      <c r="IO80" s="38"/>
      <c r="IP80" s="38"/>
      <c r="IQ80" s="38"/>
      <c r="IR80" s="38"/>
      <c r="IS80" s="38"/>
    </row>
    <row r="81" spans="231:253">
      <c r="HW81" s="35"/>
      <c r="HX81" s="35"/>
      <c r="HY81" s="35"/>
      <c r="HZ81" s="35"/>
      <c r="IA81" s="35"/>
      <c r="IB81" s="35"/>
      <c r="IE81" s="36"/>
      <c r="IF81" s="36"/>
      <c r="IG81" s="37"/>
      <c r="IH81" s="37"/>
      <c r="II81" s="37"/>
      <c r="IJ81" s="37"/>
      <c r="IK81" s="37"/>
      <c r="IL81" s="37"/>
      <c r="IN81" s="38"/>
      <c r="IO81" s="38"/>
      <c r="IP81" s="38"/>
      <c r="IQ81" s="38"/>
      <c r="IR81" s="38"/>
      <c r="IS81" s="38"/>
    </row>
    <row r="82" spans="231:253">
      <c r="HW82" s="35"/>
      <c r="HX82" s="35"/>
      <c r="HY82" s="35"/>
      <c r="HZ82" s="35"/>
      <c r="IA82" s="35"/>
      <c r="IB82" s="35"/>
      <c r="IE82" s="36"/>
      <c r="IF82" s="36"/>
      <c r="IG82" s="37"/>
      <c r="IH82" s="37"/>
      <c r="II82" s="37"/>
      <c r="IJ82" s="37"/>
      <c r="IK82" s="37"/>
      <c r="IL82" s="37"/>
      <c r="IN82" s="38"/>
      <c r="IO82" s="38"/>
      <c r="IP82" s="38"/>
      <c r="IQ82" s="38"/>
      <c r="IR82" s="38"/>
      <c r="IS82" s="38"/>
    </row>
    <row r="83" spans="231:253">
      <c r="HW83" s="35"/>
      <c r="HX83" s="35"/>
      <c r="HY83" s="35"/>
      <c r="HZ83" s="35"/>
      <c r="IA83" s="35"/>
      <c r="IB83" s="35"/>
      <c r="IE83" s="36"/>
      <c r="IF83" s="36"/>
      <c r="IG83" s="37"/>
      <c r="IH83" s="37"/>
      <c r="II83" s="37"/>
      <c r="IJ83" s="37"/>
      <c r="IK83" s="37"/>
      <c r="IL83" s="37"/>
      <c r="IN83" s="38"/>
      <c r="IO83" s="38"/>
      <c r="IP83" s="38"/>
      <c r="IQ83" s="38"/>
      <c r="IR83" s="38"/>
      <c r="IS83" s="38"/>
    </row>
    <row r="84" spans="231:253">
      <c r="HW84" s="35"/>
      <c r="HX84" s="35"/>
      <c r="HY84" s="35"/>
      <c r="HZ84" s="35"/>
      <c r="IA84" s="35"/>
      <c r="IB84" s="35"/>
      <c r="IE84" s="36"/>
      <c r="IF84" s="36"/>
      <c r="IG84" s="37"/>
      <c r="IH84" s="37"/>
      <c r="II84" s="37"/>
      <c r="IJ84" s="37"/>
      <c r="IK84" s="37"/>
      <c r="IL84" s="37"/>
      <c r="IN84" s="38"/>
      <c r="IO84" s="38"/>
      <c r="IP84" s="38"/>
      <c r="IQ84" s="38"/>
      <c r="IR84" s="38"/>
      <c r="IS84" s="38"/>
    </row>
  </sheetData>
  <sheetProtection selectLockedCells="1" selectUnlockedCells="1"/>
  <mergeCells count="14">
    <mergeCell ref="A26:F26"/>
    <mergeCell ref="B27:E27"/>
    <mergeCell ref="B28:E28"/>
    <mergeCell ref="B29:E29"/>
    <mergeCell ref="B21:E21"/>
    <mergeCell ref="B22:E22"/>
    <mergeCell ref="B23:E23"/>
    <mergeCell ref="B24:E24"/>
    <mergeCell ref="B25:E25"/>
    <mergeCell ref="B1:C1"/>
    <mergeCell ref="B17:E17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zoomScale="136" zoomScaleNormal="136" workbookViewId="0">
      <selection activeCell="L2" sqref="L2:L5"/>
    </sheetView>
  </sheetViews>
  <sheetFormatPr defaultColWidth="10.28515625" defaultRowHeight="11.25" customHeight="1"/>
  <cols>
    <col min="1" max="1" width="8.140625" style="24" customWidth="1"/>
    <col min="2" max="2" width="16.28515625" style="24" customWidth="1"/>
    <col min="3" max="10" width="10.28515625" style="24"/>
    <col min="11" max="11" width="8.42578125" style="24" customWidth="1"/>
    <col min="12" max="248" width="10.28515625" style="24"/>
    <col min="249" max="16384" width="10.28515625" style="25"/>
  </cols>
  <sheetData>
    <row r="1" spans="1:248" ht="11.25" customHeight="1">
      <c r="A1" s="63" t="s">
        <v>1</v>
      </c>
      <c r="B1" s="63" t="s">
        <v>2</v>
      </c>
      <c r="C1" s="63" t="s">
        <v>3</v>
      </c>
      <c r="D1" s="63" t="s">
        <v>4</v>
      </c>
      <c r="E1" s="63" t="s">
        <v>5</v>
      </c>
      <c r="F1" s="63" t="s">
        <v>48</v>
      </c>
      <c r="G1" s="63" t="s">
        <v>45</v>
      </c>
      <c r="H1" s="63" t="s">
        <v>46</v>
      </c>
      <c r="I1" s="63" t="s">
        <v>47</v>
      </c>
      <c r="J1" s="63" t="s">
        <v>6</v>
      </c>
      <c r="K1" s="63" t="s">
        <v>42</v>
      </c>
      <c r="L1" s="24" t="s">
        <v>73</v>
      </c>
    </row>
    <row r="2" spans="1:248" ht="11.25" customHeight="1">
      <c r="A2" s="26">
        <v>1</v>
      </c>
      <c r="B2" s="27" t="s">
        <v>61</v>
      </c>
      <c r="C2" s="26" t="s">
        <v>55</v>
      </c>
      <c r="D2" s="26" t="s">
        <v>59</v>
      </c>
      <c r="E2" s="27" t="s">
        <v>60</v>
      </c>
      <c r="F2" s="27">
        <v>3070641</v>
      </c>
      <c r="G2" s="27">
        <v>180</v>
      </c>
      <c r="H2" s="27">
        <v>8</v>
      </c>
      <c r="I2" s="27">
        <v>172</v>
      </c>
      <c r="J2" s="27">
        <v>32623</v>
      </c>
      <c r="K2" s="29" t="s">
        <v>53</v>
      </c>
      <c r="L2" s="24">
        <v>30</v>
      </c>
    </row>
    <row r="3" spans="1:248" ht="11.25" customHeight="1">
      <c r="A3" s="26">
        <v>1</v>
      </c>
      <c r="B3" s="27" t="s">
        <v>62</v>
      </c>
      <c r="C3" s="26" t="s">
        <v>55</v>
      </c>
      <c r="D3" s="26" t="s">
        <v>59</v>
      </c>
      <c r="E3" s="27" t="s">
        <v>60</v>
      </c>
      <c r="F3" s="27">
        <v>2200000</v>
      </c>
      <c r="G3" s="28">
        <v>160</v>
      </c>
      <c r="H3" s="28">
        <v>5</v>
      </c>
      <c r="I3" s="28">
        <v>175</v>
      </c>
      <c r="J3" s="28">
        <v>23373</v>
      </c>
      <c r="K3" s="29" t="s">
        <v>53</v>
      </c>
      <c r="L3" s="24">
        <v>21.72</v>
      </c>
    </row>
    <row r="4" spans="1:248" ht="11.25" customHeight="1">
      <c r="A4" s="26">
        <v>2</v>
      </c>
      <c r="B4" s="27" t="s">
        <v>63</v>
      </c>
      <c r="C4" s="26" t="s">
        <v>55</v>
      </c>
      <c r="D4" s="26" t="s">
        <v>59</v>
      </c>
      <c r="E4" s="27" t="s">
        <v>60</v>
      </c>
      <c r="F4" s="27">
        <v>1500000</v>
      </c>
      <c r="G4" s="28">
        <v>160</v>
      </c>
      <c r="H4" s="28">
        <v>5</v>
      </c>
      <c r="I4" s="28">
        <v>175</v>
      </c>
      <c r="J4" s="28">
        <v>15937</v>
      </c>
      <c r="K4" s="29" t="s">
        <v>41</v>
      </c>
      <c r="L4" s="24">
        <v>14.81</v>
      </c>
    </row>
    <row r="5" spans="1:248" ht="11.25" customHeight="1">
      <c r="A5" s="26">
        <v>3</v>
      </c>
      <c r="B5" s="27" t="s">
        <v>64</v>
      </c>
      <c r="C5" s="26" t="s">
        <v>65</v>
      </c>
      <c r="D5" s="26" t="s">
        <v>59</v>
      </c>
      <c r="E5" s="27" t="s">
        <v>74</v>
      </c>
      <c r="F5" s="27">
        <v>800000</v>
      </c>
      <c r="G5" s="27">
        <v>36</v>
      </c>
      <c r="H5" s="27">
        <v>6</v>
      </c>
      <c r="I5" s="27">
        <v>30</v>
      </c>
      <c r="J5" s="27">
        <v>28234</v>
      </c>
      <c r="K5" s="29" t="s">
        <v>41</v>
      </c>
      <c r="L5" s="24">
        <v>9.39</v>
      </c>
      <c r="IN5" s="25"/>
    </row>
    <row r="6" spans="1:248" ht="11.25" customHeight="1">
      <c r="A6" s="26">
        <v>4</v>
      </c>
      <c r="B6" s="27" t="s">
        <v>66</v>
      </c>
      <c r="C6" s="26" t="s">
        <v>55</v>
      </c>
      <c r="D6" s="26" t="s">
        <v>59</v>
      </c>
      <c r="E6" s="27" t="s">
        <v>60</v>
      </c>
      <c r="F6" s="27">
        <v>1022500</v>
      </c>
      <c r="G6" s="27">
        <v>84</v>
      </c>
      <c r="H6" s="27">
        <v>8</v>
      </c>
      <c r="I6" s="27">
        <v>76</v>
      </c>
      <c r="J6" s="27">
        <v>16419</v>
      </c>
      <c r="K6" s="29" t="s">
        <v>41</v>
      </c>
      <c r="IN6" s="25"/>
    </row>
    <row r="7" spans="1:248" ht="11.25" customHeight="1">
      <c r="A7" s="26">
        <v>5</v>
      </c>
      <c r="B7" s="30" t="s">
        <v>67</v>
      </c>
      <c r="C7" s="26" t="s">
        <v>55</v>
      </c>
      <c r="D7" s="29" t="s">
        <v>68</v>
      </c>
      <c r="E7" s="29" t="s">
        <v>69</v>
      </c>
      <c r="F7" s="29">
        <v>709299</v>
      </c>
      <c r="G7" s="31">
        <v>60</v>
      </c>
      <c r="H7" s="31">
        <v>18</v>
      </c>
      <c r="I7" s="31">
        <v>42</v>
      </c>
      <c r="J7" s="31">
        <v>14776</v>
      </c>
      <c r="K7" s="29" t="s">
        <v>41</v>
      </c>
    </row>
    <row r="8" spans="1:248" ht="11.25" customHeight="1">
      <c r="A8" s="64"/>
      <c r="B8" s="26"/>
      <c r="C8" s="26"/>
      <c r="D8" s="26"/>
      <c r="E8" s="26"/>
      <c r="F8" s="26"/>
      <c r="G8" s="26"/>
      <c r="H8" s="26"/>
      <c r="I8" s="26"/>
      <c r="J8" s="26"/>
      <c r="K8" s="65">
        <f>SUMIF(K2:K7,"Y",J2:J7)</f>
        <v>131362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" t="s">
        <v>7</v>
      </c>
      <c r="B1" s="20"/>
      <c r="C1" s="2"/>
    </row>
    <row r="2" spans="1:6" ht="14.25" customHeight="1">
      <c r="A2" s="20" t="s">
        <v>8</v>
      </c>
      <c r="B2" s="20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2020-07-03T07:51:11Z</dcterms:modified>
</cp:coreProperties>
</file>