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abh\"/>
    </mc:Choice>
  </mc:AlternateContent>
  <bookViews>
    <workbookView xWindow="0" yWindow="0" windowWidth="2049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F6" i="1" s="1"/>
  <c r="D7" i="1"/>
  <c r="F7" i="1" s="1"/>
  <c r="D8" i="1"/>
  <c r="D9" i="1"/>
  <c r="D3" i="1"/>
  <c r="F3" i="1" s="1"/>
  <c r="D13" i="1"/>
  <c r="F13" i="1" s="1"/>
  <c r="F8" i="1"/>
  <c r="F4" i="1"/>
  <c r="F5" i="1"/>
  <c r="F9" i="1"/>
  <c r="D11" i="1"/>
  <c r="F11" i="1" s="1"/>
  <c r="D12" i="1"/>
  <c r="F12" i="1" s="1"/>
  <c r="D14" i="1"/>
  <c r="F14" i="1" s="1"/>
  <c r="E13" i="5"/>
  <c r="F12" i="5"/>
  <c r="F11" i="5"/>
  <c r="F10" i="5"/>
  <c r="F9" i="5"/>
  <c r="F8" i="5"/>
  <c r="F7" i="5"/>
  <c r="F6" i="5"/>
  <c r="F13" i="5" s="1"/>
  <c r="K5" i="2"/>
  <c r="F17" i="1" s="1"/>
  <c r="F22" i="1"/>
  <c r="F15" i="1" l="1"/>
  <c r="F16" i="1" s="1"/>
  <c r="F19" i="1" s="1"/>
  <c r="F23" i="1" s="1"/>
</calcChain>
</file>

<file path=xl/sharedStrings.xml><?xml version="1.0" encoding="utf-8"?>
<sst xmlns="http://schemas.openxmlformats.org/spreadsheetml/2006/main" count="82" uniqueCount="71">
  <si>
    <t>ASSESSMENT YEAR</t>
  </si>
  <si>
    <t xml:space="preserve">Application No.    </t>
  </si>
  <si>
    <t xml:space="preserve">TOP UP </t>
  </si>
  <si>
    <t>2018-19</t>
  </si>
  <si>
    <t>2017-18</t>
  </si>
  <si>
    <t xml:space="preserve">Average    </t>
  </si>
  <si>
    <t>Eligibility</t>
  </si>
  <si>
    <t xml:space="preserve">Eligible Income    </t>
  </si>
  <si>
    <t>Income From Other Sources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</si>
  <si>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</si>
  <si>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</si>
  <si>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</si>
  <si>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</si>
  <si>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</si>
  <si>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</si>
  <si>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</si>
  <si>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</si>
  <si>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</si>
  <si>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</si>
  <si>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</si>
  <si>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</si>
  <si>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</si>
  <si>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</si>
  <si>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</si>
  <si>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</si>
  <si>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</si>
  <si>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</si>
  <si>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</si>
  <si>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</si>
  <si>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</si>
  <si>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</si>
  <si>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</si>
  <si>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</si>
  <si>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</si>
  <si>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</si>
  <si>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</si>
  <si>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</si>
  <si>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</si>
  <si>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</si>
  <si>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</si>
  <si>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</si>
  <si>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</si>
  <si>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</si>
  <si>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</si>
  <si>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</si>
  <si>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</si>
  <si>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</si>
  <si>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</si>
  <si>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</si>
  <si>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</si>
  <si>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</si>
  <si>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</si>
  <si>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</si>
  <si>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Soni Building Material &amp; Shuttering Store</t>
  </si>
  <si>
    <t>Soni Building Material &amp; Shuttering Store (Prop. Swarn Kumar)</t>
  </si>
  <si>
    <t xml:space="preserve">Income From House Property </t>
  </si>
  <si>
    <t>Income from soni property advisors</t>
  </si>
  <si>
    <t>Income from sony health club gym</t>
  </si>
  <si>
    <t>Income from soni building material &amp; Shuttering store</t>
  </si>
  <si>
    <t>Income from other sources</t>
  </si>
  <si>
    <t>2019-20</t>
  </si>
  <si>
    <t>Business Income u/s 44 AD</t>
  </si>
  <si>
    <t>Kiran</t>
  </si>
  <si>
    <t>Swarn Kumar</t>
  </si>
  <si>
    <t>BOI</t>
  </si>
  <si>
    <t>CC</t>
  </si>
  <si>
    <t>Capital Small Finance</t>
  </si>
  <si>
    <t>PL</t>
  </si>
  <si>
    <t>Car Loan</t>
  </si>
  <si>
    <t>AUR004203122132</t>
  </si>
  <si>
    <t>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</si>
</sst>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7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/>
    <xf numFmtId="0" fontId="13" fillId="0" borderId="1" xfId="0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6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"/>
  <sheetViews>
    <sheetView tabSelected="1" topLeftCell="A3" zoomScale="107" zoomScaleNormal="107" workbookViewId="0">
      <selection activeCell="B22" sqref="B22:E22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25" t="s">
        <v>53</v>
      </c>
      <c r="B1" s="56" t="s">
        <v>0</v>
      </c>
      <c r="C1" s="56"/>
      <c r="D1" s="25" t="s">
        <v>1</v>
      </c>
      <c r="E1" s="25">
        <v>7720208401</v>
      </c>
      <c r="F1" s="25" t="s">
        <v>2</v>
      </c>
    </row>
    <row r="2" spans="1:6" ht="27">
      <c r="A2" s="26" t="s">
        <v>54</v>
      </c>
      <c r="B2" s="27" t="s">
        <v>60</v>
      </c>
      <c r="C2" s="27" t="s">
        <v>3</v>
      </c>
      <c r="D2" s="27" t="s">
        <v>5</v>
      </c>
      <c r="E2" s="28" t="s">
        <v>6</v>
      </c>
      <c r="F2" s="27" t="s">
        <v>7</v>
      </c>
    </row>
    <row r="3" spans="1:6">
      <c r="A3" s="29" t="s">
        <v>55</v>
      </c>
      <c r="B3" s="30">
        <v>140000</v>
      </c>
      <c r="C3" s="31">
        <v>0</v>
      </c>
      <c r="D3" s="32">
        <f>AVERAGE(B3)</f>
        <v>140000</v>
      </c>
      <c r="E3" s="33">
        <v>1</v>
      </c>
      <c r="F3" s="32">
        <f t="shared" ref="F3:F9" si="0">E3*D3</f>
        <v>140000</v>
      </c>
    </row>
    <row r="4" spans="1:6">
      <c r="A4" s="29" t="s">
        <v>56</v>
      </c>
      <c r="B4" s="30">
        <v>126500</v>
      </c>
      <c r="C4" s="31">
        <v>0</v>
      </c>
      <c r="D4" s="32">
        <f t="shared" ref="D4:D9" si="1">AVERAGE(B4)</f>
        <v>126500</v>
      </c>
      <c r="E4" s="33">
        <v>1</v>
      </c>
      <c r="F4" s="32">
        <f t="shared" si="0"/>
        <v>126500</v>
      </c>
    </row>
    <row r="5" spans="1:6">
      <c r="A5" s="29" t="s">
        <v>57</v>
      </c>
      <c r="B5" s="30">
        <v>113200</v>
      </c>
      <c r="C5" s="31">
        <v>0</v>
      </c>
      <c r="D5" s="32">
        <f t="shared" si="1"/>
        <v>113200</v>
      </c>
      <c r="E5" s="33">
        <v>1</v>
      </c>
      <c r="F5" s="32">
        <f t="shared" ref="F5" si="2">E5*D5</f>
        <v>113200</v>
      </c>
    </row>
    <row r="6" spans="1:6" ht="15" customHeight="1">
      <c r="A6" s="29" t="s">
        <v>58</v>
      </c>
      <c r="B6" s="30">
        <v>119780</v>
      </c>
      <c r="C6" s="31">
        <v>0</v>
      </c>
      <c r="D6" s="32">
        <f t="shared" si="1"/>
        <v>119780</v>
      </c>
      <c r="E6" s="33">
        <v>1</v>
      </c>
      <c r="F6" s="32">
        <f t="shared" ref="F6:F7" si="3">E6*D6</f>
        <v>119780</v>
      </c>
    </row>
    <row r="7" spans="1:6">
      <c r="A7" s="29" t="s">
        <v>61</v>
      </c>
      <c r="B7" s="30">
        <v>0</v>
      </c>
      <c r="C7" s="31">
        <v>0</v>
      </c>
      <c r="D7" s="32">
        <f t="shared" si="1"/>
        <v>0</v>
      </c>
      <c r="E7" s="33">
        <v>1</v>
      </c>
      <c r="F7" s="32">
        <f t="shared" si="3"/>
        <v>0</v>
      </c>
    </row>
    <row r="8" spans="1:6">
      <c r="A8" s="29" t="s">
        <v>59</v>
      </c>
      <c r="B8" s="30">
        <v>7630</v>
      </c>
      <c r="C8" s="31">
        <v>0</v>
      </c>
      <c r="D8" s="32">
        <f t="shared" si="1"/>
        <v>7630</v>
      </c>
      <c r="E8" s="33">
        <v>0.5</v>
      </c>
      <c r="F8" s="32">
        <f t="shared" ref="F8" si="4">E8*D8</f>
        <v>3815</v>
      </c>
    </row>
    <row r="9" spans="1:6">
      <c r="A9" s="29" t="s">
        <v>9</v>
      </c>
      <c r="B9" s="30">
        <v>-28789</v>
      </c>
      <c r="C9" s="30">
        <v>0</v>
      </c>
      <c r="D9" s="32">
        <f t="shared" si="1"/>
        <v>-28789</v>
      </c>
      <c r="E9" s="33">
        <v>1</v>
      </c>
      <c r="F9" s="32">
        <f t="shared" si="0"/>
        <v>-28789</v>
      </c>
    </row>
    <row r="10" spans="1:6">
      <c r="A10" s="26" t="s">
        <v>62</v>
      </c>
      <c r="B10" s="27" t="s">
        <v>3</v>
      </c>
      <c r="C10" s="27" t="s">
        <v>4</v>
      </c>
      <c r="D10" s="27" t="s">
        <v>5</v>
      </c>
      <c r="E10" s="28" t="s">
        <v>6</v>
      </c>
      <c r="F10" s="27" t="s">
        <v>7</v>
      </c>
    </row>
    <row r="11" spans="1:6">
      <c r="A11" s="29" t="s">
        <v>55</v>
      </c>
      <c r="B11" s="30">
        <v>266000</v>
      </c>
      <c r="C11" s="31">
        <v>0</v>
      </c>
      <c r="D11" s="32">
        <f>AVERAGE(B11:C11)</f>
        <v>133000</v>
      </c>
      <c r="E11" s="33">
        <v>1</v>
      </c>
      <c r="F11" s="32">
        <f t="shared" ref="F11:F14" si="5">E11*D11</f>
        <v>133000</v>
      </c>
    </row>
    <row r="12" spans="1:6">
      <c r="A12" s="29" t="s">
        <v>8</v>
      </c>
      <c r="B12" s="30">
        <v>1106</v>
      </c>
      <c r="C12" s="31">
        <v>0</v>
      </c>
      <c r="D12" s="32">
        <f>AVERAGE(B12:C12)</f>
        <v>553</v>
      </c>
      <c r="E12" s="33">
        <v>0.5</v>
      </c>
      <c r="F12" s="32">
        <f t="shared" si="5"/>
        <v>276.5</v>
      </c>
    </row>
    <row r="13" spans="1:6">
      <c r="A13" s="29" t="s">
        <v>61</v>
      </c>
      <c r="B13" s="30">
        <v>251600</v>
      </c>
      <c r="C13" s="30">
        <v>0</v>
      </c>
      <c r="D13" s="32">
        <f>AVERAGE(B13:C13)</f>
        <v>125800</v>
      </c>
      <c r="E13" s="33">
        <v>1</v>
      </c>
      <c r="F13" s="32">
        <f t="shared" ref="F13" si="6">E13*D13</f>
        <v>125800</v>
      </c>
    </row>
    <row r="14" spans="1:6">
      <c r="A14" s="29" t="s">
        <v>9</v>
      </c>
      <c r="B14" s="30">
        <v>-12143</v>
      </c>
      <c r="C14" s="30">
        <v>0</v>
      </c>
      <c r="D14" s="32">
        <f>AVERAGE(B14:C14)</f>
        <v>-6071.5</v>
      </c>
      <c r="E14" s="33">
        <v>1</v>
      </c>
      <c r="F14" s="32">
        <f t="shared" si="5"/>
        <v>-6071.5</v>
      </c>
    </row>
    <row r="15" spans="1:6" ht="15.4" customHeight="1">
      <c r="A15" s="34" t="s">
        <v>10</v>
      </c>
      <c r="B15" s="57"/>
      <c r="C15" s="58"/>
      <c r="D15" s="58"/>
      <c r="E15" s="59"/>
      <c r="F15" s="35">
        <f>+SUM(F3:F14)</f>
        <v>727511</v>
      </c>
    </row>
    <row r="16" spans="1:6" ht="16.350000000000001" customHeight="1">
      <c r="A16" s="36" t="s">
        <v>11</v>
      </c>
      <c r="B16" s="60"/>
      <c r="C16" s="61"/>
      <c r="D16" s="61"/>
      <c r="E16" s="62"/>
      <c r="F16" s="35">
        <f>F15/12</f>
        <v>60625.916666666664</v>
      </c>
    </row>
    <row r="17" spans="1:6">
      <c r="A17" s="36" t="s">
        <v>12</v>
      </c>
      <c r="B17" s="60"/>
      <c r="C17" s="61"/>
      <c r="D17" s="61"/>
      <c r="E17" s="62"/>
      <c r="F17" s="32">
        <f>RTR!K5</f>
        <v>31678</v>
      </c>
    </row>
    <row r="18" spans="1:6" ht="16.350000000000001" customHeight="1">
      <c r="A18" s="37" t="s">
        <v>13</v>
      </c>
      <c r="B18" s="63"/>
      <c r="C18" s="64"/>
      <c r="D18" s="64"/>
      <c r="E18" s="65"/>
      <c r="F18" s="38">
        <v>1</v>
      </c>
    </row>
    <row r="19" spans="1:6" ht="16.350000000000001" customHeight="1">
      <c r="A19" s="36" t="s">
        <v>14</v>
      </c>
      <c r="B19" s="55"/>
      <c r="C19" s="55"/>
      <c r="D19" s="55"/>
      <c r="E19" s="55"/>
      <c r="F19" s="39">
        <f>(F16*F18)-F17</f>
        <v>28947.916666666664</v>
      </c>
    </row>
    <row r="20" spans="1:6" ht="16.350000000000001" customHeight="1">
      <c r="A20" s="36" t="s">
        <v>15</v>
      </c>
      <c r="B20" s="55"/>
      <c r="C20" s="55"/>
      <c r="D20" s="55"/>
      <c r="E20" s="55"/>
      <c r="F20" s="40">
        <v>180</v>
      </c>
    </row>
    <row r="21" spans="1:6" ht="14.25" customHeight="1">
      <c r="A21" s="36" t="s">
        <v>16</v>
      </c>
      <c r="B21" s="55"/>
      <c r="C21" s="55"/>
      <c r="D21" s="55"/>
      <c r="E21" s="55"/>
      <c r="F21" s="38">
        <v>0.1</v>
      </c>
    </row>
    <row r="22" spans="1:6">
      <c r="A22" s="36" t="s">
        <v>17</v>
      </c>
      <c r="B22" s="55"/>
      <c r="C22" s="55"/>
      <c r="D22" s="55"/>
      <c r="E22" s="55"/>
      <c r="F22" s="41">
        <f>PMT(F21/12,F20,-100000)</f>
        <v>1074.6051177081163</v>
      </c>
    </row>
    <row r="23" spans="1:6">
      <c r="A23" s="36" t="s">
        <v>18</v>
      </c>
      <c r="B23" s="55"/>
      <c r="C23" s="55"/>
      <c r="D23" s="55"/>
      <c r="E23" s="55"/>
      <c r="F23" s="42">
        <f>F19/F22</f>
        <v>26.938189842614804</v>
      </c>
    </row>
  </sheetData>
  <sheetProtection selectLockedCells="1" selectUnlockedCells="1"/>
  <mergeCells count="10">
    <mergeCell ref="B1:C1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5"/>
  <sheetViews>
    <sheetView zoomScale="136" zoomScaleNormal="136" workbookViewId="0">
      <selection activeCell="J7" sqref="J7"/>
    </sheetView>
  </sheetViews>
  <sheetFormatPr defaultColWidth="22.140625" defaultRowHeight="13.5"/>
  <cols>
    <col min="1" max="1" width="5.42578125" style="43" customWidth="1"/>
    <col min="2" max="2" width="19.28515625" style="43" bestFit="1" customWidth="1"/>
    <col min="3" max="3" width="14.85546875" style="43" customWidth="1"/>
    <col min="4" max="4" width="14.140625" style="43" customWidth="1"/>
    <col min="5" max="5" width="7.28515625" style="43" customWidth="1"/>
    <col min="6" max="6" width="9.85546875" style="43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248" s="47" customFormat="1" ht="12" customHeight="1">
      <c r="A1" s="45" t="s">
        <v>19</v>
      </c>
      <c r="B1" s="45" t="s">
        <v>20</v>
      </c>
      <c r="C1" s="45" t="s">
        <v>21</v>
      </c>
      <c r="D1" s="45" t="s">
        <v>22</v>
      </c>
      <c r="E1" s="45" t="s">
        <v>23</v>
      </c>
      <c r="F1" s="45" t="s">
        <v>24</v>
      </c>
      <c r="G1" s="45" t="s">
        <v>25</v>
      </c>
      <c r="H1" s="45" t="s">
        <v>26</v>
      </c>
      <c r="I1" s="45" t="s">
        <v>27</v>
      </c>
      <c r="J1" s="45" t="s">
        <v>28</v>
      </c>
      <c r="K1" s="45" t="s">
        <v>29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</row>
    <row r="2" spans="1:248" s="47" customFormat="1" ht="12" customHeight="1">
      <c r="A2" s="48">
        <v>1</v>
      </c>
      <c r="B2" s="49">
        <v>650725100000016</v>
      </c>
      <c r="C2" s="48" t="s">
        <v>63</v>
      </c>
      <c r="D2" s="48" t="s">
        <v>64</v>
      </c>
      <c r="E2" s="49" t="s">
        <v>65</v>
      </c>
      <c r="F2" s="49">
        <v>800000</v>
      </c>
      <c r="G2" s="50"/>
      <c r="H2" s="50"/>
      <c r="I2" s="50"/>
      <c r="J2" s="50"/>
      <c r="K2" s="51" t="s">
        <v>30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  <c r="DR2" s="46"/>
      <c r="DS2" s="46"/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46"/>
      <c r="EF2" s="46"/>
      <c r="EG2" s="46"/>
      <c r="EH2" s="46"/>
      <c r="EI2" s="46"/>
      <c r="EJ2" s="46"/>
      <c r="EK2" s="46"/>
      <c r="EL2" s="46"/>
      <c r="EM2" s="46"/>
      <c r="EN2" s="46"/>
      <c r="EO2" s="46"/>
      <c r="EP2" s="46"/>
      <c r="EQ2" s="46"/>
      <c r="ER2" s="46"/>
      <c r="ES2" s="46"/>
      <c r="ET2" s="46"/>
      <c r="EU2" s="46"/>
      <c r="EV2" s="46"/>
      <c r="EW2" s="46"/>
      <c r="EX2" s="46"/>
      <c r="EY2" s="46"/>
      <c r="EZ2" s="46"/>
      <c r="FA2" s="46"/>
      <c r="FB2" s="46"/>
      <c r="FC2" s="46"/>
      <c r="FD2" s="46"/>
      <c r="FE2" s="46"/>
      <c r="FF2" s="46"/>
      <c r="FG2" s="46"/>
      <c r="FH2" s="46"/>
      <c r="FI2" s="46"/>
      <c r="FJ2" s="46"/>
      <c r="FK2" s="46"/>
      <c r="FL2" s="46"/>
      <c r="FM2" s="46"/>
      <c r="FN2" s="46"/>
      <c r="FO2" s="46"/>
      <c r="FP2" s="46"/>
      <c r="FQ2" s="46"/>
      <c r="FR2" s="46"/>
      <c r="FS2" s="46"/>
      <c r="FT2" s="46"/>
      <c r="FU2" s="46"/>
      <c r="FV2" s="46"/>
      <c r="FW2" s="46"/>
      <c r="FX2" s="46"/>
      <c r="FY2" s="46"/>
      <c r="FZ2" s="46"/>
      <c r="GA2" s="46"/>
      <c r="GB2" s="46"/>
      <c r="GC2" s="46"/>
      <c r="GD2" s="46"/>
      <c r="GE2" s="46"/>
      <c r="GF2" s="46"/>
      <c r="GG2" s="46"/>
      <c r="GH2" s="46"/>
      <c r="GI2" s="46"/>
      <c r="GJ2" s="46"/>
      <c r="GK2" s="46"/>
      <c r="GL2" s="46"/>
      <c r="GM2" s="46"/>
      <c r="GN2" s="46"/>
      <c r="GO2" s="46"/>
      <c r="GP2" s="46"/>
      <c r="GQ2" s="46"/>
      <c r="GR2" s="46"/>
      <c r="GS2" s="46"/>
      <c r="GT2" s="46"/>
      <c r="GU2" s="46"/>
      <c r="GV2" s="46"/>
      <c r="GW2" s="46"/>
      <c r="GX2" s="46"/>
      <c r="GY2" s="46"/>
      <c r="GZ2" s="46"/>
      <c r="HA2" s="46"/>
      <c r="HB2" s="46"/>
      <c r="HC2" s="46"/>
      <c r="HD2" s="46"/>
      <c r="HE2" s="46"/>
      <c r="HF2" s="46"/>
      <c r="HG2" s="46"/>
      <c r="HH2" s="46"/>
      <c r="HI2" s="46"/>
      <c r="HJ2" s="46"/>
      <c r="HK2" s="46"/>
      <c r="HL2" s="46"/>
      <c r="HM2" s="46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46"/>
      <c r="ID2" s="46"/>
      <c r="IE2" s="46"/>
      <c r="IF2" s="46"/>
      <c r="IG2" s="46"/>
      <c r="IH2" s="46"/>
      <c r="II2" s="46"/>
      <c r="IJ2" s="46"/>
      <c r="IK2" s="46"/>
      <c r="IL2" s="46"/>
      <c r="IM2" s="46"/>
      <c r="IN2" s="46"/>
    </row>
    <row r="3" spans="1:248" s="47" customFormat="1" ht="12" customHeight="1">
      <c r="A3" s="48">
        <v>2</v>
      </c>
      <c r="B3" s="49">
        <v>82602000003</v>
      </c>
      <c r="C3" s="48" t="s">
        <v>62</v>
      </c>
      <c r="D3" s="48" t="s">
        <v>66</v>
      </c>
      <c r="E3" s="49" t="s">
        <v>67</v>
      </c>
      <c r="F3" s="49">
        <v>950000</v>
      </c>
      <c r="G3" s="52"/>
      <c r="H3" s="52"/>
      <c r="I3" s="52"/>
      <c r="J3" s="52">
        <v>17542</v>
      </c>
      <c r="K3" s="51" t="s">
        <v>30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  <c r="DO3" s="46"/>
      <c r="DP3" s="46"/>
      <c r="DQ3" s="46"/>
      <c r="DR3" s="46"/>
      <c r="DS3" s="46"/>
      <c r="DT3" s="46"/>
      <c r="DU3" s="46"/>
      <c r="DV3" s="46"/>
      <c r="DW3" s="46"/>
      <c r="DX3" s="46"/>
      <c r="DY3" s="46"/>
      <c r="DZ3" s="46"/>
      <c r="EA3" s="46"/>
      <c r="EB3" s="46"/>
      <c r="EC3" s="46"/>
      <c r="ED3" s="46"/>
      <c r="EE3" s="46"/>
      <c r="EF3" s="46"/>
      <c r="EG3" s="46"/>
      <c r="EH3" s="46"/>
      <c r="EI3" s="46"/>
      <c r="EJ3" s="46"/>
      <c r="EK3" s="46"/>
      <c r="EL3" s="46"/>
      <c r="EM3" s="46"/>
      <c r="EN3" s="46"/>
      <c r="EO3" s="46"/>
      <c r="EP3" s="46"/>
      <c r="EQ3" s="46"/>
      <c r="ER3" s="46"/>
      <c r="ES3" s="46"/>
      <c r="ET3" s="46"/>
      <c r="EU3" s="46"/>
      <c r="EV3" s="46"/>
      <c r="EW3" s="46"/>
      <c r="EX3" s="46"/>
      <c r="EY3" s="46"/>
      <c r="EZ3" s="46"/>
      <c r="FA3" s="46"/>
      <c r="FB3" s="46"/>
      <c r="FC3" s="46"/>
      <c r="FD3" s="46"/>
      <c r="FE3" s="46"/>
      <c r="FF3" s="46"/>
      <c r="FG3" s="46"/>
      <c r="FH3" s="46"/>
      <c r="FI3" s="46"/>
      <c r="FJ3" s="46"/>
      <c r="FK3" s="46"/>
      <c r="FL3" s="46"/>
      <c r="FM3" s="46"/>
      <c r="FN3" s="46"/>
      <c r="FO3" s="46"/>
      <c r="FP3" s="46"/>
      <c r="FQ3" s="46"/>
      <c r="FR3" s="46"/>
      <c r="FS3" s="46"/>
      <c r="FT3" s="46"/>
      <c r="FU3" s="46"/>
      <c r="FV3" s="46"/>
      <c r="FW3" s="46"/>
      <c r="FX3" s="46"/>
      <c r="FY3" s="46"/>
      <c r="FZ3" s="46"/>
      <c r="GA3" s="46"/>
      <c r="GB3" s="46"/>
      <c r="GC3" s="46"/>
      <c r="GD3" s="46"/>
      <c r="GE3" s="46"/>
      <c r="GF3" s="46"/>
      <c r="GG3" s="46"/>
      <c r="GH3" s="46"/>
      <c r="GI3" s="46"/>
      <c r="GJ3" s="46"/>
      <c r="GK3" s="46"/>
      <c r="GL3" s="46"/>
      <c r="GM3" s="46"/>
      <c r="GN3" s="46"/>
      <c r="GO3" s="46"/>
      <c r="GP3" s="46"/>
      <c r="GQ3" s="46"/>
      <c r="GR3" s="46"/>
      <c r="GS3" s="46"/>
      <c r="GT3" s="46"/>
      <c r="GU3" s="46"/>
      <c r="GV3" s="46"/>
      <c r="GW3" s="46"/>
      <c r="GX3" s="46"/>
      <c r="GY3" s="46"/>
      <c r="GZ3" s="46"/>
      <c r="HA3" s="46"/>
      <c r="HB3" s="46"/>
      <c r="HC3" s="46"/>
      <c r="HD3" s="46"/>
      <c r="HE3" s="46"/>
      <c r="HF3" s="46"/>
      <c r="HG3" s="46"/>
      <c r="HH3" s="46"/>
      <c r="HI3" s="46"/>
      <c r="HJ3" s="46"/>
      <c r="HK3" s="46"/>
      <c r="HL3" s="46"/>
      <c r="HM3" s="46"/>
      <c r="HN3" s="46"/>
      <c r="HO3" s="46"/>
      <c r="HP3" s="46"/>
      <c r="HQ3" s="46"/>
      <c r="HR3" s="46"/>
      <c r="HS3" s="46"/>
      <c r="HT3" s="46"/>
      <c r="HU3" s="46"/>
      <c r="HV3" s="46"/>
      <c r="HW3" s="46"/>
      <c r="HX3" s="46"/>
      <c r="HY3" s="46"/>
      <c r="HZ3" s="46"/>
      <c r="IA3" s="46"/>
      <c r="IB3" s="46"/>
      <c r="IC3" s="46"/>
      <c r="ID3" s="46"/>
      <c r="IE3" s="46"/>
      <c r="IF3" s="46"/>
      <c r="IG3" s="46"/>
      <c r="IH3" s="46"/>
      <c r="II3" s="46"/>
      <c r="IJ3" s="46"/>
      <c r="IK3" s="46"/>
      <c r="IL3" s="46"/>
      <c r="IM3" s="46"/>
      <c r="IN3" s="46"/>
    </row>
    <row r="4" spans="1:248" s="47" customFormat="1" ht="12" customHeight="1">
      <c r="A4" s="48">
        <v>3</v>
      </c>
      <c r="B4" s="49" t="s">
        <v>69</v>
      </c>
      <c r="C4" s="48"/>
      <c r="D4" s="48" t="s">
        <v>70</v>
      </c>
      <c r="E4" s="49" t="s">
        <v>68</v>
      </c>
      <c r="F4" s="49"/>
      <c r="G4" s="52"/>
      <c r="H4" s="52"/>
      <c r="I4" s="52"/>
      <c r="J4" s="52">
        <v>14136</v>
      </c>
      <c r="K4" s="51" t="s">
        <v>30</v>
      </c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  <c r="DO4" s="46"/>
      <c r="DP4" s="46"/>
      <c r="DQ4" s="46"/>
      <c r="DR4" s="46"/>
      <c r="DS4" s="46"/>
      <c r="DT4" s="46"/>
      <c r="DU4" s="46"/>
      <c r="DV4" s="46"/>
      <c r="DW4" s="46"/>
      <c r="DX4" s="46"/>
      <c r="DY4" s="46"/>
      <c r="DZ4" s="46"/>
      <c r="EA4" s="46"/>
      <c r="EB4" s="46"/>
      <c r="EC4" s="46"/>
      <c r="ED4" s="46"/>
      <c r="EE4" s="46"/>
      <c r="EF4" s="46"/>
      <c r="EG4" s="46"/>
      <c r="EH4" s="46"/>
      <c r="EI4" s="46"/>
      <c r="EJ4" s="46"/>
      <c r="EK4" s="46"/>
      <c r="EL4" s="46"/>
      <c r="EM4" s="46"/>
      <c r="EN4" s="46"/>
      <c r="EO4" s="46"/>
      <c r="EP4" s="46"/>
      <c r="EQ4" s="46"/>
      <c r="ER4" s="46"/>
      <c r="ES4" s="46"/>
      <c r="ET4" s="46"/>
      <c r="EU4" s="46"/>
      <c r="EV4" s="46"/>
      <c r="EW4" s="46"/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6"/>
      <c r="FJ4" s="46"/>
      <c r="FK4" s="46"/>
      <c r="FL4" s="46"/>
      <c r="FM4" s="46"/>
      <c r="FN4" s="46"/>
      <c r="FO4" s="46"/>
      <c r="FP4" s="46"/>
      <c r="FQ4" s="46"/>
      <c r="FR4" s="46"/>
      <c r="FS4" s="46"/>
      <c r="FT4" s="46"/>
      <c r="FU4" s="46"/>
      <c r="FV4" s="46"/>
      <c r="FW4" s="46"/>
      <c r="FX4" s="46"/>
      <c r="FY4" s="46"/>
      <c r="FZ4" s="46"/>
      <c r="GA4" s="46"/>
      <c r="GB4" s="46"/>
      <c r="GC4" s="46"/>
      <c r="GD4" s="46"/>
      <c r="GE4" s="46"/>
      <c r="GF4" s="46"/>
      <c r="GG4" s="46"/>
      <c r="GH4" s="46"/>
      <c r="GI4" s="46"/>
      <c r="GJ4" s="46"/>
      <c r="GK4" s="46"/>
      <c r="GL4" s="46"/>
      <c r="GM4" s="46"/>
      <c r="GN4" s="46"/>
      <c r="GO4" s="46"/>
      <c r="GP4" s="46"/>
      <c r="GQ4" s="46"/>
      <c r="GR4" s="46"/>
      <c r="GS4" s="46"/>
      <c r="GT4" s="46"/>
      <c r="GU4" s="46"/>
      <c r="GV4" s="46"/>
      <c r="GW4" s="46"/>
      <c r="GX4" s="46"/>
      <c r="GY4" s="46"/>
      <c r="GZ4" s="46"/>
      <c r="HA4" s="46"/>
      <c r="HB4" s="46"/>
      <c r="HC4" s="46"/>
      <c r="HD4" s="46"/>
      <c r="HE4" s="46"/>
      <c r="HF4" s="46"/>
      <c r="HG4" s="46"/>
      <c r="HH4" s="46"/>
      <c r="HI4" s="46"/>
      <c r="HJ4" s="46"/>
      <c r="HK4" s="46"/>
      <c r="HL4" s="46"/>
      <c r="HM4" s="46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C4" s="46"/>
      <c r="ID4" s="46"/>
      <c r="IE4" s="46"/>
      <c r="IF4" s="46"/>
      <c r="IG4" s="46"/>
      <c r="IH4" s="46"/>
      <c r="II4" s="46"/>
      <c r="IJ4" s="46"/>
      <c r="IK4" s="46"/>
      <c r="IL4" s="46"/>
      <c r="IM4" s="46"/>
      <c r="IN4" s="46"/>
    </row>
    <row r="5" spans="1:248" s="47" customFormat="1" ht="12" customHeight="1">
      <c r="A5" s="53"/>
      <c r="B5" s="48"/>
      <c r="C5" s="48"/>
      <c r="D5" s="48"/>
      <c r="E5" s="48"/>
      <c r="F5" s="48"/>
      <c r="G5" s="48"/>
      <c r="H5" s="48"/>
      <c r="I5" s="48"/>
      <c r="J5" s="48"/>
      <c r="K5" s="54">
        <f>SUMIF(K2:K4,"Y",J2:J4)</f>
        <v>31678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  <c r="DO5" s="46"/>
      <c r="DP5" s="46"/>
      <c r="DQ5" s="46"/>
      <c r="DR5" s="46"/>
      <c r="DS5" s="46"/>
      <c r="DT5" s="46"/>
      <c r="DU5" s="46"/>
      <c r="DV5" s="46"/>
      <c r="DW5" s="46"/>
      <c r="DX5" s="46"/>
      <c r="DY5" s="46"/>
      <c r="DZ5" s="46"/>
      <c r="EA5" s="46"/>
      <c r="EB5" s="46"/>
      <c r="EC5" s="46"/>
      <c r="ED5" s="46"/>
      <c r="EE5" s="46"/>
      <c r="EF5" s="46"/>
      <c r="EG5" s="46"/>
      <c r="EH5" s="46"/>
      <c r="EI5" s="46"/>
      <c r="EJ5" s="46"/>
      <c r="EK5" s="46"/>
      <c r="EL5" s="46"/>
      <c r="EM5" s="46"/>
      <c r="EN5" s="46"/>
      <c r="EO5" s="46"/>
      <c r="EP5" s="46"/>
      <c r="EQ5" s="46"/>
      <c r="ER5" s="46"/>
      <c r="ES5" s="46"/>
      <c r="ET5" s="46"/>
      <c r="EU5" s="46"/>
      <c r="EV5" s="46"/>
      <c r="EW5" s="46"/>
      <c r="EX5" s="46"/>
      <c r="EY5" s="46"/>
      <c r="EZ5" s="46"/>
      <c r="FA5" s="46"/>
      <c r="FB5" s="46"/>
      <c r="FC5" s="46"/>
      <c r="FD5" s="46"/>
      <c r="FE5" s="46"/>
      <c r="FF5" s="46"/>
      <c r="FG5" s="46"/>
      <c r="FH5" s="46"/>
      <c r="FI5" s="46"/>
      <c r="FJ5" s="46"/>
      <c r="FK5" s="46"/>
      <c r="FL5" s="46"/>
      <c r="FM5" s="46"/>
      <c r="FN5" s="46"/>
      <c r="FO5" s="46"/>
      <c r="FP5" s="46"/>
      <c r="FQ5" s="46"/>
      <c r="FR5" s="46"/>
      <c r="FS5" s="46"/>
      <c r="FT5" s="46"/>
      <c r="FU5" s="46"/>
      <c r="FV5" s="46"/>
      <c r="FW5" s="46"/>
      <c r="FX5" s="46"/>
      <c r="FY5" s="46"/>
      <c r="FZ5" s="46"/>
      <c r="GA5" s="46"/>
      <c r="GB5" s="46"/>
      <c r="GC5" s="46"/>
      <c r="GD5" s="46"/>
      <c r="GE5" s="46"/>
      <c r="GF5" s="46"/>
      <c r="GG5" s="46"/>
      <c r="GH5" s="46"/>
      <c r="GI5" s="46"/>
      <c r="GJ5" s="46"/>
      <c r="GK5" s="46"/>
      <c r="GL5" s="46"/>
      <c r="GM5" s="46"/>
      <c r="GN5" s="46"/>
      <c r="GO5" s="46"/>
      <c r="GP5" s="46"/>
      <c r="GQ5" s="46"/>
      <c r="GR5" s="46"/>
      <c r="GS5" s="46"/>
      <c r="GT5" s="46"/>
      <c r="GU5" s="46"/>
      <c r="GV5" s="46"/>
      <c r="GW5" s="46"/>
      <c r="GX5" s="46"/>
      <c r="GY5" s="46"/>
      <c r="GZ5" s="46"/>
      <c r="HA5" s="46"/>
      <c r="HB5" s="46"/>
      <c r="HC5" s="46"/>
      <c r="HD5" s="46"/>
      <c r="HE5" s="46"/>
      <c r="HF5" s="46"/>
      <c r="HG5" s="46"/>
      <c r="HH5" s="46"/>
      <c r="HI5" s="46"/>
      <c r="HJ5" s="46"/>
      <c r="HK5" s="46"/>
      <c r="HL5" s="46"/>
      <c r="HM5" s="46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C5" s="46"/>
      <c r="ID5" s="46"/>
      <c r="IE5" s="46"/>
      <c r="IF5" s="46"/>
      <c r="IG5" s="46"/>
      <c r="IH5" s="46"/>
      <c r="II5" s="46"/>
      <c r="IJ5" s="46"/>
      <c r="IK5" s="46"/>
      <c r="IL5" s="46"/>
      <c r="IM5" s="46"/>
      <c r="IN5" s="4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6" t="s">
        <v>31</v>
      </c>
      <c r="B1" s="66"/>
      <c r="C1" s="2"/>
    </row>
    <row r="2" spans="1:6" ht="14.25" customHeight="1">
      <c r="A2" s="66" t="s">
        <v>32</v>
      </c>
      <c r="B2" s="66"/>
      <c r="C2" s="2"/>
    </row>
    <row r="5" spans="1:6" ht="27">
      <c r="A5" s="3" t="s">
        <v>19</v>
      </c>
      <c r="B5" s="4" t="s">
        <v>33</v>
      </c>
      <c r="C5" s="4" t="s">
        <v>34</v>
      </c>
      <c r="D5" s="5" t="s">
        <v>35</v>
      </c>
      <c r="E5" s="1" t="s">
        <v>36</v>
      </c>
      <c r="F5" s="1" t="s">
        <v>37</v>
      </c>
    </row>
    <row r="6" spans="1:6" ht="40.5">
      <c r="A6" s="6">
        <v>1</v>
      </c>
      <c r="B6" s="7" t="s">
        <v>38</v>
      </c>
      <c r="C6" s="8" t="s">
        <v>39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40</v>
      </c>
      <c r="C7" s="8" t="s">
        <v>41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42</v>
      </c>
      <c r="C8" s="8" t="s">
        <v>43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44</v>
      </c>
      <c r="C9" s="12" t="s">
        <v>45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46</v>
      </c>
      <c r="C10" s="8" t="s">
        <v>47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48</v>
      </c>
      <c r="C11" s="14" t="s">
        <v>49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50</v>
      </c>
      <c r="C12" s="15" t="s">
        <v>51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2019-12-14T05:37:46Z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