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C20" i="1" l="1"/>
  <c r="B20" i="1"/>
  <c r="D20" i="1" s="1"/>
  <c r="F20" i="1" s="1"/>
  <c r="D19" i="1"/>
  <c r="F19" i="1" s="1"/>
  <c r="D17" i="1"/>
  <c r="F17" i="1" s="1"/>
  <c r="D16" i="1"/>
  <c r="F16" i="1" s="1"/>
  <c r="D15" i="1"/>
  <c r="F15" i="1" s="1"/>
  <c r="D13" i="1"/>
  <c r="F13" i="1" s="1"/>
  <c r="D12" i="1"/>
  <c r="F12" i="1" s="1"/>
  <c r="D11" i="1"/>
  <c r="F11" i="1" s="1"/>
  <c r="D21" i="1" l="1"/>
  <c r="F21" i="1" s="1"/>
  <c r="D9" i="1"/>
  <c r="F9" i="1" s="1"/>
  <c r="D8" i="1"/>
  <c r="F8" i="1" s="1"/>
  <c r="D22" i="1"/>
  <c r="I19" i="2"/>
  <c r="D3" i="1" l="1"/>
  <c r="D4" i="1"/>
  <c r="D6" i="1"/>
  <c r="D5" i="1"/>
  <c r="F6" i="1" l="1"/>
  <c r="F22" i="1"/>
  <c r="F5" i="1"/>
  <c r="F30" i="1"/>
  <c r="F25" i="1" l="1"/>
  <c r="F3" i="1"/>
  <c r="F4" i="1"/>
  <c r="F6" i="5"/>
  <c r="F7" i="5"/>
  <c r="F8" i="5"/>
  <c r="F9" i="5"/>
  <c r="F10" i="5"/>
  <c r="F11" i="5"/>
  <c r="F12" i="5"/>
  <c r="E13" i="5"/>
  <c r="F13" i="5" l="1"/>
  <c r="F23" i="1"/>
  <c r="F24" i="1" s="1"/>
  <c r="F27" i="1" s="1"/>
  <c r="F31" i="1" s="1"/>
</calcChain>
</file>

<file path=xl/sharedStrings.xml><?xml version="1.0" encoding="utf-8"?>
<sst xmlns="http://schemas.openxmlformats.org/spreadsheetml/2006/main" count="105" uniqueCount="60">
  <si>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</si>
  <si>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</si>
  <si>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</si>
  <si>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</si>
  <si>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</si>
  <si>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</si>
  <si>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</si>
  <si>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</si>
  <si>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</si>
  <si>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</si>
  <si>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</si>
  <si>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</si>
  <si>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</si>
  <si>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</si>
  <si>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</si>
  <si>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</si>
  <si>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</si>
  <si>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</si>
  <si>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</si>
  <si>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</si>
  <si>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</si>
  <si>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</si>
  <si>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</si>
  <si>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</si>
  <si>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</si>
  <si>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</si>
  <si>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</si>
  <si>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</si>
  <si>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</si>
  <si>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</si>
  <si>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</si>
  <si>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</si>
  <si>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</si>
  <si>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</si>
  <si>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</si>
  <si>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</si>
  <si>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</si>
  <si>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</si>
  <si>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</si>
  <si>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</si>
  <si>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</si>
  <si>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</si>
  <si>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</si>
  <si>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</si>
  <si>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Bank Interest</t>
  </si>
  <si>
    <t>y</t>
  </si>
  <si>
    <t>Assessment Year</t>
  </si>
  <si>
    <t xml:space="preserve">Max FOIR)                </t>
  </si>
  <si>
    <t>n</t>
  </si>
  <si>
    <t xml:space="preserve">Payment Made U/s 40A(2)b </t>
  </si>
  <si>
    <t>Tenure</t>
  </si>
  <si>
    <t>Supreme Rubber ( Partnership Firm)</t>
  </si>
  <si>
    <t>20-21</t>
  </si>
  <si>
    <t>209-20</t>
  </si>
  <si>
    <t>19-20</t>
  </si>
  <si>
    <t>Pritam Kaur(partner)</t>
  </si>
  <si>
    <t>Income From Business /Profession</t>
  </si>
  <si>
    <t>Rajdeep Singh(partner)</t>
  </si>
  <si>
    <t>Amrik Singh Gandhi(partner)</t>
  </si>
  <si>
    <t>Inderpal Singh(partner &amp; Prop) Guru Forgings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</si>
</sst>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9" fillId="0" borderId="4" xfId="0" applyNumberFormat="1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" fontId="9" fillId="8" borderId="2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/>
    </xf>
    <xf numFmtId="2" fontId="9" fillId="8" borderId="2" xfId="0" applyNumberFormat="1" applyFont="1" applyFill="1" applyBorder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9" fontId="11" fillId="9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166" fontId="11" fillId="10" borderId="2" xfId="1" applyNumberFormat="1" applyFont="1" applyFill="1" applyBorder="1" applyAlignment="1" applyProtection="1">
      <alignment horizontal="left"/>
    </xf>
    <xf numFmtId="166" fontId="11" fillId="8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2" fontId="9" fillId="0" borderId="2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1"/>
  <sheetViews>
    <sheetView tabSelected="1" topLeftCell="A16" zoomScale="136" zoomScaleNormal="136" workbookViewId="0">
      <selection activeCell="H21" sqref="H21"/>
    </sheetView>
  </sheetViews>
  <sheetFormatPr defaultColWidth="31.28515625" defaultRowHeight="12"/>
  <cols>
    <col min="1" max="1" width="30.28515625" style="42" customWidth="1"/>
    <col min="2" max="2" width="7.42578125" style="42" bestFit="1" customWidth="1"/>
    <col min="3" max="3" width="7" style="42" customWidth="1"/>
    <col min="4" max="4" width="9.28515625" style="42" bestFit="1" customWidth="1"/>
    <col min="5" max="5" width="8.42578125" style="42" bestFit="1" customWidth="1"/>
    <col min="6" max="6" width="15.28515625" style="42" bestFit="1" customWidth="1"/>
    <col min="7" max="7" width="14.7109375" style="42" customWidth="1"/>
    <col min="8" max="8" width="11.85546875" style="42" customWidth="1"/>
    <col min="9" max="9" width="14.5703125" style="42" customWidth="1"/>
    <col min="10" max="11" width="13.140625" style="42" customWidth="1"/>
    <col min="12" max="12" width="13.7109375" style="42" customWidth="1"/>
    <col min="13" max="13" width="14.140625" style="42" customWidth="1"/>
    <col min="14" max="14" width="11.85546875" style="42" customWidth="1"/>
    <col min="15" max="15" width="12" style="42" customWidth="1"/>
    <col min="16" max="16" width="11" style="42" customWidth="1"/>
    <col min="17" max="17" width="11.5703125" style="42" customWidth="1"/>
    <col min="18" max="18" width="12" style="42" customWidth="1"/>
    <col min="19" max="236" width="31.28515625" style="42"/>
    <col min="237" max="244" width="31.28515625" style="43"/>
    <col min="245" max="246" width="31.28515625" style="44"/>
    <col min="247" max="16384" width="31.28515625" style="40"/>
  </cols>
  <sheetData>
    <row r="1" spans="1:246" ht="12.75" customHeight="1">
      <c r="A1" s="64" t="s">
        <v>51</v>
      </c>
      <c r="B1" s="65" t="s">
        <v>46</v>
      </c>
      <c r="C1" s="65"/>
      <c r="D1" s="64"/>
      <c r="E1" s="64"/>
      <c r="F1" s="64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9"/>
      <c r="ID1" s="39"/>
      <c r="IE1" s="39"/>
      <c r="IF1" s="39"/>
      <c r="IG1" s="39"/>
      <c r="IH1" s="39"/>
      <c r="II1" s="39"/>
      <c r="IJ1" s="39"/>
      <c r="IK1" s="40"/>
      <c r="IL1" s="40"/>
    </row>
    <row r="2" spans="1:246">
      <c r="A2" s="46" t="s">
        <v>51</v>
      </c>
      <c r="B2" s="46" t="s">
        <v>52</v>
      </c>
      <c r="C2" s="46" t="s">
        <v>53</v>
      </c>
      <c r="D2" s="46" t="s">
        <v>29</v>
      </c>
      <c r="E2" s="47" t="s">
        <v>0</v>
      </c>
      <c r="F2" s="46" t="s">
        <v>30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9"/>
      <c r="ID2" s="39"/>
      <c r="IE2" s="39"/>
      <c r="IF2" s="39"/>
      <c r="IG2" s="39"/>
      <c r="IH2" s="39"/>
      <c r="II2" s="39"/>
      <c r="IJ2" s="39"/>
      <c r="IK2" s="40"/>
      <c r="IL2" s="40"/>
    </row>
    <row r="3" spans="1:246">
      <c r="A3" s="57" t="s">
        <v>40</v>
      </c>
      <c r="B3" s="58">
        <v>728013.83</v>
      </c>
      <c r="C3" s="59">
        <v>589970.68999999994</v>
      </c>
      <c r="D3" s="57">
        <f t="shared" ref="D3:D6" si="0">AVERAGE(B3:C3)</f>
        <v>658992.26</v>
      </c>
      <c r="E3" s="60">
        <v>1</v>
      </c>
      <c r="F3" s="41">
        <f t="shared" ref="F3:F4" si="1">E3*D3</f>
        <v>658992.26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9"/>
      <c r="ID3" s="39"/>
      <c r="IE3" s="39"/>
      <c r="IF3" s="39"/>
      <c r="IG3" s="39"/>
      <c r="IH3" s="39"/>
      <c r="II3" s="39"/>
      <c r="IJ3" s="39"/>
      <c r="IK3" s="40"/>
      <c r="IL3" s="40"/>
    </row>
    <row r="4" spans="1:246">
      <c r="A4" s="57" t="s">
        <v>41</v>
      </c>
      <c r="B4" s="58">
        <v>187362</v>
      </c>
      <c r="C4" s="59">
        <v>217829</v>
      </c>
      <c r="D4" s="57">
        <f t="shared" si="0"/>
        <v>202595.5</v>
      </c>
      <c r="E4" s="60">
        <v>1</v>
      </c>
      <c r="F4" s="41">
        <f t="shared" si="1"/>
        <v>202595.5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9"/>
      <c r="IA4" s="39"/>
      <c r="IB4" s="39"/>
      <c r="IC4" s="39"/>
      <c r="ID4" s="39"/>
      <c r="IE4" s="39"/>
      <c r="IF4" s="39"/>
      <c r="IG4" s="39"/>
      <c r="IH4" s="40"/>
      <c r="II4" s="40"/>
      <c r="IJ4" s="40"/>
      <c r="IK4" s="40"/>
      <c r="IL4" s="40"/>
    </row>
    <row r="5" spans="1:246">
      <c r="A5" s="57" t="s">
        <v>44</v>
      </c>
      <c r="B5" s="58">
        <v>952635</v>
      </c>
      <c r="C5" s="59">
        <v>983045</v>
      </c>
      <c r="D5" s="57">
        <f t="shared" si="0"/>
        <v>967840</v>
      </c>
      <c r="E5" s="60">
        <v>1</v>
      </c>
      <c r="F5" s="41">
        <f t="shared" ref="F5" si="2">E5*D5</f>
        <v>967840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9"/>
      <c r="IA5" s="39"/>
      <c r="IB5" s="39"/>
      <c r="IC5" s="39"/>
      <c r="ID5" s="39"/>
      <c r="IE5" s="39"/>
      <c r="IF5" s="39"/>
      <c r="IG5" s="39"/>
      <c r="IH5" s="40"/>
      <c r="II5" s="40"/>
      <c r="IJ5" s="40"/>
      <c r="IK5" s="40"/>
      <c r="IL5" s="40"/>
    </row>
    <row r="6" spans="1:246">
      <c r="A6" s="57" t="s">
        <v>31</v>
      </c>
      <c r="B6" s="58">
        <v>-236070</v>
      </c>
      <c r="C6" s="58">
        <v>-184695</v>
      </c>
      <c r="D6" s="57">
        <f t="shared" si="0"/>
        <v>-210382.5</v>
      </c>
      <c r="E6" s="60">
        <v>1</v>
      </c>
      <c r="F6" s="41">
        <f>E6*D6</f>
        <v>-210382.5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9"/>
      <c r="IA6" s="39"/>
      <c r="IB6" s="39"/>
      <c r="IC6" s="39"/>
      <c r="ID6" s="39"/>
      <c r="IE6" s="39"/>
      <c r="IF6" s="39"/>
      <c r="IG6" s="39"/>
      <c r="IH6" s="40"/>
      <c r="II6" s="40"/>
      <c r="IJ6" s="40"/>
      <c r="IK6" s="40"/>
      <c r="IL6" s="40"/>
    </row>
    <row r="7" spans="1:246">
      <c r="A7" s="48" t="s">
        <v>55</v>
      </c>
      <c r="B7" s="48" t="s">
        <v>52</v>
      </c>
      <c r="C7" s="48" t="s">
        <v>54</v>
      </c>
      <c r="D7" s="48" t="s">
        <v>29</v>
      </c>
      <c r="E7" s="49" t="s">
        <v>0</v>
      </c>
      <c r="F7" s="48" t="s">
        <v>30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9"/>
      <c r="IA7" s="39"/>
      <c r="IB7" s="39"/>
      <c r="IC7" s="39"/>
      <c r="ID7" s="39"/>
      <c r="IE7" s="39"/>
      <c r="IF7" s="39"/>
      <c r="IG7" s="39"/>
      <c r="IH7" s="40"/>
      <c r="II7" s="40"/>
      <c r="IJ7" s="40"/>
      <c r="IK7" s="40"/>
      <c r="IL7" s="40"/>
    </row>
    <row r="8" spans="1:246">
      <c r="A8" s="57" t="s">
        <v>56</v>
      </c>
      <c r="B8" s="58">
        <v>560547</v>
      </c>
      <c r="C8" s="59">
        <v>607925</v>
      </c>
      <c r="D8" s="57">
        <f t="shared" ref="D8:D9" si="3">AVERAGE(B8:C8)</f>
        <v>584236</v>
      </c>
      <c r="E8" s="60">
        <v>1</v>
      </c>
      <c r="F8" s="41">
        <f t="shared" ref="F8:F9" si="4">E8*D8</f>
        <v>584236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9"/>
      <c r="ID8" s="39"/>
      <c r="IE8" s="39"/>
      <c r="IF8" s="39"/>
      <c r="IG8" s="39"/>
      <c r="IH8" s="39"/>
      <c r="II8" s="39"/>
      <c r="IJ8" s="39"/>
      <c r="IK8" s="40"/>
      <c r="IL8" s="40"/>
    </row>
    <row r="9" spans="1:246">
      <c r="A9" s="57" t="s">
        <v>31</v>
      </c>
      <c r="B9" s="58">
        <v>-26440</v>
      </c>
      <c r="C9" s="58">
        <v>-37127</v>
      </c>
      <c r="D9" s="57">
        <f t="shared" si="3"/>
        <v>-31783.5</v>
      </c>
      <c r="E9" s="60">
        <v>1</v>
      </c>
      <c r="F9" s="41">
        <f t="shared" si="4"/>
        <v>-31783.5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9"/>
      <c r="ID9" s="39"/>
      <c r="IE9" s="39"/>
      <c r="IF9" s="39"/>
      <c r="IG9" s="39"/>
      <c r="IH9" s="39"/>
      <c r="II9" s="39"/>
      <c r="IJ9" s="39"/>
      <c r="IK9" s="40"/>
      <c r="IL9" s="40"/>
    </row>
    <row r="10" spans="1:246">
      <c r="A10" s="48" t="s">
        <v>57</v>
      </c>
      <c r="B10" s="48" t="s">
        <v>52</v>
      </c>
      <c r="C10" s="48" t="s">
        <v>54</v>
      </c>
      <c r="D10" s="48" t="s">
        <v>29</v>
      </c>
      <c r="E10" s="49" t="s">
        <v>0</v>
      </c>
      <c r="F10" s="48" t="s">
        <v>30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9"/>
      <c r="IA10" s="39"/>
      <c r="IB10" s="39"/>
      <c r="IC10" s="39"/>
      <c r="ID10" s="39"/>
      <c r="IE10" s="39"/>
      <c r="IF10" s="39"/>
      <c r="IG10" s="39"/>
      <c r="IH10" s="40"/>
      <c r="II10" s="40"/>
      <c r="IJ10" s="40"/>
      <c r="IK10" s="40"/>
      <c r="IL10" s="40"/>
    </row>
    <row r="11" spans="1:246">
      <c r="A11" s="57" t="s">
        <v>56</v>
      </c>
      <c r="B11" s="58">
        <v>381001</v>
      </c>
      <c r="C11" s="59">
        <v>443986</v>
      </c>
      <c r="D11" s="57">
        <f t="shared" ref="D11:D13" si="5">AVERAGE(B11:C11)</f>
        <v>412493.5</v>
      </c>
      <c r="E11" s="60">
        <v>1</v>
      </c>
      <c r="F11" s="41">
        <f t="shared" ref="F11:F13" si="6">E11*D11</f>
        <v>412493.5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9"/>
      <c r="ID11" s="39"/>
      <c r="IE11" s="39"/>
      <c r="IF11" s="39"/>
      <c r="IG11" s="39"/>
      <c r="IH11" s="39"/>
      <c r="II11" s="39"/>
      <c r="IJ11" s="39"/>
      <c r="IK11" s="40"/>
      <c r="IL11" s="40"/>
    </row>
    <row r="12" spans="1:246">
      <c r="A12" s="57" t="s">
        <v>43</v>
      </c>
      <c r="B12" s="58">
        <v>125400</v>
      </c>
      <c r="C12" s="59">
        <v>48500</v>
      </c>
      <c r="D12" s="57">
        <f t="shared" si="5"/>
        <v>86950</v>
      </c>
      <c r="E12" s="60">
        <v>0.5</v>
      </c>
      <c r="F12" s="41">
        <f t="shared" si="6"/>
        <v>43475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9"/>
      <c r="ID12" s="39"/>
      <c r="IE12" s="39"/>
      <c r="IF12" s="39"/>
      <c r="IG12" s="39"/>
      <c r="IH12" s="39"/>
      <c r="II12" s="39"/>
      <c r="IJ12" s="39"/>
      <c r="IK12" s="40"/>
      <c r="IL12" s="40"/>
    </row>
    <row r="13" spans="1:246">
      <c r="A13" s="57" t="s">
        <v>31</v>
      </c>
      <c r="B13" s="58">
        <v>0</v>
      </c>
      <c r="C13" s="58">
        <v>-2599</v>
      </c>
      <c r="D13" s="57">
        <f t="shared" si="5"/>
        <v>-1299.5</v>
      </c>
      <c r="E13" s="60">
        <v>1</v>
      </c>
      <c r="F13" s="41">
        <f t="shared" si="6"/>
        <v>-1299.5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9"/>
      <c r="ID13" s="39"/>
      <c r="IE13" s="39"/>
      <c r="IF13" s="39"/>
      <c r="IG13" s="39"/>
      <c r="IH13" s="39"/>
      <c r="II13" s="39"/>
      <c r="IJ13" s="39"/>
      <c r="IK13" s="40"/>
      <c r="IL13" s="40"/>
    </row>
    <row r="14" spans="1:246">
      <c r="A14" s="48" t="s">
        <v>58</v>
      </c>
      <c r="B14" s="48" t="s">
        <v>52</v>
      </c>
      <c r="C14" s="48" t="s">
        <v>54</v>
      </c>
      <c r="D14" s="48" t="s">
        <v>29</v>
      </c>
      <c r="E14" s="49" t="s">
        <v>0</v>
      </c>
      <c r="F14" s="48" t="s">
        <v>30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9"/>
      <c r="IA14" s="39"/>
      <c r="IB14" s="39"/>
      <c r="IC14" s="39"/>
      <c r="ID14" s="39"/>
      <c r="IE14" s="39"/>
      <c r="IF14" s="39"/>
      <c r="IG14" s="39"/>
      <c r="IH14" s="40"/>
      <c r="II14" s="40"/>
      <c r="IJ14" s="40"/>
      <c r="IK14" s="40"/>
      <c r="IL14" s="40"/>
    </row>
    <row r="15" spans="1:246">
      <c r="A15" s="57" t="s">
        <v>56</v>
      </c>
      <c r="B15" s="58">
        <v>658425</v>
      </c>
      <c r="C15" s="59">
        <v>691073</v>
      </c>
      <c r="D15" s="57">
        <f t="shared" ref="D15:D17" si="7">AVERAGE(B15:C15)</f>
        <v>674749</v>
      </c>
      <c r="E15" s="60">
        <v>1</v>
      </c>
      <c r="F15" s="41">
        <f t="shared" ref="F15:F17" si="8">E15*D15</f>
        <v>674749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9"/>
      <c r="ID15" s="39"/>
      <c r="IE15" s="39"/>
      <c r="IF15" s="39"/>
      <c r="IG15" s="39"/>
      <c r="IH15" s="39"/>
      <c r="II15" s="39"/>
      <c r="IJ15" s="39"/>
      <c r="IK15" s="40"/>
      <c r="IL15" s="40"/>
    </row>
    <row r="16" spans="1:246">
      <c r="A16" s="57" t="s">
        <v>43</v>
      </c>
      <c r="B16" s="58">
        <v>189760</v>
      </c>
      <c r="C16" s="59">
        <v>141123</v>
      </c>
      <c r="D16" s="57">
        <f t="shared" si="7"/>
        <v>165441.5</v>
      </c>
      <c r="E16" s="60">
        <v>0.5</v>
      </c>
      <c r="F16" s="41">
        <f t="shared" si="8"/>
        <v>82720.75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9"/>
      <c r="ID16" s="39"/>
      <c r="IE16" s="39"/>
      <c r="IF16" s="39"/>
      <c r="IG16" s="39"/>
      <c r="IH16" s="39"/>
      <c r="II16" s="39"/>
      <c r="IJ16" s="39"/>
      <c r="IK16" s="40"/>
      <c r="IL16" s="40"/>
    </row>
    <row r="17" spans="1:246">
      <c r="A17" s="57" t="s">
        <v>31</v>
      </c>
      <c r="B17" s="58">
        <v>-92422</v>
      </c>
      <c r="C17" s="58">
        <v>-88021</v>
      </c>
      <c r="D17" s="57">
        <f t="shared" si="7"/>
        <v>-90221.5</v>
      </c>
      <c r="E17" s="60">
        <v>1</v>
      </c>
      <c r="F17" s="41">
        <f t="shared" si="8"/>
        <v>-90221.5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9"/>
      <c r="ID17" s="39"/>
      <c r="IE17" s="39"/>
      <c r="IF17" s="39"/>
      <c r="IG17" s="39"/>
      <c r="IH17" s="39"/>
      <c r="II17" s="39"/>
      <c r="IJ17" s="39"/>
      <c r="IK17" s="40"/>
      <c r="IL17" s="40"/>
    </row>
    <row r="18" spans="1:246">
      <c r="A18" s="48" t="s">
        <v>59</v>
      </c>
      <c r="B18" s="48" t="s">
        <v>52</v>
      </c>
      <c r="C18" s="48" t="s">
        <v>54</v>
      </c>
      <c r="D18" s="48" t="s">
        <v>29</v>
      </c>
      <c r="E18" s="49" t="s">
        <v>0</v>
      </c>
      <c r="F18" s="48" t="s">
        <v>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9"/>
      <c r="IA18" s="39"/>
      <c r="IB18" s="39"/>
      <c r="IC18" s="39"/>
      <c r="ID18" s="39"/>
      <c r="IE18" s="39"/>
      <c r="IF18" s="39"/>
      <c r="IG18" s="39"/>
      <c r="IH18" s="40"/>
      <c r="II18" s="40"/>
      <c r="IJ18" s="40"/>
      <c r="IK18" s="40"/>
      <c r="IL18" s="40"/>
    </row>
    <row r="19" spans="1:246">
      <c r="A19" s="57" t="s">
        <v>40</v>
      </c>
      <c r="B19" s="58">
        <v>1416670.36</v>
      </c>
      <c r="C19" s="59">
        <v>1124262.01</v>
      </c>
      <c r="D19" s="57">
        <f t="shared" ref="D19:D20" si="9">AVERAGE(B19:C19)</f>
        <v>1270466.1850000001</v>
      </c>
      <c r="E19" s="60">
        <v>1</v>
      </c>
      <c r="F19" s="41">
        <f t="shared" ref="F19:F20" si="10">E19*D19</f>
        <v>1270466.1850000001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9"/>
      <c r="ID19" s="39"/>
      <c r="IE19" s="39"/>
      <c r="IF19" s="39"/>
      <c r="IG19" s="39"/>
      <c r="IH19" s="39"/>
      <c r="II19" s="39"/>
      <c r="IJ19" s="39"/>
      <c r="IK19" s="40"/>
      <c r="IL19" s="40"/>
    </row>
    <row r="20" spans="1:246">
      <c r="A20" s="57" t="s">
        <v>49</v>
      </c>
      <c r="B20" s="58">
        <f>895618+189760</f>
        <v>1085378</v>
      </c>
      <c r="C20" s="59">
        <f>994460+141123</f>
        <v>1135583</v>
      </c>
      <c r="D20" s="57">
        <f t="shared" si="9"/>
        <v>1110480.5</v>
      </c>
      <c r="E20" s="60">
        <v>1</v>
      </c>
      <c r="F20" s="41">
        <f t="shared" si="10"/>
        <v>1110480.5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9"/>
      <c r="ID20" s="39"/>
      <c r="IE20" s="39"/>
      <c r="IF20" s="39"/>
      <c r="IG20" s="39"/>
      <c r="IH20" s="39"/>
      <c r="II20" s="39"/>
      <c r="IJ20" s="39"/>
      <c r="IK20" s="40"/>
      <c r="IL20" s="40"/>
    </row>
    <row r="21" spans="1:246">
      <c r="A21" s="57" t="s">
        <v>41</v>
      </c>
      <c r="B21" s="58">
        <v>6663206</v>
      </c>
      <c r="C21" s="59">
        <v>745924</v>
      </c>
      <c r="D21" s="57">
        <f t="shared" ref="D21" si="11">AVERAGE(B21:C21)</f>
        <v>3704565</v>
      </c>
      <c r="E21" s="60">
        <v>1</v>
      </c>
      <c r="F21" s="41">
        <f t="shared" ref="F21" si="12">E21*D21</f>
        <v>3704565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9"/>
      <c r="ID21" s="39"/>
      <c r="IE21" s="39"/>
      <c r="IF21" s="39"/>
      <c r="IG21" s="39"/>
      <c r="IH21" s="39"/>
      <c r="II21" s="39"/>
      <c r="IJ21" s="39"/>
      <c r="IK21" s="40"/>
      <c r="IL21" s="40"/>
    </row>
    <row r="22" spans="1:246">
      <c r="A22" s="57" t="s">
        <v>31</v>
      </c>
      <c r="B22" s="58">
        <v>-273232</v>
      </c>
      <c r="C22" s="58">
        <v>-170701</v>
      </c>
      <c r="D22" s="57">
        <f t="shared" ref="D22" si="13">AVERAGE(B22:C22)</f>
        <v>-221966.5</v>
      </c>
      <c r="E22" s="60">
        <v>1</v>
      </c>
      <c r="F22" s="41">
        <f t="shared" ref="F22" si="14">E22*D22</f>
        <v>-221966.5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9"/>
      <c r="ID22" s="39"/>
      <c r="IE22" s="39"/>
      <c r="IF22" s="39"/>
      <c r="IG22" s="39"/>
      <c r="IH22" s="39"/>
      <c r="II22" s="39"/>
      <c r="IJ22" s="39"/>
      <c r="IK22" s="40"/>
      <c r="IL22" s="40"/>
    </row>
    <row r="23" spans="1:246" ht="10.5" customHeight="1">
      <c r="A23" s="50" t="s">
        <v>32</v>
      </c>
      <c r="B23" s="51"/>
      <c r="C23" s="51"/>
      <c r="D23" s="51"/>
      <c r="E23" s="51"/>
      <c r="F23" s="52">
        <f>+SUM(F3:F22)</f>
        <v>9156960.1950000003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9"/>
      <c r="ID23" s="39"/>
      <c r="IE23" s="39"/>
      <c r="IF23" s="39"/>
      <c r="IG23" s="39"/>
      <c r="IH23" s="39"/>
      <c r="II23" s="39"/>
      <c r="IJ23" s="39"/>
      <c r="IK23" s="40"/>
      <c r="IL23" s="40"/>
    </row>
    <row r="24" spans="1:246" ht="10.5" customHeight="1">
      <c r="A24" s="45" t="s">
        <v>33</v>
      </c>
      <c r="B24" s="53"/>
      <c r="C24" s="53"/>
      <c r="D24" s="53"/>
      <c r="E24" s="53"/>
      <c r="F24" s="52">
        <f>F23/12</f>
        <v>763080.01624999999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9"/>
      <c r="ID24" s="39"/>
      <c r="IE24" s="39"/>
      <c r="IF24" s="39"/>
      <c r="IG24" s="39"/>
      <c r="IH24" s="39"/>
      <c r="II24" s="39"/>
      <c r="IJ24" s="39"/>
      <c r="IK24" s="40"/>
      <c r="IL24" s="40"/>
    </row>
    <row r="25" spans="1:246" ht="10.5" customHeight="1">
      <c r="A25" s="45" t="s">
        <v>34</v>
      </c>
      <c r="B25" s="53"/>
      <c r="C25" s="53"/>
      <c r="D25" s="53"/>
      <c r="E25" s="53"/>
      <c r="F25" s="41">
        <f>RTR!I19</f>
        <v>0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9"/>
      <c r="ID25" s="39"/>
      <c r="IE25" s="39"/>
      <c r="IF25" s="39"/>
      <c r="IG25" s="39"/>
      <c r="IH25" s="39"/>
      <c r="II25" s="39"/>
      <c r="IJ25" s="39"/>
      <c r="IK25" s="40"/>
      <c r="IL25" s="40"/>
    </row>
    <row r="26" spans="1:246" ht="10.5" customHeight="1">
      <c r="A26" s="45" t="s">
        <v>47</v>
      </c>
      <c r="B26" s="45"/>
      <c r="C26" s="45"/>
      <c r="D26" s="45"/>
      <c r="E26" s="45"/>
      <c r="F26" s="54">
        <v>1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9"/>
      <c r="ID26" s="39"/>
      <c r="IE26" s="39"/>
      <c r="IF26" s="39"/>
      <c r="IG26" s="39"/>
      <c r="IH26" s="39"/>
      <c r="II26" s="39"/>
      <c r="IJ26" s="39"/>
      <c r="IK26" s="40"/>
      <c r="IL26" s="40"/>
    </row>
    <row r="27" spans="1:246" ht="10.5" customHeight="1">
      <c r="A27" s="45" t="s">
        <v>35</v>
      </c>
      <c r="B27" s="53"/>
      <c r="C27" s="53"/>
      <c r="D27" s="53"/>
      <c r="E27" s="53"/>
      <c r="F27" s="46">
        <f>(F24*F26)-F25</f>
        <v>763080.01624999999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9"/>
      <c r="ID27" s="39"/>
      <c r="IE27" s="39"/>
      <c r="IF27" s="39"/>
      <c r="IG27" s="39"/>
      <c r="IH27" s="39"/>
      <c r="II27" s="39"/>
      <c r="IJ27" s="39"/>
      <c r="IK27" s="40"/>
      <c r="IL27" s="40"/>
    </row>
    <row r="28" spans="1:246" ht="10.5" customHeight="1">
      <c r="A28" s="45" t="s">
        <v>36</v>
      </c>
      <c r="B28" s="53"/>
      <c r="C28" s="53"/>
      <c r="D28" s="53"/>
      <c r="E28" s="53"/>
      <c r="F28" s="45">
        <v>180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9"/>
      <c r="ID28" s="39"/>
      <c r="IE28" s="39"/>
      <c r="IF28" s="39"/>
      <c r="IG28" s="39"/>
      <c r="IH28" s="39"/>
      <c r="II28" s="39"/>
      <c r="IJ28" s="39"/>
      <c r="IK28" s="40"/>
      <c r="IL28" s="40"/>
    </row>
    <row r="29" spans="1:246" ht="10.5" customHeight="1">
      <c r="A29" s="45" t="s">
        <v>37</v>
      </c>
      <c r="B29" s="53"/>
      <c r="C29" s="53"/>
      <c r="D29" s="53"/>
      <c r="E29" s="53"/>
      <c r="F29" s="54">
        <v>9.5000000000000001E-2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9"/>
      <c r="ID29" s="39"/>
      <c r="IE29" s="39"/>
      <c r="IF29" s="39"/>
      <c r="IG29" s="39"/>
      <c r="IH29" s="39"/>
      <c r="II29" s="39"/>
      <c r="IJ29" s="39"/>
      <c r="IK29" s="40"/>
      <c r="IL29" s="40"/>
    </row>
    <row r="30" spans="1:246" ht="10.5" customHeight="1">
      <c r="A30" s="45" t="s">
        <v>38</v>
      </c>
      <c r="B30" s="53"/>
      <c r="C30" s="53"/>
      <c r="D30" s="53"/>
      <c r="E30" s="53"/>
      <c r="F30" s="55">
        <f>PMT(F29/12,F28,-100000)</f>
        <v>1044.2246828637865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9"/>
      <c r="ID30" s="39"/>
      <c r="IE30" s="39"/>
      <c r="IF30" s="39"/>
      <c r="IG30" s="39"/>
      <c r="IH30" s="39"/>
      <c r="II30" s="39"/>
      <c r="IJ30" s="39"/>
      <c r="IK30" s="40"/>
      <c r="IL30" s="40"/>
    </row>
    <row r="31" spans="1:246" ht="10.5" customHeight="1">
      <c r="A31" s="45" t="s">
        <v>39</v>
      </c>
      <c r="B31" s="53"/>
      <c r="C31" s="53"/>
      <c r="D31" s="53"/>
      <c r="E31" s="53"/>
      <c r="F31" s="56">
        <f>F27/F30</f>
        <v>730.7622859069495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9"/>
      <c r="ID31" s="39"/>
      <c r="IE31" s="39"/>
      <c r="IF31" s="39"/>
      <c r="IG31" s="39"/>
      <c r="IH31" s="39"/>
      <c r="II31" s="39"/>
      <c r="IJ31" s="39"/>
      <c r="IK31" s="40"/>
      <c r="IL31" s="40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L19"/>
  <sheetViews>
    <sheetView zoomScale="136" zoomScaleNormal="136" workbookViewId="0">
      <selection activeCell="E21" sqref="E21"/>
    </sheetView>
  </sheetViews>
  <sheetFormatPr defaultColWidth="22.140625" defaultRowHeight="8.25" customHeight="1"/>
  <cols>
    <col min="1" max="1" width="5.28515625" style="20" bestFit="1" customWidth="1"/>
    <col min="2" max="2" width="19.140625" style="20" bestFit="1" customWidth="1"/>
    <col min="3" max="3" width="11.85546875" style="20" bestFit="1" customWidth="1"/>
    <col min="4" max="4" width="10.42578125" style="20" bestFit="1" customWidth="1"/>
    <col min="5" max="5" width="11.140625" style="20" bestFit="1" customWidth="1"/>
    <col min="6" max="6" width="9.140625" style="20" bestFit="1" customWidth="1"/>
    <col min="7" max="7" width="9.140625" style="20" customWidth="1"/>
    <col min="8" max="9" width="11.42578125" style="20" bestFit="1" customWidth="1"/>
    <col min="10" max="10" width="17.5703125" style="20" bestFit="1" customWidth="1"/>
    <col min="11" max="11" width="9.42578125" style="20" bestFit="1" customWidth="1"/>
    <col min="12" max="246" width="22.140625" style="20"/>
    <col min="247" max="16384" width="22.140625" style="21"/>
  </cols>
  <sheetData>
    <row r="1" spans="1:246" ht="11.25">
      <c r="A1" s="63" t="s">
        <v>1</v>
      </c>
      <c r="B1" s="63" t="s">
        <v>2</v>
      </c>
      <c r="C1" s="63" t="s">
        <v>3</v>
      </c>
      <c r="D1" s="63" t="s">
        <v>4</v>
      </c>
      <c r="E1" s="63" t="s">
        <v>50</v>
      </c>
      <c r="F1" s="63" t="s">
        <v>5</v>
      </c>
      <c r="G1" s="63" t="s">
        <v>6</v>
      </c>
      <c r="H1" s="63" t="s">
        <v>42</v>
      </c>
      <c r="IL1" s="21"/>
    </row>
    <row r="2" spans="1:246" s="24" customFormat="1" ht="11.25">
      <c r="A2" s="26">
        <v>1</v>
      </c>
      <c r="B2" s="25"/>
      <c r="C2" s="26"/>
      <c r="D2" s="26"/>
      <c r="E2" s="25"/>
      <c r="F2" s="27"/>
      <c r="G2" s="25"/>
      <c r="H2" s="25" t="s">
        <v>45</v>
      </c>
      <c r="I2" s="20"/>
      <c r="J2" s="20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</row>
    <row r="3" spans="1:246" s="24" customFormat="1" ht="11.25">
      <c r="A3" s="29">
        <v>2</v>
      </c>
      <c r="B3" s="28"/>
      <c r="C3" s="29"/>
      <c r="D3" s="29"/>
      <c r="E3" s="30"/>
      <c r="F3" s="61"/>
      <c r="G3" s="62"/>
      <c r="H3" s="33" t="s">
        <v>45</v>
      </c>
      <c r="I3" s="20"/>
      <c r="J3" s="20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</row>
    <row r="4" spans="1:246" s="24" customFormat="1" ht="11.25">
      <c r="A4" s="29">
        <v>3</v>
      </c>
      <c r="B4" s="28"/>
      <c r="C4" s="29"/>
      <c r="D4" s="29"/>
      <c r="E4" s="30"/>
      <c r="F4" s="34"/>
      <c r="G4" s="28"/>
      <c r="H4" s="25" t="s">
        <v>45</v>
      </c>
      <c r="I4" s="20"/>
      <c r="J4" s="20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</row>
    <row r="5" spans="1:246" ht="11.25">
      <c r="A5" s="29">
        <v>4</v>
      </c>
      <c r="B5" s="28"/>
      <c r="C5" s="29"/>
      <c r="D5" s="29"/>
      <c r="E5" s="28"/>
      <c r="F5" s="34"/>
      <c r="G5" s="28"/>
      <c r="H5" s="25" t="s">
        <v>45</v>
      </c>
      <c r="IL5" s="21"/>
    </row>
    <row r="6" spans="1:246" s="24" customFormat="1" ht="11.25">
      <c r="A6" s="29">
        <v>5</v>
      </c>
      <c r="B6" s="28"/>
      <c r="C6" s="29"/>
      <c r="D6" s="29"/>
      <c r="E6" s="28"/>
      <c r="F6" s="35"/>
      <c r="G6" s="28"/>
      <c r="H6" s="25" t="s">
        <v>45</v>
      </c>
      <c r="I6" s="20"/>
      <c r="J6" s="20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</row>
    <row r="7" spans="1:246" s="24" customFormat="1" ht="11.25">
      <c r="A7" s="29">
        <v>6</v>
      </c>
      <c r="B7" s="28"/>
      <c r="C7" s="29"/>
      <c r="D7" s="29"/>
      <c r="E7" s="28"/>
      <c r="F7" s="35"/>
      <c r="G7" s="28"/>
      <c r="H7" s="25" t="s">
        <v>48</v>
      </c>
      <c r="I7" s="20"/>
      <c r="J7" s="20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</row>
    <row r="8" spans="1:246" s="24" customFormat="1" ht="11.25">
      <c r="A8" s="29">
        <v>7</v>
      </c>
      <c r="B8" s="28"/>
      <c r="C8" s="29"/>
      <c r="D8" s="36"/>
      <c r="E8" s="30"/>
      <c r="F8" s="35"/>
      <c r="G8" s="28"/>
      <c r="H8" s="25" t="s">
        <v>48</v>
      </c>
      <c r="I8" s="20"/>
      <c r="J8" s="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</row>
    <row r="9" spans="1:246" s="24" customFormat="1" ht="11.25">
      <c r="A9" s="29">
        <v>8</v>
      </c>
      <c r="B9" s="28"/>
      <c r="C9" s="29"/>
      <c r="D9" s="29"/>
      <c r="E9" s="30"/>
      <c r="F9" s="35"/>
      <c r="G9" s="28"/>
      <c r="H9" s="25" t="s">
        <v>48</v>
      </c>
      <c r="I9" s="20"/>
      <c r="J9" s="2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</row>
    <row r="10" spans="1:246" ht="11.25">
      <c r="A10" s="29">
        <v>9</v>
      </c>
      <c r="B10" s="28"/>
      <c r="C10" s="29"/>
      <c r="D10" s="29"/>
      <c r="E10" s="28"/>
      <c r="F10" s="35"/>
      <c r="G10" s="28"/>
      <c r="H10" s="25" t="s">
        <v>45</v>
      </c>
      <c r="IL10" s="21"/>
    </row>
    <row r="11" spans="1:246" s="24" customFormat="1" ht="11.25">
      <c r="A11" s="29">
        <v>10</v>
      </c>
      <c r="B11" s="28"/>
      <c r="C11" s="29"/>
      <c r="D11" s="29"/>
      <c r="E11" s="28"/>
      <c r="F11" s="35"/>
      <c r="G11" s="28"/>
      <c r="H11" s="25" t="s">
        <v>45</v>
      </c>
      <c r="I11" s="20"/>
      <c r="J11" s="20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</row>
    <row r="12" spans="1:246" s="24" customFormat="1" ht="11.25">
      <c r="A12" s="29">
        <v>11</v>
      </c>
      <c r="B12" s="28"/>
      <c r="C12" s="29"/>
      <c r="D12" s="29"/>
      <c r="E12" s="28"/>
      <c r="F12" s="35"/>
      <c r="G12" s="28"/>
      <c r="H12" s="25" t="s">
        <v>48</v>
      </c>
      <c r="I12" s="20"/>
      <c r="J12" s="20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</row>
    <row r="13" spans="1:246" ht="11.25">
      <c r="A13" s="29">
        <v>12</v>
      </c>
      <c r="B13" s="32"/>
      <c r="C13" s="37"/>
      <c r="D13" s="29"/>
      <c r="E13" s="30"/>
      <c r="F13" s="31"/>
      <c r="G13" s="28"/>
      <c r="H13" s="25" t="s">
        <v>48</v>
      </c>
      <c r="IL13" s="21"/>
    </row>
    <row r="14" spans="1:246" s="24" customFormat="1" ht="11.25">
      <c r="A14" s="29">
        <v>13</v>
      </c>
      <c r="B14" s="32"/>
      <c r="C14" s="37"/>
      <c r="D14" s="29"/>
      <c r="E14" s="30"/>
      <c r="F14" s="31"/>
      <c r="G14" s="28"/>
      <c r="H14" s="25" t="s">
        <v>48</v>
      </c>
      <c r="I14" s="20"/>
      <c r="J14" s="2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</row>
    <row r="15" spans="1:246" s="24" customFormat="1" ht="11.25">
      <c r="A15" s="29">
        <v>14</v>
      </c>
      <c r="B15" s="32"/>
      <c r="C15" s="37"/>
      <c r="D15" s="29"/>
      <c r="E15" s="30"/>
      <c r="F15" s="31"/>
      <c r="G15" s="28"/>
      <c r="H15" s="25" t="s">
        <v>48</v>
      </c>
      <c r="I15" s="20"/>
      <c r="J15" s="2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</row>
    <row r="16" spans="1:246" ht="11.25">
      <c r="A16" s="29">
        <v>15</v>
      </c>
      <c r="B16" s="30"/>
      <c r="C16" s="36"/>
      <c r="D16" s="29"/>
      <c r="E16" s="30"/>
      <c r="F16" s="31"/>
      <c r="G16" s="28"/>
      <c r="H16" s="25" t="s">
        <v>45</v>
      </c>
      <c r="IL16" s="21"/>
    </row>
    <row r="17" spans="1:245" s="24" customFormat="1" ht="11.25">
      <c r="A17" s="29">
        <v>16</v>
      </c>
      <c r="B17" s="30"/>
      <c r="C17" s="36"/>
      <c r="D17" s="29"/>
      <c r="E17" s="30"/>
      <c r="F17" s="31"/>
      <c r="G17" s="28"/>
      <c r="H17" s="25" t="s">
        <v>48</v>
      </c>
      <c r="I17" s="20"/>
      <c r="J17" s="20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</row>
    <row r="18" spans="1:245" s="24" customFormat="1" ht="11.25">
      <c r="A18" s="29">
        <v>17</v>
      </c>
      <c r="B18" s="30"/>
      <c r="C18" s="36"/>
      <c r="D18" s="29"/>
      <c r="E18" s="30"/>
      <c r="F18" s="31"/>
      <c r="G18" s="28"/>
      <c r="H18" s="25" t="s">
        <v>45</v>
      </c>
      <c r="I18" s="20"/>
      <c r="J18" s="20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</row>
    <row r="19" spans="1:245" ht="11.25">
      <c r="I19" s="22">
        <f>SUMIF(H2:H18,"Y",G2:G18)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7</v>
      </c>
      <c r="B1" s="66"/>
      <c r="C1" s="2"/>
    </row>
    <row r="2" spans="1:6" ht="14.25" customHeight="1">
      <c r="A2" s="66" t="s">
        <v>8</v>
      </c>
      <c r="B2" s="66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2019-12-17T06:39:04Z</cp:lastPrinted>
  <dcterms:created xsi:type="dcterms:W3CDTF">2015-09-25T09:25:31Z</dcterms:created>
  <dcterms:modified xsi:type="dcterms:W3CDTF">2021-04-14T12:10:47Z</dcterms:modified>
</cp:coreProperties>
</file>