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/>
  <c r="D8"/>
  <c r="F8" s="1"/>
  <c r="C4"/>
  <c r="D4" s="1"/>
  <c r="F4" s="1"/>
  <c r="L4" i="2"/>
  <c r="D9" i="1"/>
  <c r="F9" s="1"/>
  <c r="D7"/>
  <c r="F7" s="1"/>
  <c r="D5"/>
  <c r="F5" s="1"/>
  <c r="D3"/>
  <c r="F3" s="1"/>
  <c r="F17"/>
  <c r="F12" l="1"/>
  <c r="E13" i="5" l="1"/>
  <c r="F12"/>
  <c r="F11"/>
  <c r="F10"/>
  <c r="F9"/>
  <c r="F8"/>
  <c r="F7"/>
  <c r="F6"/>
  <c r="F13" l="1"/>
  <c r="F11" i="1"/>
  <c r="F14" s="1"/>
  <c r="F18" s="1"/>
</calcChain>
</file>

<file path=xl/sharedStrings.xml><?xml version="1.0" encoding="utf-8"?>
<sst xmlns="http://schemas.openxmlformats.org/spreadsheetml/2006/main" count="68" uniqueCount="57">
  <si>
    <t>ASSESSMENT YEAR</t>
  </si>
  <si>
    <t xml:space="preserve">Application No.    </t>
  </si>
  <si>
    <t xml:space="preserve">TOP UP 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</si>
  <si>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</si>
  <si>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</si>
  <si>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</si>
  <si>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</si>
  <si>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</si>
  <si>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</si>
  <si>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</si>
  <si>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</si>
  <si>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</si>
  <si>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</si>
  <si>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</si>
  <si>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</si>
  <si>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</si>
  <si>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</si>
  <si>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</si>
  <si>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</si>
  <si>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</si>
  <si>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</si>
  <si>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</si>
  <si>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</si>
  <si>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</si>
  <si>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</si>
  <si>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</si>
  <si>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</si>
  <si>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</si>
  <si>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</si>
  <si>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</si>
  <si>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</si>
  <si>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</si>
  <si>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</si>
  <si>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</si>
  <si>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</si>
  <si>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</si>
  <si>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</si>
  <si>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</si>
  <si>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</si>
  <si>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</si>
  <si>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</si>
  <si>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</si>
  <si>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</si>
  <si>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</si>
  <si>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</si>
  <si>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</si>
  <si>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</si>
  <si>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</si>
  <si>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</si>
  <si>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</si>
  <si>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20-21</t>
  </si>
  <si>
    <t>19-20</t>
  </si>
  <si>
    <t>Income from other sources</t>
  </si>
  <si>
    <t>Loan Start Date</t>
  </si>
  <si>
    <t>Ved Vrat Bhalla</t>
  </si>
  <si>
    <t>Share in partnership firm</t>
  </si>
  <si>
    <t>Pankaj Bhalla</t>
  </si>
</sst>
</file>

<file path=xl/styles.xml><?xml version="1.0" encoding="utf-8"?>
<styleSheet xmlns="http://schemas.openxmlformats.org/spreadsheetml/2006/main">
  <numFmts count="5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  <numFmt numFmtId="168" formatCode="[$-409]d\-mmm\-yy;@"/>
  </numFmts>
  <fonts count="18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sz val="11"/>
      <color indexed="8"/>
      <name val="Calibri"/>
      <family val="2"/>
    </font>
    <font>
      <b/>
      <sz val="10.5"/>
      <name val="Calibri"/>
      <family val="2"/>
      <scheme val="minor"/>
    </font>
    <font>
      <sz val="10.5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1" fillId="0" borderId="0"/>
  </cellStyleXfs>
  <cellXfs count="70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5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164" fontId="12" fillId="8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left" vertical="center" wrapText="1"/>
    </xf>
    <xf numFmtId="164" fontId="12" fillId="7" borderId="1" xfId="1" applyNumberFormat="1" applyFont="1" applyFill="1" applyBorder="1" applyAlignment="1" applyProtection="1">
      <alignment horizontal="center" vertical="center" wrapText="1"/>
    </xf>
    <xf numFmtId="9" fontId="12" fillId="7" borderId="1" xfId="1" applyNumberFormat="1" applyFont="1" applyFill="1" applyBorder="1" applyAlignment="1" applyProtection="1">
      <alignment horizontal="center" vertical="center" wrapText="1"/>
    </xf>
    <xf numFmtId="164" fontId="13" fillId="5" borderId="1" xfId="1" applyNumberFormat="1" applyFont="1" applyFill="1" applyBorder="1" applyAlignment="1" applyProtection="1">
      <alignment horizontal="left" vertical="center" wrapText="1"/>
    </xf>
    <xf numFmtId="166" fontId="13" fillId="5" borderId="1" xfId="1" applyNumberFormat="1" applyFont="1" applyFill="1" applyBorder="1" applyAlignment="1" applyProtection="1">
      <alignment horizontal="center" vertical="center"/>
    </xf>
    <xf numFmtId="166" fontId="13" fillId="0" borderId="1" xfId="1" applyNumberFormat="1" applyFont="1" applyFill="1" applyBorder="1" applyAlignment="1" applyProtection="1">
      <alignment horizontal="center" vertical="center"/>
    </xf>
    <xf numFmtId="164" fontId="13" fillId="5" borderId="1" xfId="1" applyNumberFormat="1" applyFont="1" applyFill="1" applyBorder="1" applyAlignment="1" applyProtection="1">
      <alignment horizontal="center" vertical="top"/>
    </xf>
    <xf numFmtId="9" fontId="13" fillId="5" borderId="1" xfId="1" applyNumberFormat="1" applyFont="1" applyFill="1" applyBorder="1" applyAlignment="1" applyProtection="1">
      <alignment horizontal="center" vertical="top"/>
    </xf>
    <xf numFmtId="165" fontId="12" fillId="7" borderId="1" xfId="1" applyFont="1" applyFill="1" applyBorder="1" applyAlignment="1" applyProtection="1">
      <alignment vertical="top" wrapText="1"/>
    </xf>
    <xf numFmtId="167" fontId="12" fillId="7" borderId="1" xfId="1" applyNumberFormat="1" applyFont="1" applyFill="1" applyBorder="1" applyAlignment="1" applyProtection="1">
      <alignment horizontal="center" vertical="top"/>
    </xf>
    <xf numFmtId="164" fontId="13" fillId="0" borderId="1" xfId="1" applyNumberFormat="1" applyFont="1" applyFill="1" applyBorder="1" applyAlignment="1" applyProtection="1">
      <alignment vertical="top" wrapText="1"/>
    </xf>
    <xf numFmtId="164" fontId="13" fillId="0" borderId="1" xfId="1" applyNumberFormat="1" applyFont="1" applyFill="1" applyBorder="1" applyAlignment="1" applyProtection="1">
      <alignment horizontal="left" vertical="top" wrapText="1"/>
    </xf>
    <xf numFmtId="10" fontId="13" fillId="0" borderId="1" xfId="1" applyNumberFormat="1" applyFont="1" applyFill="1" applyBorder="1" applyAlignment="1" applyProtection="1">
      <alignment horizontal="center" vertical="top"/>
    </xf>
    <xf numFmtId="164" fontId="13" fillId="7" borderId="1" xfId="1" applyNumberFormat="1" applyFont="1" applyFill="1" applyBorder="1" applyAlignment="1" applyProtection="1">
      <alignment horizontal="center" vertical="top"/>
    </xf>
    <xf numFmtId="164" fontId="13" fillId="0" borderId="1" xfId="1" applyNumberFormat="1" applyFont="1" applyFill="1" applyBorder="1" applyAlignment="1" applyProtection="1">
      <alignment horizontal="center" vertical="top"/>
    </xf>
    <xf numFmtId="2" fontId="13" fillId="7" borderId="1" xfId="5" applyNumberFormat="1" applyFont="1" applyFill="1" applyBorder="1" applyAlignment="1" applyProtection="1">
      <alignment horizontal="center" vertical="top"/>
    </xf>
    <xf numFmtId="165" fontId="13" fillId="7" borderId="1" xfId="5" applyNumberFormat="1" applyFont="1" applyFill="1" applyBorder="1" applyAlignment="1" applyProtection="1">
      <alignment horizontal="center" vertical="top"/>
    </xf>
    <xf numFmtId="0" fontId="14" fillId="8" borderId="5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5" xfId="0" applyFont="1" applyFill="1" applyBorder="1" applyAlignment="1">
      <alignment horizontal="left" vertical="center" wrapText="1"/>
    </xf>
    <xf numFmtId="2" fontId="15" fillId="5" borderId="5" xfId="0" applyNumberFormat="1" applyFont="1" applyFill="1" applyBorder="1" applyAlignment="1">
      <alignment horizontal="left"/>
    </xf>
    <xf numFmtId="0" fontId="17" fillId="0" borderId="5" xfId="0" applyFont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1" fontId="16" fillId="0" borderId="5" xfId="0" applyNumberFormat="1" applyFont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1" fontId="17" fillId="5" borderId="5" xfId="0" applyNumberFormat="1" applyFont="1" applyFill="1" applyBorder="1" applyAlignment="1">
      <alignment horizontal="center" vertical="center"/>
    </xf>
    <xf numFmtId="164" fontId="13" fillId="5" borderId="2" xfId="1" applyNumberFormat="1" applyFont="1" applyFill="1" applyBorder="1" applyAlignment="1" applyProtection="1">
      <alignment horizontal="center" vertical="top"/>
    </xf>
    <xf numFmtId="168" fontId="16" fillId="9" borderId="5" xfId="0" applyNumberFormat="1" applyFont="1" applyFill="1" applyBorder="1" applyAlignment="1">
      <alignment horizontal="left" vertical="center" wrapText="1"/>
    </xf>
    <xf numFmtId="1" fontId="16" fillId="9" borderId="5" xfId="0" applyNumberFormat="1" applyFont="1" applyFill="1" applyBorder="1" applyAlignment="1">
      <alignment horizontal="left" vertical="center" wrapText="1"/>
    </xf>
    <xf numFmtId="164" fontId="12" fillId="8" borderId="1" xfId="1" applyNumberFormat="1" applyFont="1" applyFill="1" applyBorder="1" applyAlignment="1" applyProtection="1">
      <alignment horizontal="center" vertical="center" wrapText="1"/>
    </xf>
    <xf numFmtId="0" fontId="16" fillId="9" borderId="5" xfId="0" applyFont="1" applyFill="1" applyBorder="1" applyAlignment="1">
      <alignment horizontal="left" vertical="center" wrapText="1"/>
    </xf>
    <xf numFmtId="0" fontId="13" fillId="0" borderId="1" xfId="0" applyNumberFormat="1" applyFont="1" applyFill="1" applyBorder="1"/>
    <xf numFmtId="164" fontId="12" fillId="8" borderId="1" xfId="1" applyNumberFormat="1" applyFont="1" applyFill="1" applyBorder="1" applyAlignment="1" applyProtection="1">
      <alignment horizontal="center" vertical="center" wrapText="1"/>
    </xf>
    <xf numFmtId="0" fontId="13" fillId="7" borderId="2" xfId="0" applyNumberFormat="1" applyFont="1" applyFill="1" applyBorder="1"/>
    <xf numFmtId="0" fontId="13" fillId="7" borderId="3" xfId="0" applyNumberFormat="1" applyFont="1" applyFill="1" applyBorder="1"/>
    <xf numFmtId="0" fontId="13" fillId="7" borderId="4" xfId="0" applyNumberFormat="1" applyFont="1" applyFill="1" applyBorder="1"/>
    <xf numFmtId="0" fontId="13" fillId="0" borderId="2" xfId="0" applyNumberFormat="1" applyFont="1" applyFill="1" applyBorder="1"/>
    <xf numFmtId="0" fontId="13" fillId="0" borderId="3" xfId="0" applyNumberFormat="1" applyFont="1" applyFill="1" applyBorder="1"/>
    <xf numFmtId="0" fontId="13" fillId="0" borderId="4" xfId="0" applyNumberFormat="1" applyFont="1" applyFill="1" applyBorder="1"/>
    <xf numFmtId="164" fontId="12" fillId="0" borderId="2" xfId="1" applyNumberFormat="1" applyFont="1" applyFill="1" applyBorder="1" applyAlignment="1" applyProtection="1">
      <alignment horizontal="center" vertical="center"/>
    </xf>
    <xf numFmtId="164" fontId="12" fillId="0" borderId="3" xfId="1" applyNumberFormat="1" applyFont="1" applyFill="1" applyBorder="1" applyAlignment="1" applyProtection="1">
      <alignment horizontal="center" vertical="center"/>
    </xf>
    <xf numFmtId="164" fontId="12" fillId="0" borderId="4" xfId="1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P18"/>
  <sheetViews>
    <sheetView tabSelected="1" zoomScale="124" zoomScaleNormal="124" workbookViewId="0">
      <selection activeCell="F18" sqref="F18"/>
    </sheetView>
  </sheetViews>
  <sheetFormatPr defaultColWidth="31.28515625" defaultRowHeight="13.5"/>
  <cols>
    <col min="1" max="1" width="38.28515625" style="21" customWidth="1"/>
    <col min="2" max="2" width="7.7109375" style="21" bestFit="1" customWidth="1"/>
    <col min="3" max="3" width="12.140625" style="21" customWidth="1"/>
    <col min="4" max="4" width="14" style="21" bestFit="1" customWidth="1"/>
    <col min="5" max="5" width="8.42578125" style="21" bestFit="1" customWidth="1"/>
    <col min="6" max="6" width="13.5703125" style="21" bestFit="1" customWidth="1"/>
    <col min="7" max="7" width="13.140625" style="21" customWidth="1"/>
    <col min="8" max="8" width="13.5703125" style="21" customWidth="1"/>
    <col min="9" max="9" width="14.140625" style="21" customWidth="1"/>
    <col min="10" max="10" width="11.85546875" style="21" customWidth="1"/>
    <col min="11" max="11" width="12" style="21" customWidth="1"/>
    <col min="12" max="12" width="11" style="21" customWidth="1"/>
    <col min="13" max="13" width="11.5703125" style="21" customWidth="1"/>
    <col min="14" max="14" width="12" style="21" customWidth="1"/>
    <col min="15" max="232" width="31.28515625" style="21"/>
    <col min="233" max="240" width="31.28515625" style="22"/>
    <col min="241" max="242" width="31.28515625" style="23"/>
    <col min="243" max="249" width="31.28515625" style="20"/>
    <col min="250" max="16384" width="31.28515625" style="24"/>
  </cols>
  <sheetData>
    <row r="1" spans="1:250" ht="14.25">
      <c r="A1" s="56" t="s">
        <v>54</v>
      </c>
      <c r="B1" s="59" t="s">
        <v>0</v>
      </c>
      <c r="C1" s="59"/>
      <c r="D1" s="25" t="s">
        <v>1</v>
      </c>
      <c r="E1" s="25"/>
      <c r="F1" s="25" t="s">
        <v>2</v>
      </c>
    </row>
    <row r="2" spans="1:250" ht="28.5">
      <c r="A2" s="26" t="s">
        <v>54</v>
      </c>
      <c r="B2" s="27" t="s">
        <v>50</v>
      </c>
      <c r="C2" s="27" t="s">
        <v>51</v>
      </c>
      <c r="D2" s="27" t="s">
        <v>3</v>
      </c>
      <c r="E2" s="28" t="s">
        <v>4</v>
      </c>
      <c r="F2" s="27" t="s">
        <v>5</v>
      </c>
    </row>
    <row r="3" spans="1:250" ht="14.25">
      <c r="A3" s="29" t="s">
        <v>55</v>
      </c>
      <c r="B3" s="30">
        <v>690000</v>
      </c>
      <c r="C3" s="31">
        <v>379467</v>
      </c>
      <c r="D3" s="32">
        <f>AVERAGE(B3:C3)</f>
        <v>534733.5</v>
      </c>
      <c r="E3" s="33">
        <v>1</v>
      </c>
      <c r="F3" s="32">
        <f t="shared" ref="F3:F5" si="0">E3*D3</f>
        <v>534733.5</v>
      </c>
    </row>
    <row r="4" spans="1:250" ht="14.25">
      <c r="A4" s="29" t="s">
        <v>52</v>
      </c>
      <c r="B4" s="30">
        <v>1004</v>
      </c>
      <c r="C4" s="31">
        <f>499+2243</f>
        <v>2742</v>
      </c>
      <c r="D4" s="32">
        <f t="shared" ref="D4:D5" si="1">AVERAGE(B4:C4)</f>
        <v>1873</v>
      </c>
      <c r="E4" s="33">
        <v>0.5</v>
      </c>
      <c r="F4" s="32">
        <f t="shared" si="0"/>
        <v>936.5</v>
      </c>
    </row>
    <row r="5" spans="1:250" ht="14.25">
      <c r="A5" s="29" t="s">
        <v>6</v>
      </c>
      <c r="B5" s="30">
        <v>0</v>
      </c>
      <c r="C5" s="30">
        <v>-18646</v>
      </c>
      <c r="D5" s="32">
        <f t="shared" si="1"/>
        <v>-9323</v>
      </c>
      <c r="E5" s="33">
        <v>1</v>
      </c>
      <c r="F5" s="32">
        <f t="shared" si="0"/>
        <v>-9323</v>
      </c>
      <c r="HV5" s="22"/>
      <c r="HW5" s="22"/>
      <c r="HX5" s="22"/>
      <c r="ID5" s="23"/>
      <c r="IE5" s="23"/>
      <c r="IF5" s="20"/>
      <c r="IG5" s="20"/>
      <c r="IH5" s="20"/>
      <c r="IM5" s="24"/>
      <c r="IN5" s="24"/>
      <c r="IO5" s="24"/>
    </row>
    <row r="6" spans="1:250" ht="28.5">
      <c r="A6" s="26" t="s">
        <v>56</v>
      </c>
      <c r="B6" s="27" t="s">
        <v>50</v>
      </c>
      <c r="C6" s="27" t="s">
        <v>51</v>
      </c>
      <c r="D6" s="27" t="s">
        <v>3</v>
      </c>
      <c r="E6" s="28" t="s">
        <v>4</v>
      </c>
      <c r="F6" s="27" t="s">
        <v>5</v>
      </c>
      <c r="HV6" s="22"/>
      <c r="HW6" s="22"/>
      <c r="HX6" s="22"/>
      <c r="ID6" s="23"/>
      <c r="IE6" s="23"/>
      <c r="IF6" s="20"/>
      <c r="IG6" s="20"/>
      <c r="IH6" s="20"/>
      <c r="IM6" s="24"/>
      <c r="IN6" s="24"/>
      <c r="IO6" s="24"/>
    </row>
    <row r="7" spans="1:250" ht="14.25">
      <c r="A7" s="29" t="s">
        <v>55</v>
      </c>
      <c r="B7" s="30">
        <v>666000</v>
      </c>
      <c r="C7" s="31">
        <v>294645</v>
      </c>
      <c r="D7" s="32">
        <f>AVERAGE(B7:C7)</f>
        <v>480322.5</v>
      </c>
      <c r="E7" s="33">
        <v>1</v>
      </c>
      <c r="F7" s="32">
        <f t="shared" ref="F7:F9" si="2">E7*D7</f>
        <v>480322.5</v>
      </c>
      <c r="HV7" s="22"/>
      <c r="HW7" s="22"/>
      <c r="HX7" s="22"/>
      <c r="ID7" s="23"/>
      <c r="IE7" s="23"/>
      <c r="IF7" s="20"/>
      <c r="IG7" s="20"/>
      <c r="IH7" s="20"/>
      <c r="IM7" s="24"/>
      <c r="IN7" s="24"/>
      <c r="IO7" s="24"/>
    </row>
    <row r="8" spans="1:250" ht="14.25">
      <c r="A8" s="29" t="s">
        <v>52</v>
      </c>
      <c r="B8" s="30">
        <v>3449</v>
      </c>
      <c r="C8" s="31">
        <v>2381</v>
      </c>
      <c r="D8" s="32">
        <f>AVERAGE(B8:C8)</f>
        <v>2915</v>
      </c>
      <c r="E8" s="33">
        <v>0.5</v>
      </c>
      <c r="F8" s="32">
        <f t="shared" ref="F8" si="3">E8*D8</f>
        <v>1457.5</v>
      </c>
      <c r="HV8" s="22"/>
      <c r="HW8" s="22"/>
      <c r="HX8" s="22"/>
      <c r="ID8" s="23"/>
      <c r="IE8" s="23"/>
      <c r="IF8" s="20"/>
      <c r="IG8" s="20"/>
      <c r="IH8" s="20"/>
      <c r="IM8" s="24"/>
      <c r="IN8" s="24"/>
      <c r="IO8" s="24"/>
    </row>
    <row r="9" spans="1:250" ht="14.25">
      <c r="A9" s="29" t="s">
        <v>6</v>
      </c>
      <c r="B9" s="30">
        <v>-63290</v>
      </c>
      <c r="C9" s="30">
        <v>-11201</v>
      </c>
      <c r="D9" s="32">
        <f t="shared" ref="D9" si="4">AVERAGE(B9:C9)</f>
        <v>-37245.5</v>
      </c>
      <c r="E9" s="33">
        <v>1</v>
      </c>
      <c r="F9" s="53">
        <f t="shared" si="2"/>
        <v>-37245.5</v>
      </c>
      <c r="HV9" s="22"/>
      <c r="HW9" s="22"/>
      <c r="HX9" s="22"/>
      <c r="ID9" s="23"/>
      <c r="IE9" s="23"/>
      <c r="IF9" s="20"/>
      <c r="IG9" s="20"/>
      <c r="IH9" s="20"/>
      <c r="IM9" s="24"/>
      <c r="IN9" s="24"/>
      <c r="IO9" s="24"/>
    </row>
    <row r="10" spans="1:250" ht="15.4" customHeight="1">
      <c r="A10" s="34" t="s">
        <v>7</v>
      </c>
      <c r="B10" s="60"/>
      <c r="C10" s="61"/>
      <c r="D10" s="61"/>
      <c r="E10" s="62"/>
      <c r="F10" s="35">
        <f>+SUM(F2:F9)</f>
        <v>970881.5</v>
      </c>
      <c r="HY10" s="21"/>
      <c r="IG10" s="22"/>
      <c r="II10" s="23"/>
      <c r="IP10" s="20"/>
    </row>
    <row r="11" spans="1:250" ht="16.350000000000001" customHeight="1">
      <c r="A11" s="36" t="s">
        <v>8</v>
      </c>
      <c r="B11" s="63"/>
      <c r="C11" s="64"/>
      <c r="D11" s="64"/>
      <c r="E11" s="65"/>
      <c r="F11" s="35">
        <f>F10/12</f>
        <v>80906.791666666672</v>
      </c>
      <c r="HY11" s="21"/>
      <c r="IG11" s="22"/>
      <c r="II11" s="23"/>
      <c r="IP11" s="20"/>
    </row>
    <row r="12" spans="1:250" ht="14.25">
      <c r="A12" s="36" t="s">
        <v>9</v>
      </c>
      <c r="B12" s="63"/>
      <c r="C12" s="64"/>
      <c r="D12" s="64"/>
      <c r="E12" s="65"/>
      <c r="F12" s="32">
        <f>RTR!L4</f>
        <v>0</v>
      </c>
      <c r="HY12" s="21"/>
      <c r="IG12" s="22"/>
      <c r="II12" s="23"/>
      <c r="IP12" s="20"/>
    </row>
    <row r="13" spans="1:250" ht="16.350000000000001" customHeight="1">
      <c r="A13" s="37" t="s">
        <v>10</v>
      </c>
      <c r="B13" s="66"/>
      <c r="C13" s="67"/>
      <c r="D13" s="67"/>
      <c r="E13" s="68"/>
      <c r="F13" s="38">
        <v>1</v>
      </c>
      <c r="HY13" s="21"/>
      <c r="IG13" s="22"/>
      <c r="II13" s="23"/>
      <c r="IP13" s="20"/>
    </row>
    <row r="14" spans="1:250" ht="16.350000000000001" customHeight="1">
      <c r="A14" s="36" t="s">
        <v>11</v>
      </c>
      <c r="B14" s="58"/>
      <c r="C14" s="58"/>
      <c r="D14" s="58"/>
      <c r="E14" s="58"/>
      <c r="F14" s="39">
        <f>(F11*F13)-F12</f>
        <v>80906.791666666672</v>
      </c>
      <c r="HY14" s="21"/>
      <c r="IG14" s="22"/>
      <c r="II14" s="23"/>
      <c r="IP14" s="20"/>
    </row>
    <row r="15" spans="1:250" ht="16.350000000000001" customHeight="1">
      <c r="A15" s="36" t="s">
        <v>12</v>
      </c>
      <c r="B15" s="58"/>
      <c r="C15" s="58"/>
      <c r="D15" s="58"/>
      <c r="E15" s="58"/>
      <c r="F15" s="40">
        <v>180</v>
      </c>
      <c r="HY15" s="21"/>
      <c r="IG15" s="22"/>
      <c r="II15" s="23"/>
      <c r="IP15" s="20"/>
    </row>
    <row r="16" spans="1:250" ht="14.25" customHeight="1">
      <c r="A16" s="36" t="s">
        <v>13</v>
      </c>
      <c r="B16" s="58"/>
      <c r="C16" s="58"/>
      <c r="D16" s="58"/>
      <c r="E16" s="58"/>
      <c r="F16" s="38">
        <v>9.8500000000000004E-2</v>
      </c>
      <c r="HY16" s="21"/>
      <c r="IG16" s="22"/>
      <c r="II16" s="23"/>
      <c r="IP16" s="20"/>
    </row>
    <row r="17" spans="1:250" ht="14.25">
      <c r="A17" s="36" t="s">
        <v>14</v>
      </c>
      <c r="B17" s="58"/>
      <c r="C17" s="58"/>
      <c r="D17" s="58"/>
      <c r="E17" s="58"/>
      <c r="F17" s="41">
        <f>PMT(F16/12,F15,-100000)</f>
        <v>1065.4471712419499</v>
      </c>
      <c r="HY17" s="21"/>
      <c r="IG17" s="22"/>
      <c r="II17" s="23"/>
      <c r="IP17" s="20"/>
    </row>
    <row r="18" spans="1:250" ht="14.25">
      <c r="A18" s="36" t="s">
        <v>15</v>
      </c>
      <c r="B18" s="58"/>
      <c r="C18" s="58"/>
      <c r="D18" s="58"/>
      <c r="E18" s="58"/>
      <c r="F18" s="42">
        <f>F14/F17</f>
        <v>75.936934134760335</v>
      </c>
      <c r="HY18" s="21"/>
      <c r="IG18" s="22"/>
      <c r="II18" s="23"/>
      <c r="IP18" s="20"/>
    </row>
  </sheetData>
  <sheetProtection selectLockedCells="1" selectUnlockedCells="1"/>
  <mergeCells count="10">
    <mergeCell ref="B1:C1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M4"/>
  <sheetViews>
    <sheetView zoomScale="112" zoomScaleNormal="112" workbookViewId="0">
      <selection activeCell="C12" sqref="C12"/>
    </sheetView>
  </sheetViews>
  <sheetFormatPr defaultColWidth="22.140625" defaultRowHeight="12.75"/>
  <cols>
    <col min="1" max="1" width="6.140625" style="44" bestFit="1" customWidth="1"/>
    <col min="2" max="2" width="14" style="44" bestFit="1" customWidth="1"/>
    <col min="3" max="3" width="16.140625" style="44" bestFit="1" customWidth="1"/>
    <col min="4" max="4" width="9.85546875" style="44" bestFit="1" customWidth="1"/>
    <col min="5" max="5" width="8.85546875" style="44" bestFit="1" customWidth="1"/>
    <col min="6" max="6" width="8.5703125" style="44" bestFit="1" customWidth="1"/>
    <col min="7" max="7" width="13.140625" style="44" bestFit="1" customWidth="1"/>
    <col min="8" max="8" width="6.5703125" style="44" bestFit="1" customWidth="1"/>
    <col min="9" max="9" width="8.140625" style="44" bestFit="1" customWidth="1"/>
    <col min="10" max="10" width="7.140625" style="44" bestFit="1" customWidth="1"/>
    <col min="11" max="11" width="7.7109375" style="44" bestFit="1" customWidth="1"/>
    <col min="12" max="12" width="13.5703125" style="44" bestFit="1" customWidth="1"/>
    <col min="13" max="247" width="22.140625" style="44"/>
    <col min="248" max="16384" width="22.140625" style="45"/>
  </cols>
  <sheetData>
    <row r="1" spans="1:12" ht="25.5">
      <c r="A1" s="43" t="s">
        <v>16</v>
      </c>
      <c r="B1" s="43" t="s">
        <v>17</v>
      </c>
      <c r="C1" s="43" t="s">
        <v>18</v>
      </c>
      <c r="D1" s="43" t="s">
        <v>19</v>
      </c>
      <c r="E1" s="43" t="s">
        <v>20</v>
      </c>
      <c r="F1" s="43" t="s">
        <v>21</v>
      </c>
      <c r="G1" s="43" t="s">
        <v>53</v>
      </c>
      <c r="H1" s="43" t="s">
        <v>22</v>
      </c>
      <c r="I1" s="43" t="s">
        <v>23</v>
      </c>
      <c r="J1" s="43" t="s">
        <v>24</v>
      </c>
      <c r="K1" s="43" t="s">
        <v>25</v>
      </c>
      <c r="L1" s="43" t="s">
        <v>26</v>
      </c>
    </row>
    <row r="2" spans="1:12">
      <c r="A2" s="46">
        <v>1</v>
      </c>
      <c r="B2" s="55"/>
      <c r="C2" s="57"/>
      <c r="D2" s="57"/>
      <c r="E2" s="55"/>
      <c r="F2" s="55"/>
      <c r="G2" s="54"/>
      <c r="H2" s="55"/>
      <c r="I2" s="55"/>
      <c r="J2" s="55"/>
      <c r="K2" s="55"/>
      <c r="L2" s="47" t="s">
        <v>27</v>
      </c>
    </row>
    <row r="3" spans="1:12">
      <c r="A3" s="46">
        <v>2</v>
      </c>
      <c r="B3" s="55"/>
      <c r="C3" s="57"/>
      <c r="D3" s="57"/>
      <c r="E3" s="55"/>
      <c r="F3" s="55"/>
      <c r="G3" s="54"/>
      <c r="H3" s="55"/>
      <c r="I3" s="55"/>
      <c r="J3" s="55"/>
      <c r="K3" s="55"/>
      <c r="L3" s="47" t="s">
        <v>27</v>
      </c>
    </row>
    <row r="4" spans="1:12">
      <c r="A4" s="48"/>
      <c r="B4" s="49"/>
      <c r="C4" s="49"/>
      <c r="D4" s="49"/>
      <c r="E4" s="50"/>
      <c r="F4" s="51"/>
      <c r="G4" s="51"/>
      <c r="H4" s="51"/>
      <c r="I4" s="51"/>
      <c r="J4" s="51"/>
      <c r="K4" s="49"/>
      <c r="L4" s="52">
        <f>SUMIF(L2:L3,"Y",K2:K3)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9" t="s">
        <v>28</v>
      </c>
      <c r="B1" s="69"/>
      <c r="C1" s="2"/>
    </row>
    <row r="2" spans="1:6" ht="14.25" customHeight="1">
      <c r="A2" s="69" t="s">
        <v>29</v>
      </c>
      <c r="B2" s="69"/>
      <c r="C2" s="2"/>
    </row>
    <row r="5" spans="1:6" ht="27">
      <c r="A5" s="3" t="s">
        <v>16</v>
      </c>
      <c r="B5" s="4" t="s">
        <v>30</v>
      </c>
      <c r="C5" s="4" t="s">
        <v>31</v>
      </c>
      <c r="D5" s="5" t="s">
        <v>32</v>
      </c>
      <c r="E5" s="1" t="s">
        <v>33</v>
      </c>
      <c r="F5" s="1" t="s">
        <v>34</v>
      </c>
    </row>
    <row r="6" spans="1:6" ht="40.5">
      <c r="A6" s="6">
        <v>1</v>
      </c>
      <c r="B6" s="7" t="s">
        <v>35</v>
      </c>
      <c r="C6" s="8" t="s">
        <v>36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37</v>
      </c>
      <c r="C7" s="8" t="s">
        <v>38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39</v>
      </c>
      <c r="C8" s="8" t="s">
        <v>40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41</v>
      </c>
      <c r="C9" s="12" t="s">
        <v>42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43</v>
      </c>
      <c r="C10" s="8" t="s">
        <v>44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45</v>
      </c>
      <c r="C11" s="14" t="s">
        <v>46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47</v>
      </c>
      <c r="C12" s="15" t="s">
        <v>48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49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2018-07-05T06:12:00Z</cp:lastPrinted>
  <dcterms:created xsi:type="dcterms:W3CDTF">2015-09-25T09:25:00Z</dcterms:created>
  <dcterms:modified xsi:type="dcterms:W3CDTF">2021-05-12T05:13:50Z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