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RTR Details" sheetId="3" r:id="rId3"/>
    <sheet name="Ratios" sheetId="4" r:id="rId4"/>
    <sheet name="Sheet1" sheetId="5" state="hidden" r:id="rId5"/>
    <sheet name="Loans" sheetId="6" r:id="rId6"/>
    <sheet name="Banking" sheetId="7" r:id="rId7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D5" i="1"/>
  <c r="F5" s="1"/>
  <c r="D6"/>
  <c r="F6" s="1"/>
  <c r="D4"/>
  <c r="F4" s="1"/>
  <c r="D3"/>
  <c r="F3" s="1"/>
  <c r="F7" l="1"/>
  <c r="F26"/>
  <c r="F25"/>
  <c r="B20"/>
  <c r="F19"/>
  <c r="F21" s="1"/>
  <c r="F14"/>
  <c r="A52"/>
  <c r="A56"/>
  <c r="K15" i="2"/>
  <c r="F9" i="1" s="1"/>
  <c r="F6" i="5"/>
  <c r="F7"/>
  <c r="F13" s="1"/>
  <c r="F8"/>
  <c r="F9"/>
  <c r="F10"/>
  <c r="F11"/>
  <c r="F12"/>
  <c r="E13"/>
  <c r="F8" i="1" l="1"/>
  <c r="F11" l="1"/>
  <c r="F15" s="1"/>
  <c r="F22"/>
  <c r="F27" s="1"/>
</calcChain>
</file>

<file path=xl/sharedStrings.xml><?xml version="1.0" encoding="utf-8"?>
<sst xmlns="http://schemas.openxmlformats.org/spreadsheetml/2006/main" count="134" uniqueCount="105">
  <si>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</si>
  <si>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</si>
  <si>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</si>
  <si>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</si>
  <si>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</si>
  <si>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</si>
  <si>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</si>
  <si>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</si>
  <si>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</si>
  <si>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</si>
  <si>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</si>
  <si>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</si>
  <si>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</si>
  <si>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</si>
  <si>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</si>
  <si>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</si>
  <si>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</si>
  <si>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</si>
  <si>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</si>
  <si>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</si>
  <si>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</si>
  <si>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</si>
  <si>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</si>
  <si>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</si>
  <si>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</si>
  <si>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</si>
  <si>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</si>
  <si>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</si>
  <si>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</si>
  <si>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</si>
  <si>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</si>
  <si>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</si>
  <si>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</si>
  <si>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</si>
  <si>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</si>
  <si>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</si>
  <si>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</si>
  <si>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</si>
  <si>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</si>
  <si>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</si>
  <si>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</si>
  <si>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</si>
  <si>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</si>
  <si>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</si>
  <si>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</si>
  <si>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</si>
  <si>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</si>
  <si>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</si>
  <si>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</si>
  <si>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</si>
  <si>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</si>
  <si>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</si>
  <si>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</si>
  <si>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</si>
  <si>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</si>
  <si>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</si>
  <si>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</si>
  <si>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</si>
  <si>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</si>
  <si>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</si>
  <si>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</si>
  <si>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</si>
  <si>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</si>
  <si>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</si>
  <si>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</si>
  <si>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</si>
  <si>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</si>
  <si>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</si>
  <si>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</si>
  <si>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</si>
  <si>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</si>
  <si>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</si>
  <si>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</si>
  <si>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</si>
  <si>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</si>
  <si>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</si>
  <si>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</si>
  <si>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</si>
  <si>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</si>
  <si>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</si>
  <si>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</si>
  <si>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</si>
  <si>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</si>
  <si>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</si>
  <si>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</si>
  <si>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</si>
  <si>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</si>
  <si>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</si>
  <si>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</si>
  <si>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</si>
  <si>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>y</t>
  </si>
  <si>
    <t>Y</t>
  </si>
  <si>
    <t>EMI Considered</t>
  </si>
  <si>
    <t>ASSESSMENT YEAR</t>
  </si>
  <si>
    <t>2017-18</t>
  </si>
  <si>
    <t xml:space="preserve">Income from Other Sources </t>
  </si>
  <si>
    <t>Net salary</t>
  </si>
  <si>
    <t>2018-19</t>
  </si>
  <si>
    <t>Gurinder pal</t>
  </si>
  <si>
    <t>Income from Business</t>
  </si>
  <si>
    <t>LBLUD00003957065</t>
  </si>
  <si>
    <t>ICICI</t>
  </si>
  <si>
    <t>HL</t>
  </si>
  <si>
    <t>LBLUD00003957055</t>
  </si>
  <si>
    <t>N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</si>
</sst>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3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9"/>
      <name val="Cambria"/>
      <family val="1"/>
      <scheme val="major"/>
    </font>
    <font>
      <b/>
      <sz val="9"/>
      <name val="Cambria"/>
      <family val="1"/>
      <scheme val="major"/>
    </font>
    <font>
      <b/>
      <sz val="9"/>
      <color indexed="8"/>
      <name val="Cambria"/>
      <family val="1"/>
      <scheme val="major"/>
    </font>
    <font>
      <sz val="9"/>
      <color indexed="8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164" fontId="8" fillId="0" borderId="0" applyFill="0" applyAlignment="0" applyProtection="0"/>
    <xf numFmtId="9" fontId="8" fillId="0" borderId="0" applyFill="0" applyBorder="0" applyAlignment="0" applyProtection="0"/>
    <xf numFmtId="0" fontId="8" fillId="0" borderId="0"/>
    <xf numFmtId="0" fontId="8" fillId="0" borderId="0"/>
    <xf numFmtId="0" fontId="1" fillId="0" borderId="0" applyBorder="0" applyProtection="0"/>
    <xf numFmtId="164" fontId="1" fillId="0" borderId="0" applyBorder="0" applyProtection="0"/>
  </cellStyleXfs>
  <cellXfs count="94">
    <xf numFmtId="0" fontId="0" fillId="0" borderId="0" xfId="0"/>
    <xf numFmtId="0" fontId="2" fillId="0" borderId="0" xfId="0" applyFont="1"/>
    <xf numFmtId="0" fontId="4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5" fillId="6" borderId="1" xfId="0" applyFont="1" applyFill="1" applyBorder="1" applyAlignment="1" applyProtection="1">
      <alignment vertical="top" wrapText="1"/>
      <protection hidden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4" fillId="6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7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7" borderId="1" xfId="0" applyFont="1" applyFill="1" applyBorder="1" applyAlignment="1" applyProtection="1">
      <alignment vertical="top" wrapText="1"/>
      <protection hidden="1"/>
    </xf>
    <xf numFmtId="0" fontId="4" fillId="7" borderId="1" xfId="0" applyFont="1" applyFill="1" applyBorder="1" applyAlignment="1" applyProtection="1">
      <alignment vertical="top" wrapText="1"/>
      <protection hidden="1"/>
    </xf>
    <xf numFmtId="0" fontId="4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4" fillId="7" borderId="1" xfId="2" applyNumberFormat="1" applyFont="1" applyFill="1" applyBorder="1" applyAlignment="1" applyProtection="1">
      <alignment horizontal="left" vertical="top" wrapText="1"/>
      <protection hidden="1"/>
    </xf>
    <xf numFmtId="3" fontId="2" fillId="0" borderId="0" xfId="0" applyNumberFormat="1" applyFont="1"/>
    <xf numFmtId="165" fontId="9" fillId="2" borderId="1" xfId="1" applyNumberFormat="1" applyFont="1" applyFill="1" applyBorder="1" applyAlignment="1" applyProtection="1">
      <alignment horizontal="left" vertical="center" wrapText="1"/>
    </xf>
    <xf numFmtId="165" fontId="10" fillId="3" borderId="1" xfId="1" applyNumberFormat="1" applyFont="1" applyFill="1" applyBorder="1" applyAlignment="1" applyProtection="1">
      <alignment horizontal="center" vertical="center" wrapText="1"/>
    </xf>
    <xf numFmtId="0" fontId="9" fillId="2" borderId="0" xfId="3" applyFont="1" applyFill="1" applyBorder="1" applyAlignment="1">
      <alignment vertical="top"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165" fontId="10" fillId="4" borderId="1" xfId="1" applyNumberFormat="1" applyFont="1" applyFill="1" applyBorder="1" applyAlignment="1" applyProtection="1">
      <alignment horizontal="left" vertical="center" wrapText="1"/>
    </xf>
    <xf numFmtId="165" fontId="10" fillId="4" borderId="1" xfId="1" applyNumberFormat="1" applyFont="1" applyFill="1" applyBorder="1" applyAlignment="1" applyProtection="1">
      <alignment horizontal="center" vertical="center" wrapText="1"/>
    </xf>
    <xf numFmtId="9" fontId="10" fillId="4" borderId="1" xfId="1" applyNumberFormat="1" applyFont="1" applyFill="1" applyBorder="1" applyAlignment="1" applyProtection="1">
      <alignment horizontal="center" vertical="center" wrapText="1"/>
    </xf>
    <xf numFmtId="166" fontId="9" fillId="2" borderId="1" xfId="1" applyNumberFormat="1" applyFont="1" applyFill="1" applyBorder="1" applyAlignment="1" applyProtection="1">
      <alignment horizontal="center" vertical="center"/>
    </xf>
    <xf numFmtId="166" fontId="9" fillId="0" borderId="1" xfId="1" applyNumberFormat="1" applyFont="1" applyFill="1" applyBorder="1" applyAlignment="1" applyProtection="1">
      <alignment horizontal="center" vertical="center"/>
    </xf>
    <xf numFmtId="165" fontId="9" fillId="2" borderId="1" xfId="1" applyNumberFormat="1" applyFont="1" applyFill="1" applyBorder="1" applyAlignment="1" applyProtection="1">
      <alignment horizontal="center" vertical="top"/>
    </xf>
    <xf numFmtId="9" fontId="9" fillId="2" borderId="1" xfId="1" applyNumberFormat="1" applyFont="1" applyFill="1" applyBorder="1" applyAlignment="1" applyProtection="1">
      <alignment horizontal="center" vertical="top"/>
    </xf>
    <xf numFmtId="164" fontId="10" fillId="4" borderId="1" xfId="1" applyFont="1" applyFill="1" applyBorder="1" applyAlignment="1" applyProtection="1">
      <alignment vertical="top" wrapText="1"/>
    </xf>
    <xf numFmtId="167" fontId="10" fillId="4" borderId="1" xfId="1" applyNumberFormat="1" applyFont="1" applyFill="1" applyBorder="1" applyAlignment="1" applyProtection="1">
      <alignment horizontal="center" vertical="top"/>
    </xf>
    <xf numFmtId="165" fontId="9" fillId="0" borderId="1" xfId="1" applyNumberFormat="1" applyFont="1" applyFill="1" applyBorder="1" applyAlignment="1" applyProtection="1">
      <alignment vertical="top" wrapText="1"/>
    </xf>
    <xf numFmtId="165" fontId="9" fillId="0" borderId="1" xfId="1" applyNumberFormat="1" applyFont="1" applyFill="1" applyBorder="1" applyAlignment="1" applyProtection="1">
      <alignment horizontal="left" vertical="top" wrapText="1"/>
    </xf>
    <xf numFmtId="10" fontId="9" fillId="0" borderId="1" xfId="1" applyNumberFormat="1" applyFont="1" applyFill="1" applyBorder="1" applyAlignment="1" applyProtection="1">
      <alignment horizontal="center" vertical="top"/>
    </xf>
    <xf numFmtId="165" fontId="9" fillId="4" borderId="1" xfId="1" applyNumberFormat="1" applyFont="1" applyFill="1" applyBorder="1" applyAlignment="1" applyProtection="1">
      <alignment horizontal="center" vertical="top"/>
    </xf>
    <xf numFmtId="165" fontId="9" fillId="0" borderId="1" xfId="1" applyNumberFormat="1" applyFont="1" applyFill="1" applyBorder="1" applyAlignment="1" applyProtection="1">
      <alignment horizontal="center" vertical="top"/>
    </xf>
    <xf numFmtId="2" fontId="9" fillId="4" borderId="1" xfId="6" applyNumberFormat="1" applyFont="1" applyFill="1" applyBorder="1" applyAlignment="1" applyProtection="1">
      <alignment horizontal="center" vertical="top"/>
    </xf>
    <xf numFmtId="164" fontId="9" fillId="4" borderId="1" xfId="6" applyNumberFormat="1" applyFont="1" applyFill="1" applyBorder="1" applyAlignment="1" applyProtection="1">
      <alignment horizontal="center" vertical="top"/>
    </xf>
    <xf numFmtId="10" fontId="9" fillId="4" borderId="1" xfId="1" applyNumberFormat="1" applyFont="1" applyFill="1" applyBorder="1" applyAlignment="1" applyProtection="1">
      <alignment horizontal="center" vertical="top"/>
    </xf>
    <xf numFmtId="164" fontId="9" fillId="0" borderId="1" xfId="1" applyNumberFormat="1" applyFont="1" applyFill="1" applyBorder="1" applyAlignment="1" applyProtection="1">
      <alignment horizontal="center" vertical="top"/>
    </xf>
    <xf numFmtId="165" fontId="9" fillId="4" borderId="1" xfId="6" applyNumberFormat="1" applyFont="1" applyFill="1" applyBorder="1" applyAlignment="1" applyProtection="1">
      <alignment horizontal="center" vertical="top"/>
    </xf>
    <xf numFmtId="10" fontId="9" fillId="4" borderId="1" xfId="6" applyNumberFormat="1" applyFont="1" applyFill="1" applyBorder="1" applyAlignment="1" applyProtection="1">
      <alignment horizontal="center" vertical="top"/>
    </xf>
    <xf numFmtId="164" fontId="9" fillId="0" borderId="1" xfId="1" applyNumberFormat="1" applyFont="1" applyFill="1" applyBorder="1" applyAlignment="1" applyProtection="1">
      <alignment vertical="top" wrapText="1"/>
    </xf>
    <xf numFmtId="2" fontId="9" fillId="0" borderId="1" xfId="6" applyNumberFormat="1" applyFont="1" applyFill="1" applyBorder="1" applyAlignment="1" applyProtection="1">
      <alignment horizontal="center" vertical="top"/>
    </xf>
    <xf numFmtId="164" fontId="9" fillId="0" borderId="1" xfId="6" applyNumberFormat="1" applyFont="1" applyFill="1" applyBorder="1" applyAlignment="1" applyProtection="1">
      <alignment horizontal="center" vertical="top"/>
    </xf>
    <xf numFmtId="10" fontId="9" fillId="5" borderId="1" xfId="5" applyNumberFormat="1" applyFont="1" applyFill="1" applyBorder="1" applyAlignment="1" applyProtection="1">
      <alignment horizontal="center" vertical="top"/>
    </xf>
    <xf numFmtId="0" fontId="10" fillId="2" borderId="1" xfId="4" applyFont="1" applyFill="1" applyBorder="1" applyAlignment="1">
      <alignment horizontal="center" vertical="top"/>
    </xf>
    <xf numFmtId="0" fontId="10" fillId="0" borderId="1" xfId="4" applyFont="1" applyBorder="1" applyAlignment="1">
      <alignment horizontal="center" vertical="top" wrapText="1"/>
    </xf>
    <xf numFmtId="0" fontId="9" fillId="0" borderId="1" xfId="4" applyFont="1" applyFill="1" applyBorder="1" applyAlignment="1">
      <alignment horizontal="left" vertical="center" wrapText="1"/>
    </xf>
    <xf numFmtId="0" fontId="9" fillId="0" borderId="1" xfId="4" applyFont="1" applyBorder="1" applyAlignment="1">
      <alignment horizontal="center" vertical="center" wrapText="1"/>
    </xf>
    <xf numFmtId="0" fontId="9" fillId="0" borderId="1" xfId="4" applyNumberFormat="1" applyFont="1" applyBorder="1" applyAlignment="1">
      <alignment horizontal="center" vertical="center" wrapText="1"/>
    </xf>
    <xf numFmtId="0" fontId="9" fillId="0" borderId="0" xfId="3" applyFont="1" applyFill="1" applyBorder="1" applyAlignment="1">
      <alignment vertical="top" wrapText="1"/>
    </xf>
    <xf numFmtId="0" fontId="9" fillId="0" borderId="0" xfId="0" applyFont="1" applyFill="1" applyBorder="1" applyAlignment="1">
      <alignment wrapText="1"/>
    </xf>
    <xf numFmtId="0" fontId="11" fillId="3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12" fillId="0" borderId="1" xfId="0" applyFont="1" applyFill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2" fontId="9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/>
    </xf>
    <xf numFmtId="0" fontId="9" fillId="2" borderId="1" xfId="3" applyFont="1" applyFill="1" applyBorder="1" applyAlignment="1">
      <alignment vertical="top" wrapText="1"/>
    </xf>
    <xf numFmtId="0" fontId="9" fillId="0" borderId="1" xfId="4" applyFont="1" applyFill="1" applyBorder="1" applyAlignment="1">
      <alignment horizontal="left" vertical="center" wrapText="1"/>
    </xf>
    <xf numFmtId="0" fontId="9" fillId="0" borderId="1" xfId="4" applyFont="1" applyFill="1" applyBorder="1" applyAlignment="1">
      <alignment horizontal="justify" vertical="center" wrapText="1"/>
    </xf>
    <xf numFmtId="0" fontId="10" fillId="3" borderId="1" xfId="4" applyFont="1" applyFill="1" applyBorder="1" applyAlignment="1">
      <alignment horizontal="center" vertical="top"/>
    </xf>
    <xf numFmtId="0" fontId="9" fillId="0" borderId="1" xfId="4" applyFont="1" applyBorder="1" applyAlignment="1">
      <alignment horizontal="left" vertical="center"/>
    </xf>
    <xf numFmtId="0" fontId="10" fillId="3" borderId="1" xfId="4" applyFont="1" applyFill="1" applyBorder="1" applyAlignment="1">
      <alignment horizontal="center" vertical="top" wrapText="1"/>
    </xf>
    <xf numFmtId="0" fontId="10" fillId="0" borderId="1" xfId="4" applyFont="1" applyBorder="1" applyAlignment="1">
      <alignment horizontal="center" vertical="top" wrapText="1"/>
    </xf>
    <xf numFmtId="10" fontId="9" fillId="0" borderId="1" xfId="4" applyNumberFormat="1" applyFont="1" applyBorder="1" applyAlignment="1">
      <alignment horizontal="center" vertical="center" wrapText="1"/>
    </xf>
    <xf numFmtId="0" fontId="10" fillId="3" borderId="1" xfId="4" applyFont="1" applyFill="1" applyBorder="1" applyAlignment="1">
      <alignment horizontal="center" vertical="center"/>
    </xf>
    <xf numFmtId="0" fontId="9" fillId="0" borderId="1" xfId="0" applyNumberFormat="1" applyFont="1" applyFill="1" applyBorder="1"/>
    <xf numFmtId="0" fontId="10" fillId="0" borderId="1" xfId="0" applyNumberFormat="1" applyFont="1" applyFill="1" applyBorder="1" applyAlignment="1">
      <alignment horizontal="center"/>
    </xf>
    <xf numFmtId="165" fontId="10" fillId="3" borderId="1" xfId="1" applyNumberFormat="1" applyFont="1" applyFill="1" applyBorder="1" applyAlignment="1" applyProtection="1">
      <alignment horizontal="center" vertical="center" wrapText="1"/>
    </xf>
    <xf numFmtId="0" fontId="9" fillId="4" borderId="2" xfId="0" applyNumberFormat="1" applyFont="1" applyFill="1" applyBorder="1"/>
    <xf numFmtId="0" fontId="9" fillId="4" borderId="3" xfId="0" applyNumberFormat="1" applyFont="1" applyFill="1" applyBorder="1"/>
    <xf numFmtId="0" fontId="9" fillId="4" borderId="4" xfId="0" applyNumberFormat="1" applyFont="1" applyFill="1" applyBorder="1"/>
    <xf numFmtId="0" fontId="9" fillId="0" borderId="2" xfId="0" applyNumberFormat="1" applyFont="1" applyFill="1" applyBorder="1"/>
    <xf numFmtId="0" fontId="9" fillId="0" borderId="3" xfId="0" applyNumberFormat="1" applyFont="1" applyFill="1" applyBorder="1"/>
    <xf numFmtId="0" fontId="9" fillId="0" borderId="4" xfId="0" applyNumberFormat="1" applyFont="1" applyFill="1" applyBorder="1"/>
    <xf numFmtId="165" fontId="10" fillId="0" borderId="2" xfId="1" applyNumberFormat="1" applyFont="1" applyFill="1" applyBorder="1" applyAlignment="1" applyProtection="1">
      <alignment horizontal="center" vertical="center"/>
    </xf>
    <xf numFmtId="165" fontId="10" fillId="0" borderId="3" xfId="1" applyNumberFormat="1" applyFont="1" applyFill="1" applyBorder="1" applyAlignment="1" applyProtection="1">
      <alignment horizontal="center" vertical="center"/>
    </xf>
    <xf numFmtId="165" fontId="10" fillId="0" borderId="4" xfId="1" applyNumberFormat="1" applyFont="1" applyFill="1" applyBorder="1" applyAlignment="1" applyProtection="1">
      <alignment horizontal="center" vertical="center"/>
    </xf>
    <xf numFmtId="168" fontId="10" fillId="3" borderId="1" xfId="1" applyNumberFormat="1" applyFont="1" applyFill="1" applyBorder="1" applyAlignment="1" applyProtection="1">
      <alignment horizontal="center" vertical="center" wrapText="1"/>
    </xf>
    <xf numFmtId="165" fontId="10" fillId="0" borderId="1" xfId="1" applyNumberFormat="1" applyFont="1" applyFill="1" applyBorder="1" applyAlignment="1" applyProtection="1">
      <alignment horizontal="center" vertical="top"/>
    </xf>
    <xf numFmtId="0" fontId="4" fillId="6" borderId="1" xfId="0" applyFont="1" applyFill="1" applyBorder="1" applyAlignment="1" applyProtection="1">
      <alignment horizontal="center" vertical="top" wrapText="1"/>
      <protection hidden="1"/>
    </xf>
  </cellXfs>
  <cellStyles count="7">
    <cellStyle name="Comma" xfId="1" builtinId="3"/>
    <cellStyle name="Excel_BuiltIn_Comma 2" xfId="6"/>
    <cellStyle name="Normal" xfId="0" builtinId="0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O74"/>
  <sheetViews>
    <sheetView tabSelected="1" zoomScale="130" zoomScaleNormal="130" workbookViewId="0">
      <selection activeCell="E4" sqref="E4"/>
    </sheetView>
  </sheetViews>
  <sheetFormatPr defaultColWidth="31.28515625" defaultRowHeight="12"/>
  <cols>
    <col min="1" max="1" width="40.28515625" style="24" customWidth="1"/>
    <col min="2" max="2" width="9.28515625" style="24" customWidth="1"/>
    <col min="3" max="3" width="8.85546875" style="24" customWidth="1"/>
    <col min="4" max="4" width="11.5703125" style="24" customWidth="1"/>
    <col min="5" max="5" width="12.140625" style="24" customWidth="1"/>
    <col min="6" max="6" width="13.5703125" style="24" customWidth="1"/>
    <col min="7" max="7" width="16.28515625" style="24" customWidth="1"/>
    <col min="8" max="8" width="14.7109375" style="24" customWidth="1"/>
    <col min="9" max="9" width="11.85546875" style="24" customWidth="1"/>
    <col min="10" max="10" width="14.5703125" style="24" customWidth="1"/>
    <col min="11" max="12" width="13.140625" style="24" customWidth="1"/>
    <col min="13" max="13" width="13.7109375" style="24" customWidth="1"/>
    <col min="14" max="14" width="14.140625" style="24" customWidth="1"/>
    <col min="15" max="15" width="11.85546875" style="24" customWidth="1"/>
    <col min="16" max="16" width="12" style="24" customWidth="1"/>
    <col min="17" max="17" width="11" style="24" customWidth="1"/>
    <col min="18" max="18" width="11.5703125" style="24" customWidth="1"/>
    <col min="19" max="19" width="12" style="24" customWidth="1"/>
    <col min="20" max="237" width="31.28515625" style="24"/>
    <col min="238" max="245" width="31.28515625" style="25"/>
    <col min="246" max="247" width="31.28515625" style="26"/>
    <col min="248" max="16384" width="31.28515625" style="27"/>
  </cols>
  <sheetData>
    <row r="1" spans="1:6" ht="26.85" customHeight="1">
      <c r="A1" s="23" t="s">
        <v>98</v>
      </c>
      <c r="B1" s="81" t="s">
        <v>93</v>
      </c>
      <c r="C1" s="81"/>
      <c r="D1" s="23" t="s">
        <v>0</v>
      </c>
      <c r="E1" s="23">
        <v>7720208401</v>
      </c>
      <c r="F1" s="23" t="s">
        <v>1</v>
      </c>
    </row>
    <row r="2" spans="1:6">
      <c r="A2" s="28" t="s">
        <v>98</v>
      </c>
      <c r="B2" s="29" t="s">
        <v>97</v>
      </c>
      <c r="C2" s="29" t="s">
        <v>94</v>
      </c>
      <c r="D2" s="29" t="s">
        <v>69</v>
      </c>
      <c r="E2" s="30" t="s">
        <v>2</v>
      </c>
      <c r="F2" s="29" t="s">
        <v>70</v>
      </c>
    </row>
    <row r="3" spans="1:6">
      <c r="A3" s="22" t="s">
        <v>96</v>
      </c>
      <c r="B3" s="31">
        <v>361054</v>
      </c>
      <c r="C3" s="32">
        <v>352203</v>
      </c>
      <c r="D3" s="33">
        <f>AVERAGE(B3:C3)</f>
        <v>356628.5</v>
      </c>
      <c r="E3" s="34">
        <v>1</v>
      </c>
      <c r="F3" s="33">
        <f>E3*D3</f>
        <v>356628.5</v>
      </c>
    </row>
    <row r="4" spans="1:6">
      <c r="A4" s="22" t="s">
        <v>99</v>
      </c>
      <c r="B4" s="31">
        <v>150740</v>
      </c>
      <c r="C4" s="32">
        <v>162800</v>
      </c>
      <c r="D4" s="33">
        <f>AVERAGE(B4:C4)</f>
        <v>156770</v>
      </c>
      <c r="E4" s="34">
        <v>0</v>
      </c>
      <c r="F4" s="33">
        <f>E4*D4</f>
        <v>0</v>
      </c>
    </row>
    <row r="5" spans="1:6">
      <c r="A5" s="22" t="s">
        <v>95</v>
      </c>
      <c r="B5" s="31">
        <v>328</v>
      </c>
      <c r="C5" s="32">
        <v>725</v>
      </c>
      <c r="D5" s="33">
        <f>AVERAGE(B5:C5)</f>
        <v>526.5</v>
      </c>
      <c r="E5" s="34">
        <v>0.5</v>
      </c>
      <c r="F5" s="33">
        <f>E5*D5</f>
        <v>263.25</v>
      </c>
    </row>
    <row r="6" spans="1:6">
      <c r="A6" s="22" t="s">
        <v>71</v>
      </c>
      <c r="B6" s="31">
        <v>-2579</v>
      </c>
      <c r="C6" s="31">
        <v>-6304</v>
      </c>
      <c r="D6" s="33">
        <f>AVERAGE(B6:C6)</f>
        <v>-4441.5</v>
      </c>
      <c r="E6" s="34">
        <v>1</v>
      </c>
      <c r="F6" s="33">
        <f>E6*D6</f>
        <v>-4441.5</v>
      </c>
    </row>
    <row r="7" spans="1:6" ht="15.4" customHeight="1">
      <c r="A7" s="35" t="s">
        <v>72</v>
      </c>
      <c r="B7" s="82"/>
      <c r="C7" s="83"/>
      <c r="D7" s="83"/>
      <c r="E7" s="84"/>
      <c r="F7" s="36">
        <f>+SUM(F3:F6)</f>
        <v>352450.25</v>
      </c>
    </row>
    <row r="8" spans="1:6" ht="16.350000000000001" customHeight="1">
      <c r="A8" s="37" t="s">
        <v>73</v>
      </c>
      <c r="B8" s="85"/>
      <c r="C8" s="86"/>
      <c r="D8" s="86"/>
      <c r="E8" s="87"/>
      <c r="F8" s="36">
        <f>F7/12</f>
        <v>29370.854166666668</v>
      </c>
    </row>
    <row r="9" spans="1:6">
      <c r="A9" s="37" t="s">
        <v>74</v>
      </c>
      <c r="B9" s="85"/>
      <c r="C9" s="86"/>
      <c r="D9" s="86"/>
      <c r="E9" s="87"/>
      <c r="F9" s="33">
        <f>RTR!K15</f>
        <v>0</v>
      </c>
    </row>
    <row r="10" spans="1:6" ht="16.350000000000001" customHeight="1">
      <c r="A10" s="38" t="s">
        <v>75</v>
      </c>
      <c r="B10" s="88"/>
      <c r="C10" s="89"/>
      <c r="D10" s="89"/>
      <c r="E10" s="90"/>
      <c r="F10" s="39">
        <v>1</v>
      </c>
    </row>
    <row r="11" spans="1:6" ht="16.350000000000001" customHeight="1">
      <c r="A11" s="37" t="s">
        <v>76</v>
      </c>
      <c r="B11" s="79"/>
      <c r="C11" s="79"/>
      <c r="D11" s="79"/>
      <c r="E11" s="79"/>
      <c r="F11" s="40">
        <f>(F8*F10)-F9</f>
        <v>29370.854166666668</v>
      </c>
    </row>
    <row r="12" spans="1:6" ht="16.350000000000001" customHeight="1">
      <c r="A12" s="37" t="s">
        <v>77</v>
      </c>
      <c r="B12" s="79"/>
      <c r="C12" s="79"/>
      <c r="D12" s="79"/>
      <c r="E12" s="79"/>
      <c r="F12" s="41">
        <v>180</v>
      </c>
    </row>
    <row r="13" spans="1:6" ht="19.5" customHeight="1">
      <c r="A13" s="37" t="s">
        <v>78</v>
      </c>
      <c r="B13" s="79"/>
      <c r="C13" s="79"/>
      <c r="D13" s="79"/>
      <c r="E13" s="79"/>
      <c r="F13" s="39">
        <v>0.1</v>
      </c>
    </row>
    <row r="14" spans="1:6">
      <c r="A14" s="37" t="s">
        <v>79</v>
      </c>
      <c r="B14" s="79"/>
      <c r="C14" s="79"/>
      <c r="D14" s="79"/>
      <c r="E14" s="79"/>
      <c r="F14" s="42">
        <f>PMT(F13/12,F12,-100000)</f>
        <v>1074.6051177081183</v>
      </c>
    </row>
    <row r="15" spans="1:6">
      <c r="A15" s="37" t="s">
        <v>80</v>
      </c>
      <c r="B15" s="79"/>
      <c r="C15" s="79"/>
      <c r="D15" s="79"/>
      <c r="E15" s="79"/>
      <c r="F15" s="43">
        <f>F11/F14</f>
        <v>27.331764647936758</v>
      </c>
    </row>
    <row r="16" spans="1:6" ht="15.4" customHeight="1">
      <c r="A16" s="91" t="s">
        <v>81</v>
      </c>
      <c r="B16" s="91"/>
      <c r="C16" s="91"/>
      <c r="D16" s="91"/>
      <c r="E16" s="91"/>
      <c r="F16" s="91"/>
    </row>
    <row r="17" spans="1:6">
      <c r="A17" s="37" t="s">
        <v>77</v>
      </c>
      <c r="B17" s="79"/>
      <c r="C17" s="79"/>
      <c r="D17" s="79"/>
      <c r="E17" s="79"/>
      <c r="F17" s="40">
        <v>180</v>
      </c>
    </row>
    <row r="18" spans="1:6">
      <c r="A18" s="37" t="s">
        <v>78</v>
      </c>
      <c r="B18" s="79"/>
      <c r="C18" s="79"/>
      <c r="D18" s="79"/>
      <c r="E18" s="79"/>
      <c r="F18" s="44">
        <v>9.0999999999999998E-2</v>
      </c>
    </row>
    <row r="19" spans="1:6">
      <c r="A19" s="37" t="s">
        <v>79</v>
      </c>
      <c r="B19" s="79"/>
      <c r="C19" s="79"/>
      <c r="D19" s="79"/>
      <c r="E19" s="79"/>
      <c r="F19" s="43">
        <f>PMT(F18/12,F17,-100000)</f>
        <v>1020.2239941528065</v>
      </c>
    </row>
    <row r="20" spans="1:6">
      <c r="A20" s="37" t="s">
        <v>82</v>
      </c>
      <c r="B20" s="92">
        <f>B10</f>
        <v>0</v>
      </c>
      <c r="C20" s="92"/>
      <c r="D20" s="92"/>
      <c r="E20" s="92"/>
      <c r="F20" s="45">
        <v>0</v>
      </c>
    </row>
    <row r="21" spans="1:6">
      <c r="A21" s="37" t="s">
        <v>83</v>
      </c>
      <c r="B21" s="79"/>
      <c r="C21" s="79"/>
      <c r="D21" s="79"/>
      <c r="E21" s="79"/>
      <c r="F21" s="46">
        <f>F20*F19</f>
        <v>0</v>
      </c>
    </row>
    <row r="22" spans="1:6">
      <c r="A22" s="37" t="s">
        <v>84</v>
      </c>
      <c r="B22" s="79"/>
      <c r="C22" s="79"/>
      <c r="D22" s="79"/>
      <c r="E22" s="79"/>
      <c r="F22" s="47">
        <f>(F21+F9)/F8</f>
        <v>0</v>
      </c>
    </row>
    <row r="23" spans="1:6">
      <c r="A23" s="48" t="s">
        <v>85</v>
      </c>
      <c r="B23" s="80" t="s">
        <v>3</v>
      </c>
      <c r="C23" s="80"/>
      <c r="D23" s="80"/>
      <c r="E23" s="80"/>
      <c r="F23" s="49">
        <v>0</v>
      </c>
    </row>
    <row r="24" spans="1:6">
      <c r="A24" s="48" t="s">
        <v>86</v>
      </c>
      <c r="B24" s="79"/>
      <c r="C24" s="79"/>
      <c r="D24" s="79"/>
      <c r="E24" s="79"/>
      <c r="F24" s="50"/>
    </row>
    <row r="25" spans="1:6">
      <c r="A25" s="48" t="s">
        <v>87</v>
      </c>
      <c r="B25" s="79"/>
      <c r="C25" s="79"/>
      <c r="D25" s="79"/>
      <c r="E25" s="79"/>
      <c r="F25" s="51" t="e">
        <f>F20/F23</f>
        <v>#DIV/0!</v>
      </c>
    </row>
    <row r="26" spans="1:6">
      <c r="A26" s="37" t="s">
        <v>88</v>
      </c>
      <c r="B26" s="79"/>
      <c r="C26" s="79"/>
      <c r="D26" s="79"/>
      <c r="E26" s="79"/>
      <c r="F26" s="51" t="e">
        <f>(F20+F24)/F23</f>
        <v>#DIV/0!</v>
      </c>
    </row>
    <row r="27" spans="1:6">
      <c r="A27" s="37" t="s">
        <v>89</v>
      </c>
      <c r="B27" s="79"/>
      <c r="C27" s="79"/>
      <c r="D27" s="79"/>
      <c r="E27" s="79"/>
      <c r="F27" s="51" t="e">
        <f>F26+F22</f>
        <v>#DIV/0!</v>
      </c>
    </row>
    <row r="28" spans="1:6" ht="15.4" customHeight="1">
      <c r="A28" s="71"/>
      <c r="B28" s="71"/>
      <c r="C28" s="71"/>
      <c r="D28" s="71"/>
      <c r="E28" s="71"/>
      <c r="F28" s="71"/>
    </row>
    <row r="29" spans="1:6">
      <c r="A29" s="71"/>
      <c r="B29" s="71"/>
      <c r="C29" s="71"/>
      <c r="D29" s="71"/>
      <c r="E29" s="71"/>
      <c r="F29" s="71"/>
    </row>
    <row r="30" spans="1:6" ht="15.4" customHeight="1">
      <c r="A30" s="71"/>
      <c r="B30" s="71"/>
      <c r="C30" s="71"/>
      <c r="D30" s="71"/>
      <c r="E30" s="71"/>
      <c r="F30" s="71"/>
    </row>
    <row r="31" spans="1:6">
      <c r="A31" s="71"/>
      <c r="B31" s="71"/>
      <c r="C31" s="71"/>
      <c r="D31" s="71"/>
      <c r="E31" s="71"/>
      <c r="F31" s="71"/>
    </row>
    <row r="32" spans="1:6">
      <c r="A32" s="71"/>
      <c r="B32" s="71"/>
      <c r="C32" s="71"/>
      <c r="D32" s="71"/>
      <c r="E32" s="71"/>
      <c r="F32" s="71"/>
    </row>
    <row r="33" spans="1:6">
      <c r="A33" s="71"/>
      <c r="B33" s="71"/>
      <c r="C33" s="71"/>
      <c r="D33" s="71"/>
      <c r="E33" s="71"/>
      <c r="F33" s="71"/>
    </row>
    <row r="34" spans="1:6">
      <c r="A34" s="71"/>
      <c r="B34" s="71"/>
      <c r="C34" s="71"/>
      <c r="D34" s="71"/>
      <c r="E34" s="71"/>
      <c r="F34" s="71"/>
    </row>
    <row r="35" spans="1:6" ht="15.4" customHeight="1">
      <c r="A35" s="71"/>
      <c r="B35" s="71"/>
      <c r="C35" s="71"/>
      <c r="D35" s="71"/>
      <c r="E35" s="71"/>
      <c r="F35" s="71"/>
    </row>
    <row r="36" spans="1:6">
      <c r="A36" s="71"/>
      <c r="B36" s="71"/>
      <c r="C36" s="71"/>
      <c r="D36" s="71"/>
      <c r="E36" s="71"/>
      <c r="F36" s="71"/>
    </row>
    <row r="37" spans="1:6">
      <c r="A37" s="75" t="s">
        <v>6</v>
      </c>
      <c r="B37" s="75"/>
      <c r="C37" s="75"/>
      <c r="D37" s="75"/>
      <c r="E37" s="75"/>
      <c r="F37" s="75"/>
    </row>
    <row r="38" spans="1:6">
      <c r="A38" s="71"/>
      <c r="B38" s="71"/>
      <c r="C38" s="71"/>
      <c r="D38" s="71"/>
      <c r="E38" s="71"/>
      <c r="F38" s="71"/>
    </row>
    <row r="39" spans="1:6">
      <c r="A39" s="71" t="s">
        <v>7</v>
      </c>
      <c r="B39" s="71"/>
      <c r="C39" s="71"/>
      <c r="D39" s="71"/>
      <c r="E39" s="71"/>
      <c r="F39" s="71"/>
    </row>
    <row r="40" spans="1:6">
      <c r="A40" s="71"/>
      <c r="B40" s="71"/>
      <c r="C40" s="71"/>
      <c r="D40" s="71"/>
      <c r="E40" s="71"/>
      <c r="F40" s="71"/>
    </row>
    <row r="41" spans="1:6" ht="15.4" customHeight="1">
      <c r="A41" s="71"/>
      <c r="B41" s="71"/>
      <c r="C41" s="71"/>
      <c r="D41" s="71"/>
      <c r="E41" s="71"/>
      <c r="F41" s="71"/>
    </row>
    <row r="42" spans="1:6">
      <c r="A42" s="71"/>
      <c r="B42" s="71"/>
      <c r="C42" s="71"/>
      <c r="D42" s="71"/>
      <c r="E42" s="71"/>
      <c r="F42" s="71"/>
    </row>
    <row r="43" spans="1:6">
      <c r="A43" s="71"/>
      <c r="B43" s="71"/>
      <c r="C43" s="71"/>
      <c r="D43" s="71"/>
      <c r="E43" s="71"/>
      <c r="F43" s="71"/>
    </row>
    <row r="44" spans="1:6">
      <c r="A44" s="75" t="s">
        <v>8</v>
      </c>
      <c r="B44" s="75"/>
      <c r="C44" s="75"/>
      <c r="D44" s="75"/>
      <c r="E44" s="75"/>
      <c r="F44" s="75"/>
    </row>
    <row r="45" spans="1:6" ht="15.4" customHeight="1">
      <c r="A45" s="71"/>
      <c r="B45" s="71"/>
      <c r="C45" s="71"/>
      <c r="D45" s="71"/>
      <c r="E45" s="71"/>
      <c r="F45" s="71"/>
    </row>
    <row r="46" spans="1:6" ht="26.85" customHeight="1">
      <c r="A46" s="71"/>
      <c r="B46" s="71"/>
      <c r="C46" s="71"/>
      <c r="D46" s="71"/>
      <c r="E46" s="71"/>
      <c r="F46" s="71"/>
    </row>
    <row r="47" spans="1:6" ht="15.4" customHeight="1">
      <c r="A47" s="71"/>
      <c r="B47" s="71"/>
      <c r="C47" s="71"/>
      <c r="D47" s="71"/>
      <c r="E47" s="71"/>
      <c r="F47" s="71"/>
    </row>
    <row r="48" spans="1:6" ht="15.4" customHeight="1">
      <c r="A48" s="71"/>
      <c r="B48" s="71"/>
      <c r="C48" s="71"/>
      <c r="D48" s="71"/>
      <c r="E48" s="71"/>
      <c r="F48" s="71"/>
    </row>
    <row r="49" spans="1:249">
      <c r="A49" s="71"/>
      <c r="B49" s="71"/>
      <c r="C49" s="71"/>
      <c r="D49" s="71"/>
      <c r="E49" s="71"/>
      <c r="F49" s="71"/>
    </row>
    <row r="50" spans="1:249" ht="16.350000000000001" customHeight="1">
      <c r="A50" s="75" t="s">
        <v>9</v>
      </c>
      <c r="B50" s="75"/>
      <c r="C50" s="75"/>
      <c r="D50" s="75"/>
      <c r="E50" s="75"/>
      <c r="F50" s="75"/>
    </row>
    <row r="51" spans="1:249" ht="16.350000000000001" customHeight="1">
      <c r="A51" s="52" t="s">
        <v>5</v>
      </c>
      <c r="B51" s="53" t="s">
        <v>10</v>
      </c>
      <c r="C51" s="53" t="s">
        <v>11</v>
      </c>
      <c r="D51" s="53" t="s">
        <v>12</v>
      </c>
      <c r="E51" s="53" t="s">
        <v>13</v>
      </c>
      <c r="F51" s="53" t="s">
        <v>14</v>
      </c>
    </row>
    <row r="52" spans="1:249" ht="16.350000000000001" customHeight="1">
      <c r="A52" s="54" t="str">
        <f>+A23</f>
        <v xml:space="preserve">Value based on Market valuation                </v>
      </c>
      <c r="B52" s="55"/>
      <c r="C52" s="55"/>
      <c r="D52" s="56" t="s">
        <v>15</v>
      </c>
      <c r="E52" s="55" t="s">
        <v>15</v>
      </c>
      <c r="F52" s="55"/>
    </row>
    <row r="53" spans="1:249" ht="16.350000000000001" customHeight="1">
      <c r="A53" s="54" t="s">
        <v>4</v>
      </c>
      <c r="B53" s="55"/>
      <c r="C53" s="55"/>
      <c r="D53" s="56" t="s">
        <v>15</v>
      </c>
      <c r="E53" s="55" t="s">
        <v>15</v>
      </c>
      <c r="F53" s="55"/>
    </row>
    <row r="54" spans="1:249" ht="16.350000000000001" customHeight="1">
      <c r="A54" s="75" t="s">
        <v>16</v>
      </c>
      <c r="B54" s="75"/>
      <c r="C54" s="75"/>
      <c r="D54" s="75"/>
      <c r="E54" s="75"/>
      <c r="F54" s="75"/>
    </row>
    <row r="55" spans="1:249" ht="16.350000000000001" customHeight="1">
      <c r="A55" s="52" t="s">
        <v>5</v>
      </c>
      <c r="B55" s="53" t="s">
        <v>17</v>
      </c>
      <c r="C55" s="53" t="s">
        <v>18</v>
      </c>
      <c r="D55" s="53" t="s">
        <v>19</v>
      </c>
      <c r="E55" s="76" t="s">
        <v>20</v>
      </c>
      <c r="F55" s="76"/>
    </row>
    <row r="56" spans="1:249" ht="16.350000000000001" customHeight="1">
      <c r="A56" s="54" t="str">
        <f>+A23</f>
        <v xml:space="preserve">Value based on Market valuation                </v>
      </c>
      <c r="B56" s="55" t="s">
        <v>15</v>
      </c>
      <c r="C56" s="55"/>
      <c r="D56" s="56" t="s">
        <v>15</v>
      </c>
      <c r="E56" s="77" t="s">
        <v>15</v>
      </c>
      <c r="F56" s="77"/>
    </row>
    <row r="57" spans="1:249" ht="16.350000000000001" customHeight="1">
      <c r="A57" s="54" t="s">
        <v>4</v>
      </c>
      <c r="B57" s="55" t="s">
        <v>15</v>
      </c>
      <c r="C57" s="55"/>
      <c r="D57" s="56" t="s">
        <v>15</v>
      </c>
      <c r="E57" s="77" t="s">
        <v>15</v>
      </c>
      <c r="F57" s="77"/>
    </row>
    <row r="58" spans="1:249" ht="16.350000000000001" customHeight="1">
      <c r="A58" s="78" t="s">
        <v>21</v>
      </c>
      <c r="B58" s="78"/>
      <c r="C58" s="78"/>
      <c r="D58" s="78" t="s">
        <v>22</v>
      </c>
      <c r="E58" s="78"/>
      <c r="F58" s="78"/>
    </row>
    <row r="59" spans="1:249" ht="16.350000000000001" customHeight="1">
      <c r="A59" s="71" t="s">
        <v>23</v>
      </c>
      <c r="B59" s="71"/>
      <c r="C59" s="71"/>
      <c r="D59" s="71"/>
      <c r="E59" s="71"/>
      <c r="F59" s="71"/>
    </row>
    <row r="60" spans="1:249" ht="16.350000000000001" customHeight="1">
      <c r="A60" s="71" t="s">
        <v>24</v>
      </c>
      <c r="B60" s="71"/>
      <c r="C60" s="71"/>
      <c r="D60" s="71"/>
      <c r="E60" s="71"/>
      <c r="F60" s="71"/>
    </row>
    <row r="61" spans="1:249" ht="26.85" customHeight="1">
      <c r="A61" s="71" t="s">
        <v>25</v>
      </c>
      <c r="B61" s="71"/>
      <c r="C61" s="71"/>
      <c r="D61" s="71"/>
      <c r="E61" s="71"/>
      <c r="F61" s="71"/>
    </row>
    <row r="62" spans="1:249" s="57" customFormat="1">
      <c r="A62" s="71" t="s">
        <v>26</v>
      </c>
      <c r="B62" s="71"/>
      <c r="C62" s="71"/>
      <c r="D62" s="71"/>
      <c r="E62" s="71"/>
      <c r="F62" s="71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ID62" s="58"/>
      <c r="IE62" s="58"/>
      <c r="IF62" s="58"/>
      <c r="IG62" s="25"/>
      <c r="IL62" s="26"/>
      <c r="IM62" s="26"/>
      <c r="IN62" s="27"/>
      <c r="IO62" s="27"/>
    </row>
    <row r="63" spans="1:249" s="57" customFormat="1">
      <c r="A63" s="71" t="s">
        <v>27</v>
      </c>
      <c r="B63" s="71"/>
      <c r="C63" s="71"/>
      <c r="D63" s="71"/>
      <c r="E63" s="71"/>
      <c r="F63" s="71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ID63" s="58"/>
      <c r="IE63" s="58"/>
      <c r="IF63" s="58"/>
      <c r="IG63" s="25"/>
      <c r="IL63" s="26"/>
      <c r="IM63" s="26"/>
      <c r="IN63" s="27"/>
      <c r="IO63" s="27"/>
    </row>
    <row r="64" spans="1:249" s="57" customFormat="1">
      <c r="A64" s="71" t="s">
        <v>28</v>
      </c>
      <c r="B64" s="71"/>
      <c r="C64" s="71"/>
      <c r="D64" s="71"/>
      <c r="E64" s="71"/>
      <c r="F64" s="71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ID64" s="58"/>
      <c r="IE64" s="58"/>
      <c r="IF64" s="58"/>
      <c r="IG64" s="25"/>
      <c r="IL64" s="26"/>
      <c r="IM64" s="26"/>
      <c r="IN64" s="27"/>
      <c r="IO64" s="27"/>
    </row>
    <row r="65" spans="1:6">
      <c r="A65" s="71" t="s">
        <v>29</v>
      </c>
      <c r="B65" s="71"/>
      <c r="C65" s="71"/>
      <c r="D65" s="71"/>
      <c r="E65" s="71"/>
      <c r="F65" s="71"/>
    </row>
    <row r="66" spans="1:6">
      <c r="A66" s="71" t="s">
        <v>30</v>
      </c>
      <c r="B66" s="71"/>
      <c r="C66" s="71"/>
      <c r="D66" s="71"/>
      <c r="E66" s="71"/>
      <c r="F66" s="71"/>
    </row>
    <row r="67" spans="1:6">
      <c r="A67" s="71" t="s">
        <v>31</v>
      </c>
      <c r="B67" s="71"/>
      <c r="C67" s="71"/>
      <c r="D67" s="71"/>
      <c r="E67" s="71"/>
      <c r="F67" s="71"/>
    </row>
    <row r="68" spans="1:6">
      <c r="A68" s="71" t="s">
        <v>32</v>
      </c>
      <c r="B68" s="71"/>
      <c r="C68" s="71"/>
      <c r="D68" s="71"/>
      <c r="E68" s="71"/>
      <c r="F68" s="71"/>
    </row>
    <row r="69" spans="1:6">
      <c r="A69" s="71" t="s">
        <v>33</v>
      </c>
      <c r="B69" s="71"/>
      <c r="C69" s="71"/>
      <c r="D69" s="71"/>
      <c r="E69" s="71"/>
      <c r="F69" s="71"/>
    </row>
    <row r="70" spans="1:6">
      <c r="A70" s="71" t="s">
        <v>34</v>
      </c>
      <c r="B70" s="71"/>
      <c r="C70" s="71"/>
      <c r="D70" s="72" t="s">
        <v>35</v>
      </c>
      <c r="E70" s="72"/>
      <c r="F70" s="72"/>
    </row>
    <row r="71" spans="1:6">
      <c r="A71" s="73" t="s">
        <v>36</v>
      </c>
      <c r="B71" s="73"/>
      <c r="C71" s="73"/>
      <c r="D71" s="73"/>
      <c r="E71" s="73"/>
      <c r="F71" s="73"/>
    </row>
    <row r="72" spans="1:6">
      <c r="A72" s="74"/>
      <c r="B72" s="74"/>
      <c r="C72" s="74"/>
      <c r="D72" s="74"/>
      <c r="E72" s="74"/>
      <c r="F72" s="74"/>
    </row>
    <row r="73" spans="1:6">
      <c r="A73" s="74"/>
      <c r="B73" s="74"/>
      <c r="C73" s="74"/>
      <c r="D73" s="74"/>
      <c r="E73" s="74"/>
      <c r="F73" s="74"/>
    </row>
    <row r="74" spans="1:6">
      <c r="A74" s="70"/>
      <c r="B74" s="70"/>
      <c r="C74" s="70"/>
      <c r="D74" s="70"/>
      <c r="E74" s="70"/>
      <c r="F74" s="70"/>
    </row>
  </sheetData>
  <sheetProtection selectLockedCells="1" selectUnlockedCells="1"/>
  <mergeCells count="79">
    <mergeCell ref="B27:E27"/>
    <mergeCell ref="B1:C1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A16:F16"/>
    <mergeCell ref="B17:E17"/>
    <mergeCell ref="B18:E18"/>
    <mergeCell ref="B19:E19"/>
    <mergeCell ref="B20:E20"/>
    <mergeCell ref="A30:F30"/>
    <mergeCell ref="A31:F31"/>
    <mergeCell ref="A32:F32"/>
    <mergeCell ref="A33:F33"/>
    <mergeCell ref="A34:F34"/>
    <mergeCell ref="B21:E21"/>
    <mergeCell ref="B22:E22"/>
    <mergeCell ref="B23:E23"/>
    <mergeCell ref="B24:E24"/>
    <mergeCell ref="B25:E25"/>
    <mergeCell ref="B26:E26"/>
    <mergeCell ref="A47:F47"/>
    <mergeCell ref="A36:F36"/>
    <mergeCell ref="A37:F37"/>
    <mergeCell ref="A38:F38"/>
    <mergeCell ref="A39:F39"/>
    <mergeCell ref="A40:F40"/>
    <mergeCell ref="A41:F41"/>
    <mergeCell ref="A42:F42"/>
    <mergeCell ref="A43:F43"/>
    <mergeCell ref="A44:F44"/>
    <mergeCell ref="A45:F45"/>
    <mergeCell ref="A46:F46"/>
    <mergeCell ref="A35:F35"/>
    <mergeCell ref="A28:F28"/>
    <mergeCell ref="A29:F29"/>
    <mergeCell ref="A60:C60"/>
    <mergeCell ref="D60:F60"/>
    <mergeCell ref="A48:F48"/>
    <mergeCell ref="A49:F49"/>
    <mergeCell ref="A50:F50"/>
    <mergeCell ref="A54:F54"/>
    <mergeCell ref="E55:F55"/>
    <mergeCell ref="E56:F56"/>
    <mergeCell ref="E57:F57"/>
    <mergeCell ref="A58:C58"/>
    <mergeCell ref="D58:F58"/>
    <mergeCell ref="A59:C59"/>
    <mergeCell ref="D59:F59"/>
    <mergeCell ref="A61:C61"/>
    <mergeCell ref="D61:F61"/>
    <mergeCell ref="A62:C62"/>
    <mergeCell ref="D62:F62"/>
    <mergeCell ref="A63:C63"/>
    <mergeCell ref="D63:F63"/>
    <mergeCell ref="A64:C64"/>
    <mergeCell ref="D64:F64"/>
    <mergeCell ref="A65:C65"/>
    <mergeCell ref="D65:F65"/>
    <mergeCell ref="A66:C66"/>
    <mergeCell ref="D66:F66"/>
    <mergeCell ref="A74:F74"/>
    <mergeCell ref="A67:C67"/>
    <mergeCell ref="D67:F67"/>
    <mergeCell ref="A68:C68"/>
    <mergeCell ref="D68:F68"/>
    <mergeCell ref="A69:C69"/>
    <mergeCell ref="D69:F69"/>
    <mergeCell ref="A70:C70"/>
    <mergeCell ref="D70:F70"/>
    <mergeCell ref="A71:F71"/>
    <mergeCell ref="A72:F72"/>
    <mergeCell ref="A73:F73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N15"/>
  <sheetViews>
    <sheetView workbookViewId="0">
      <selection activeCell="K3" sqref="K3"/>
    </sheetView>
  </sheetViews>
  <sheetFormatPr defaultColWidth="22.140625" defaultRowHeight="12"/>
  <cols>
    <col min="1" max="1" width="5.42578125" style="60" customWidth="1"/>
    <col min="2" max="2" width="28.28515625" style="60" customWidth="1"/>
    <col min="3" max="3" width="10.7109375" style="60" bestFit="1" customWidth="1"/>
    <col min="4" max="4" width="6.5703125" style="60" bestFit="1" customWidth="1"/>
    <col min="5" max="5" width="9.42578125" style="60" bestFit="1" customWidth="1"/>
    <col min="6" max="6" width="13.140625" style="60" bestFit="1" customWidth="1"/>
    <col min="7" max="7" width="9" style="60" customWidth="1"/>
    <col min="8" max="8" width="7.7109375" style="60" customWidth="1"/>
    <col min="9" max="9" width="8.42578125" style="60" customWidth="1"/>
    <col min="10" max="10" width="10.140625" style="60" customWidth="1"/>
    <col min="11" max="11" width="13.140625" style="60" customWidth="1"/>
    <col min="12" max="248" width="22.140625" style="60"/>
    <col min="249" max="16384" width="22.140625" style="27"/>
  </cols>
  <sheetData>
    <row r="1" spans="1:11" ht="24">
      <c r="A1" s="59" t="s">
        <v>37</v>
      </c>
      <c r="B1" s="59" t="s">
        <v>38</v>
      </c>
      <c r="C1" s="59" t="s">
        <v>39</v>
      </c>
      <c r="D1" s="59" t="s">
        <v>40</v>
      </c>
      <c r="E1" s="59" t="s">
        <v>41</v>
      </c>
      <c r="F1" s="59" t="s">
        <v>42</v>
      </c>
      <c r="G1" s="59" t="s">
        <v>43</v>
      </c>
      <c r="H1" s="59" t="s">
        <v>44</v>
      </c>
      <c r="I1" s="59" t="s">
        <v>45</v>
      </c>
      <c r="J1" s="59" t="s">
        <v>46</v>
      </c>
      <c r="K1" s="59" t="s">
        <v>92</v>
      </c>
    </row>
    <row r="2" spans="1:11">
      <c r="A2" s="61">
        <v>1</v>
      </c>
      <c r="B2" s="62" t="s">
        <v>100</v>
      </c>
      <c r="C2" s="61" t="s">
        <v>98</v>
      </c>
      <c r="D2" s="61" t="s">
        <v>101</v>
      </c>
      <c r="E2" s="62" t="s">
        <v>102</v>
      </c>
      <c r="F2" s="63">
        <v>300000</v>
      </c>
      <c r="G2" s="62">
        <v>172</v>
      </c>
      <c r="H2" s="62">
        <v>19</v>
      </c>
      <c r="I2" s="62">
        <v>153</v>
      </c>
      <c r="J2" s="62">
        <v>2937</v>
      </c>
      <c r="K2" s="62" t="s">
        <v>104</v>
      </c>
    </row>
    <row r="3" spans="1:11" ht="15.75" customHeight="1">
      <c r="A3" s="61">
        <v>2</v>
      </c>
      <c r="B3" s="62" t="s">
        <v>103</v>
      </c>
      <c r="C3" s="61" t="s">
        <v>98</v>
      </c>
      <c r="D3" s="61" t="s">
        <v>101</v>
      </c>
      <c r="E3" s="62" t="s">
        <v>102</v>
      </c>
      <c r="F3" s="63">
        <v>441000</v>
      </c>
      <c r="G3" s="62">
        <v>170</v>
      </c>
      <c r="H3" s="62">
        <v>21</v>
      </c>
      <c r="I3" s="62">
        <v>149</v>
      </c>
      <c r="J3" s="62">
        <v>4317</v>
      </c>
      <c r="K3" s="62" t="s">
        <v>104</v>
      </c>
    </row>
    <row r="4" spans="1:11">
      <c r="A4" s="61"/>
      <c r="B4" s="62"/>
      <c r="C4" s="61"/>
      <c r="D4" s="61"/>
      <c r="E4" s="62"/>
      <c r="F4" s="63"/>
      <c r="G4" s="62"/>
      <c r="H4" s="62"/>
      <c r="I4" s="62"/>
      <c r="J4" s="62"/>
      <c r="K4" s="62"/>
    </row>
    <row r="5" spans="1:11">
      <c r="A5" s="61"/>
      <c r="B5" s="62"/>
      <c r="C5" s="61"/>
      <c r="D5" s="61"/>
      <c r="E5" s="62"/>
      <c r="F5" s="63"/>
      <c r="G5" s="62"/>
      <c r="H5" s="62"/>
      <c r="I5" s="62"/>
      <c r="J5" s="62"/>
      <c r="K5" s="62" t="s">
        <v>91</v>
      </c>
    </row>
    <row r="6" spans="1:11">
      <c r="A6" s="61"/>
      <c r="B6" s="62"/>
      <c r="C6" s="61"/>
      <c r="D6" s="61"/>
      <c r="E6" s="62"/>
      <c r="F6" s="63"/>
      <c r="G6" s="62"/>
      <c r="H6" s="62"/>
      <c r="I6" s="62"/>
      <c r="J6" s="62"/>
      <c r="K6" s="62" t="s">
        <v>90</v>
      </c>
    </row>
    <row r="7" spans="1:11">
      <c r="A7" s="61"/>
      <c r="B7" s="64"/>
      <c r="C7" s="61"/>
      <c r="D7" s="65"/>
      <c r="E7" s="65"/>
      <c r="F7" s="65"/>
      <c r="G7" s="66"/>
      <c r="H7" s="66"/>
      <c r="I7" s="66"/>
      <c r="J7" s="67"/>
      <c r="K7" s="65" t="s">
        <v>91</v>
      </c>
    </row>
    <row r="8" spans="1:11">
      <c r="A8" s="61"/>
      <c r="B8" s="64"/>
      <c r="C8" s="61"/>
      <c r="D8" s="65"/>
      <c r="E8" s="65"/>
      <c r="F8" s="65"/>
      <c r="G8" s="66"/>
      <c r="H8" s="66"/>
      <c r="I8" s="66"/>
      <c r="J8" s="67"/>
      <c r="K8" s="65" t="s">
        <v>91</v>
      </c>
    </row>
    <row r="9" spans="1:11">
      <c r="A9" s="61"/>
      <c r="B9" s="64"/>
      <c r="C9" s="61"/>
      <c r="D9" s="65"/>
      <c r="E9" s="65"/>
      <c r="F9" s="65"/>
      <c r="G9" s="66"/>
      <c r="H9" s="66"/>
      <c r="I9" s="66"/>
      <c r="J9" s="67"/>
      <c r="K9" s="65" t="s">
        <v>90</v>
      </c>
    </row>
    <row r="10" spans="1:11">
      <c r="A10" s="61"/>
      <c r="B10" s="64"/>
      <c r="C10" s="61"/>
      <c r="D10" s="65"/>
      <c r="E10" s="65"/>
      <c r="F10" s="65"/>
      <c r="G10" s="66"/>
      <c r="H10" s="66"/>
      <c r="I10" s="66"/>
      <c r="J10" s="67"/>
      <c r="K10" s="65" t="s">
        <v>90</v>
      </c>
    </row>
    <row r="11" spans="1:11">
      <c r="A11" s="61"/>
      <c r="B11" s="64"/>
      <c r="C11" s="61"/>
      <c r="D11" s="65"/>
      <c r="E11" s="65"/>
      <c r="F11" s="65"/>
      <c r="G11" s="66"/>
      <c r="H11" s="66"/>
      <c r="I11" s="66"/>
      <c r="J11" s="67"/>
      <c r="K11" s="62" t="s">
        <v>90</v>
      </c>
    </row>
    <row r="12" spans="1:11">
      <c r="A12" s="61"/>
      <c r="B12" s="64"/>
      <c r="C12" s="61"/>
      <c r="D12" s="65"/>
      <c r="E12" s="65"/>
      <c r="F12" s="65"/>
      <c r="G12" s="66"/>
      <c r="H12" s="66"/>
      <c r="I12" s="66"/>
      <c r="J12" s="67"/>
      <c r="K12" s="62" t="s">
        <v>90</v>
      </c>
    </row>
    <row r="13" spans="1:11">
      <c r="A13" s="61"/>
      <c r="B13" s="64"/>
      <c r="C13" s="61"/>
      <c r="D13" s="65"/>
      <c r="E13" s="65"/>
      <c r="F13" s="65"/>
      <c r="G13" s="66"/>
      <c r="H13" s="66"/>
      <c r="I13" s="66"/>
      <c r="J13" s="67"/>
      <c r="K13" s="62" t="s">
        <v>90</v>
      </c>
    </row>
    <row r="14" spans="1:11">
      <c r="A14" s="61"/>
      <c r="B14" s="64"/>
      <c r="C14" s="61"/>
      <c r="D14" s="65"/>
      <c r="E14" s="65"/>
      <c r="F14" s="65"/>
      <c r="G14" s="66"/>
      <c r="H14" s="66"/>
      <c r="I14" s="66"/>
      <c r="J14" s="67"/>
      <c r="K14" s="62" t="s">
        <v>90</v>
      </c>
    </row>
    <row r="15" spans="1:11">
      <c r="A15" s="68"/>
      <c r="B15" s="61"/>
      <c r="C15" s="61"/>
      <c r="D15" s="61"/>
      <c r="E15" s="61"/>
      <c r="F15" s="61"/>
      <c r="G15" s="61"/>
      <c r="H15" s="61"/>
      <c r="I15" s="61"/>
      <c r="J15" s="61"/>
      <c r="K15" s="69">
        <f>SUMIF(K2:K14,"Y",J2:J14)</f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6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"/>
  <sheetViews>
    <sheetView workbookViewId="0">
      <selection sqref="A1:XFD1048576"/>
    </sheetView>
  </sheetViews>
  <sheetFormatPr defaultColWidth="11.5703125" defaultRowHeight="13.5" customHeight="1"/>
  <cols>
    <col min="1" max="16384" width="11.5703125" style="1"/>
  </cols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"/>
  <sheetViews>
    <sheetView workbookViewId="0">
      <selection sqref="A1:XFD1048576"/>
    </sheetView>
  </sheetViews>
  <sheetFormatPr defaultRowHeight="13.5"/>
  <cols>
    <col min="1" max="16384" width="9.140625" style="1"/>
  </cols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93" t="s">
        <v>47</v>
      </c>
      <c r="B1" s="93"/>
      <c r="C1" s="3"/>
    </row>
    <row r="2" spans="1:6" ht="14.25" customHeight="1">
      <c r="A2" s="93" t="s">
        <v>48</v>
      </c>
      <c r="B2" s="93"/>
      <c r="C2" s="3"/>
    </row>
    <row r="5" spans="1:6" ht="30">
      <c r="A5" s="4" t="s">
        <v>37</v>
      </c>
      <c r="B5" s="5" t="s">
        <v>49</v>
      </c>
      <c r="C5" s="5" t="s">
        <v>50</v>
      </c>
      <c r="D5" s="6" t="s">
        <v>51</v>
      </c>
      <c r="E5" s="2" t="s">
        <v>52</v>
      </c>
      <c r="F5" s="2" t="s">
        <v>53</v>
      </c>
    </row>
    <row r="6" spans="1:6" ht="42.75">
      <c r="A6" s="7">
        <v>1</v>
      </c>
      <c r="B6" s="8" t="s">
        <v>54</v>
      </c>
      <c r="C6" s="9" t="s">
        <v>55</v>
      </c>
      <c r="D6" s="10"/>
      <c r="E6" s="11">
        <v>0.2</v>
      </c>
      <c r="F6" s="11">
        <f t="shared" ref="F6:F12" si="0">E6/10*D6</f>
        <v>0</v>
      </c>
    </row>
    <row r="7" spans="1:6" ht="42.75">
      <c r="A7" s="7">
        <v>2</v>
      </c>
      <c r="B7" s="8" t="s">
        <v>56</v>
      </c>
      <c r="C7" s="9" t="s">
        <v>57</v>
      </c>
      <c r="D7" s="12"/>
      <c r="E7" s="11">
        <v>0.15</v>
      </c>
      <c r="F7" s="11">
        <f t="shared" si="0"/>
        <v>0</v>
      </c>
    </row>
    <row r="8" spans="1:6" ht="42.75">
      <c r="A8" s="7">
        <v>3</v>
      </c>
      <c r="B8" s="8" t="s">
        <v>58</v>
      </c>
      <c r="C8" s="9" t="s">
        <v>59</v>
      </c>
      <c r="D8" s="12"/>
      <c r="E8" s="11">
        <v>0.1</v>
      </c>
      <c r="F8" s="11">
        <f t="shared" si="0"/>
        <v>0</v>
      </c>
    </row>
    <row r="9" spans="1:6" ht="57">
      <c r="A9" s="7">
        <v>4</v>
      </c>
      <c r="B9" s="8" t="s">
        <v>60</v>
      </c>
      <c r="C9" s="13" t="s">
        <v>61</v>
      </c>
      <c r="D9" s="12"/>
      <c r="E9" s="11">
        <v>0.1</v>
      </c>
      <c r="F9" s="11">
        <f t="shared" si="0"/>
        <v>0</v>
      </c>
    </row>
    <row r="10" spans="1:6" ht="85.5">
      <c r="A10" s="7">
        <v>5</v>
      </c>
      <c r="B10" s="8" t="s">
        <v>62</v>
      </c>
      <c r="C10" s="9" t="s">
        <v>63</v>
      </c>
      <c r="D10" s="12"/>
      <c r="E10" s="11">
        <v>0.1</v>
      </c>
      <c r="F10" s="11">
        <f t="shared" si="0"/>
        <v>0</v>
      </c>
    </row>
    <row r="11" spans="1:6" ht="128.25">
      <c r="A11" s="7">
        <v>6</v>
      </c>
      <c r="B11" s="14" t="s">
        <v>64</v>
      </c>
      <c r="C11" s="15" t="s">
        <v>65</v>
      </c>
      <c r="D11" s="12"/>
      <c r="E11" s="11">
        <v>0.1</v>
      </c>
      <c r="F11" s="11">
        <f t="shared" si="0"/>
        <v>0</v>
      </c>
    </row>
    <row r="12" spans="1:6" ht="28.5">
      <c r="A12" s="7">
        <v>7</v>
      </c>
      <c r="B12" s="7" t="s">
        <v>66</v>
      </c>
      <c r="C12" s="16" t="s">
        <v>67</v>
      </c>
      <c r="D12" s="12"/>
      <c r="E12" s="11">
        <v>0.25</v>
      </c>
      <c r="F12" s="11">
        <f t="shared" si="0"/>
        <v>0</v>
      </c>
    </row>
    <row r="13" spans="1:6" ht="15">
      <c r="A13" s="17"/>
      <c r="B13" s="18" t="s">
        <v>68</v>
      </c>
      <c r="C13" s="18"/>
      <c r="D13" s="19"/>
      <c r="E13" s="20">
        <f>SUM(E6:E12)</f>
        <v>0.99999999999999989</v>
      </c>
      <c r="F13" s="20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B1:C1"/>
  <sheetViews>
    <sheetView workbookViewId="0">
      <selection sqref="A1:XFD1048576"/>
    </sheetView>
  </sheetViews>
  <sheetFormatPr defaultColWidth="11.5703125" defaultRowHeight="13.5"/>
  <cols>
    <col min="1" max="1" width="11.5703125" style="1"/>
    <col min="2" max="3" width="11.5703125" style="21"/>
    <col min="4" max="16384" width="11.5703125" style="1"/>
  </cols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1048576"/>
    </sheetView>
  </sheetViews>
  <sheetFormatPr defaultColWidth="11.5703125" defaultRowHeight="13.5" customHeight="1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Eligibility</vt:lpstr>
      <vt:lpstr>RTR</vt:lpstr>
      <vt:lpstr>RTR Details</vt:lpstr>
      <vt:lpstr>Ratios</vt:lpstr>
      <vt:lpstr>Sheet1</vt:lpstr>
      <vt:lpstr>Loans</vt:lpstr>
      <vt:lpstr>Banking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2018-04-07T10:36:13Z</cp:lastPrinted>
  <dcterms:created xsi:type="dcterms:W3CDTF">2015-09-25T09:25:31Z</dcterms:created>
  <dcterms:modified xsi:type="dcterms:W3CDTF">2019-08-07T06:05:07Z</dcterms:modified>
</cp:coreProperties>
</file>