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95" windowHeight="5475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D29" i="1"/>
  <c r="F29" s="1"/>
  <c r="D28"/>
  <c r="F28" s="1"/>
  <c r="D27"/>
  <c r="F27" s="1"/>
  <c r="D26"/>
  <c r="F26" s="1"/>
  <c r="D23"/>
  <c r="F23" s="1"/>
  <c r="D22"/>
  <c r="F22" s="1"/>
  <c r="D21"/>
  <c r="F21" s="1"/>
  <c r="D13"/>
  <c r="F13" s="1"/>
  <c r="D12"/>
  <c r="F12" s="1"/>
  <c r="C11"/>
  <c r="D11" s="1"/>
  <c r="F11" s="1"/>
  <c r="D10"/>
  <c r="F10" s="1"/>
  <c r="D9"/>
  <c r="F9" s="1"/>
  <c r="D24"/>
  <c r="F24" s="1"/>
  <c r="D19"/>
  <c r="F19" s="1"/>
  <c r="D18"/>
  <c r="F18" s="1"/>
  <c r="D17"/>
  <c r="F17" s="1"/>
  <c r="D16"/>
  <c r="F16" s="1"/>
  <c r="D15"/>
  <c r="F15" s="1"/>
  <c r="C5"/>
  <c r="B5"/>
  <c r="D3" l="1"/>
  <c r="D4"/>
  <c r="D5"/>
  <c r="D6"/>
  <c r="F6" s="1"/>
  <c r="D7"/>
  <c r="F5" l="1"/>
  <c r="F7" l="1"/>
  <c r="F4"/>
  <c r="F3"/>
  <c r="F37"/>
  <c r="K10" i="2"/>
  <c r="F32" i="1" s="1"/>
  <c r="F6" i="5"/>
  <c r="F7"/>
  <c r="F8"/>
  <c r="F9"/>
  <c r="F10"/>
  <c r="F11"/>
  <c r="F12"/>
  <c r="E13"/>
  <c r="F30" i="1" l="1"/>
  <c r="F13" i="5"/>
  <c r="F31" i="1" l="1"/>
  <c r="F34" l="1"/>
  <c r="F38" s="1"/>
</calcChain>
</file>

<file path=xl/sharedStrings.xml><?xml version="1.0" encoding="utf-8"?>
<sst xmlns="http://schemas.openxmlformats.org/spreadsheetml/2006/main" count="128" uniqueCount="76">
  <si>
    <t>Eligibility</t>
  </si>
  <si>
    <t>CONDITIONS</t>
  </si>
  <si>
    <t>Sr. No.</t>
  </si>
  <si>
    <t>LAN</t>
  </si>
  <si>
    <t>Customer Name</t>
  </si>
  <si>
    <t>Bank Name</t>
  </si>
  <si>
    <t>Type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</si>
  <si>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</si>
  <si>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</si>
  <si>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</si>
  <si>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</si>
  <si>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</si>
  <si>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</si>
  <si>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</si>
  <si>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</si>
  <si>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</si>
  <si>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</si>
  <si>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</si>
  <si>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</si>
  <si>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</si>
  <si>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</si>
  <si>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</si>
  <si>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</si>
  <si>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</si>
  <si>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</si>
  <si>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</si>
  <si>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</si>
  <si>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</si>
  <si>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</si>
  <si>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</si>
  <si>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</si>
  <si>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</si>
  <si>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</si>
  <si>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</si>
  <si>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</si>
  <si>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</si>
  <si>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</si>
  <si>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</si>
  <si>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</si>
  <si>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</si>
  <si>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</si>
  <si>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</si>
  <si>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y</t>
  </si>
  <si>
    <t>EMI Considered</t>
  </si>
  <si>
    <t>Income From Other Sources</t>
  </si>
  <si>
    <t>ASSESSMENT YEAR</t>
  </si>
  <si>
    <t>2018-19</t>
  </si>
  <si>
    <t>2017-18</t>
  </si>
  <si>
    <t>Tenure</t>
  </si>
  <si>
    <t>Inst. Paid</t>
  </si>
  <si>
    <t>Inst. Bal</t>
  </si>
  <si>
    <t>Loan Amt</t>
  </si>
  <si>
    <t>Net profit</t>
  </si>
  <si>
    <t>CF-15734490</t>
  </si>
  <si>
    <t>Depriciation</t>
  </si>
  <si>
    <t>Bank intrest</t>
  </si>
  <si>
    <t>Income from house property</t>
  </si>
  <si>
    <t>N</t>
  </si>
  <si>
    <t>Income from Business profession</t>
  </si>
  <si>
    <t>DALIP SINGH</t>
  </si>
  <si>
    <t>JAGMOHAN SINGH (PROP OF GOLDLINE INDUSTRIES)</t>
  </si>
  <si>
    <t>KHUSHWANT SINGH (PROP OF DOTWAY EDUCATORS)</t>
  </si>
  <si>
    <t>Income from salary</t>
  </si>
  <si>
    <t>KANWALJIT SINGH</t>
  </si>
  <si>
    <t>RAMAN DEEP KAUR</t>
  </si>
  <si>
    <t>LBLUD00002380967</t>
  </si>
  <si>
    <t>ICICI</t>
  </si>
  <si>
    <t>HL</t>
  </si>
  <si>
    <t>LBLUD00003056635</t>
  </si>
  <si>
    <t>LBLUD00003054353</t>
  </si>
  <si>
    <t>LBLUD00003054352</t>
  </si>
  <si>
    <t>LBLUD00003054351</t>
  </si>
  <si>
    <t>LBLUD00002380966</t>
  </si>
  <si>
    <t>SBI</t>
  </si>
  <si>
    <t>OTHERS</t>
  </si>
  <si>
    <t xml:space="preserve"> DALIP SINGH KAPOOR (PROP OF KAPOOR ENGEENRS</t>
  </si>
</sst>
</file>

<file path=xl/styles.xml><?xml version="1.0" encoding="utf-8"?>
<styleSheet xmlns="http://schemas.openxmlformats.org/spreadsheetml/2006/main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17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Cambria"/>
      <family val="1"/>
      <scheme val="major"/>
    </font>
    <font>
      <sz val="10"/>
      <name val="Cambria"/>
      <family val="1"/>
      <scheme val="major"/>
    </font>
    <font>
      <b/>
      <sz val="9"/>
      <color indexed="8"/>
      <name val="Zurich BT"/>
      <family val="2"/>
    </font>
    <font>
      <sz val="9"/>
      <name val="Zurich BT"/>
      <family val="2"/>
    </font>
    <font>
      <sz val="9"/>
      <color indexed="8"/>
      <name val="Zurich BT"/>
      <family val="2"/>
    </font>
    <font>
      <b/>
      <sz val="9"/>
      <name val="Zurich BT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164" fontId="10" fillId="0" borderId="0" applyFill="0" applyAlignment="0" applyProtection="0"/>
    <xf numFmtId="9" fontId="10" fillId="0" borderId="0" applyFill="0" applyBorder="0" applyAlignment="0" applyProtection="0"/>
    <xf numFmtId="0" fontId="10" fillId="0" borderId="0"/>
    <xf numFmtId="0" fontId="10" fillId="0" borderId="0"/>
    <xf numFmtId="164" fontId="2" fillId="0" borderId="0" applyBorder="0" applyProtection="0"/>
    <xf numFmtId="0" fontId="1" fillId="0" borderId="0"/>
  </cellStyleXfs>
  <cellXfs count="76">
    <xf numFmtId="0" fontId="0" fillId="0" borderId="0" xfId="0"/>
    <xf numFmtId="0" fontId="3" fillId="2" borderId="0" xfId="3" applyFont="1" applyFill="1" applyBorder="1" applyAlignment="1">
      <alignment vertical="top" wrapText="1"/>
    </xf>
    <xf numFmtId="0" fontId="3" fillId="0" borderId="0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6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7" fillId="5" borderId="1" xfId="0" applyFont="1" applyFill="1" applyBorder="1" applyAlignment="1" applyProtection="1">
      <alignment vertical="top" wrapText="1"/>
      <protection hidden="1"/>
    </xf>
    <xf numFmtId="0" fontId="6" fillId="5" borderId="1" xfId="0" applyFont="1" applyFill="1" applyBorder="1" applyAlignment="1" applyProtection="1">
      <alignment vertical="top" wrapText="1"/>
      <protection hidden="1"/>
    </xf>
    <xf numFmtId="0" fontId="6" fillId="5" borderId="1" xfId="0" applyFont="1" applyFill="1" applyBorder="1" applyAlignment="1" applyProtection="1">
      <alignment horizontal="center" vertical="top" wrapText="1"/>
      <protection locked="0" hidden="1"/>
    </xf>
    <xf numFmtId="0" fontId="5" fillId="0" borderId="1" xfId="0" applyFont="1" applyBorder="1" applyAlignment="1" applyProtection="1">
      <alignment vertical="top" wrapText="1"/>
      <protection hidden="1"/>
    </xf>
    <xf numFmtId="0" fontId="5" fillId="0" borderId="1" xfId="0" applyFont="1" applyBorder="1" applyAlignment="1">
      <alignment horizontal="justify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 wrapText="1"/>
      <protection locked="0"/>
    </xf>
    <xf numFmtId="10" fontId="5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/>
      <protection locked="0"/>
    </xf>
    <xf numFmtId="0" fontId="5" fillId="0" borderId="1" xfId="0" applyFont="1" applyBorder="1" applyAlignment="1">
      <alignment horizontal="justify" vertical="top" wrapText="1"/>
    </xf>
    <xf numFmtId="0" fontId="5" fillId="0" borderId="1" xfId="0" applyFont="1" applyFill="1" applyBorder="1" applyAlignment="1" applyProtection="1">
      <alignment vertical="top" wrapText="1"/>
      <protection hidden="1"/>
    </xf>
    <xf numFmtId="0" fontId="9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7" fillId="6" borderId="1" xfId="0" applyFont="1" applyFill="1" applyBorder="1" applyAlignment="1" applyProtection="1">
      <alignment vertical="top" wrapText="1"/>
      <protection hidden="1"/>
    </xf>
    <xf numFmtId="0" fontId="6" fillId="6" borderId="1" xfId="0" applyFont="1" applyFill="1" applyBorder="1" applyAlignment="1" applyProtection="1">
      <alignment vertical="top" wrapText="1"/>
      <protection hidden="1"/>
    </xf>
    <xf numFmtId="0" fontId="6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6" fillId="6" borderId="1" xfId="2" applyNumberFormat="1" applyFont="1" applyFill="1" applyBorder="1" applyAlignment="1" applyProtection="1">
      <alignment horizontal="left" vertical="top" wrapText="1"/>
      <protection hidden="1"/>
    </xf>
    <xf numFmtId="0" fontId="6" fillId="5" borderId="1" xfId="0" applyFont="1" applyFill="1" applyBorder="1" applyAlignment="1" applyProtection="1">
      <alignment horizontal="center" vertical="top" wrapText="1"/>
      <protection hidden="1"/>
    </xf>
    <xf numFmtId="0" fontId="12" fillId="2" borderId="0" xfId="3" applyFont="1" applyFill="1" applyBorder="1" applyAlignment="1">
      <alignment vertical="top" wrapText="1"/>
    </xf>
    <xf numFmtId="0" fontId="12" fillId="0" borderId="0" xfId="0" applyFont="1" applyBorder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/>
    <xf numFmtId="165" fontId="11" fillId="7" borderId="1" xfId="1" applyNumberFormat="1" applyFont="1" applyFill="1" applyBorder="1" applyAlignment="1" applyProtection="1">
      <alignment horizontal="left" vertical="center" wrapText="1"/>
    </xf>
    <xf numFmtId="165" fontId="12" fillId="2" borderId="1" xfId="1" applyNumberFormat="1" applyFont="1" applyFill="1" applyBorder="1" applyAlignment="1" applyProtection="1">
      <alignment horizontal="left" vertical="center" wrapText="1"/>
    </xf>
    <xf numFmtId="165" fontId="12" fillId="0" borderId="1" xfId="1" applyNumberFormat="1" applyFont="1" applyFill="1" applyBorder="1" applyAlignment="1" applyProtection="1">
      <alignment horizontal="left" vertical="top" wrapText="1"/>
    </xf>
    <xf numFmtId="0" fontId="12" fillId="0" borderId="1" xfId="4" applyFont="1" applyBorder="1" applyAlignment="1">
      <alignment horizontal="left" vertical="center"/>
    </xf>
    <xf numFmtId="0" fontId="12" fillId="2" borderId="1" xfId="3" applyFont="1" applyFill="1" applyBorder="1" applyAlignment="1">
      <alignment vertical="top" wrapText="1"/>
    </xf>
    <xf numFmtId="165" fontId="11" fillId="3" borderId="1" xfId="1" applyNumberFormat="1" applyFont="1" applyFill="1" applyBorder="1" applyAlignment="1" applyProtection="1">
      <alignment horizontal="left" vertical="center" wrapText="1"/>
    </xf>
    <xf numFmtId="165" fontId="11" fillId="3" borderId="1" xfId="1" applyNumberFormat="1" applyFont="1" applyFill="1" applyBorder="1" applyAlignment="1" applyProtection="1">
      <alignment horizontal="left" vertical="center" wrapText="1"/>
    </xf>
    <xf numFmtId="0" fontId="12" fillId="2" borderId="0" xfId="3" applyFont="1" applyFill="1" applyBorder="1" applyAlignment="1">
      <alignment horizontal="left" vertical="top" wrapText="1"/>
    </xf>
    <xf numFmtId="0" fontId="12" fillId="0" borderId="0" xfId="0" applyFont="1" applyBorder="1" applyAlignment="1">
      <alignment horizontal="left" wrapText="1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165" fontId="11" fillId="4" borderId="1" xfId="1" applyNumberFormat="1" applyFont="1" applyFill="1" applyBorder="1" applyAlignment="1" applyProtection="1">
      <alignment horizontal="left" vertical="center" wrapText="1"/>
    </xf>
    <xf numFmtId="9" fontId="11" fillId="4" borderId="1" xfId="1" applyNumberFormat="1" applyFont="1" applyFill="1" applyBorder="1" applyAlignment="1" applyProtection="1">
      <alignment horizontal="left" vertical="center" wrapText="1"/>
    </xf>
    <xf numFmtId="166" fontId="12" fillId="2" borderId="1" xfId="1" applyNumberFormat="1" applyFont="1" applyFill="1" applyBorder="1" applyAlignment="1" applyProtection="1">
      <alignment horizontal="left" vertical="center"/>
    </xf>
    <xf numFmtId="166" fontId="12" fillId="0" borderId="1" xfId="1" applyNumberFormat="1" applyFont="1" applyFill="1" applyBorder="1" applyAlignment="1" applyProtection="1">
      <alignment horizontal="left" vertical="center"/>
    </xf>
    <xf numFmtId="165" fontId="12" fillId="2" borderId="1" xfId="1" applyNumberFormat="1" applyFont="1" applyFill="1" applyBorder="1" applyAlignment="1" applyProtection="1">
      <alignment horizontal="left" vertical="top"/>
    </xf>
    <xf numFmtId="9" fontId="12" fillId="2" borderId="1" xfId="1" applyNumberFormat="1" applyFont="1" applyFill="1" applyBorder="1" applyAlignment="1" applyProtection="1">
      <alignment horizontal="left" vertical="top"/>
    </xf>
    <xf numFmtId="164" fontId="11" fillId="4" borderId="1" xfId="1" applyFont="1" applyFill="1" applyBorder="1" applyAlignment="1" applyProtection="1">
      <alignment horizontal="left" vertical="top" wrapText="1"/>
    </xf>
    <xf numFmtId="0" fontId="12" fillId="4" borderId="2" xfId="0" applyNumberFormat="1" applyFont="1" applyFill="1" applyBorder="1" applyAlignment="1">
      <alignment horizontal="left"/>
    </xf>
    <xf numFmtId="0" fontId="12" fillId="4" borderId="3" xfId="0" applyNumberFormat="1" applyFont="1" applyFill="1" applyBorder="1" applyAlignment="1">
      <alignment horizontal="left"/>
    </xf>
    <xf numFmtId="0" fontId="12" fillId="4" borderId="4" xfId="0" applyNumberFormat="1" applyFont="1" applyFill="1" applyBorder="1" applyAlignment="1">
      <alignment horizontal="left"/>
    </xf>
    <xf numFmtId="167" fontId="11" fillId="4" borderId="1" xfId="1" applyNumberFormat="1" applyFont="1" applyFill="1" applyBorder="1" applyAlignment="1" applyProtection="1">
      <alignment horizontal="left" vertical="top"/>
    </xf>
    <xf numFmtId="0" fontId="12" fillId="0" borderId="2" xfId="0" applyNumberFormat="1" applyFont="1" applyFill="1" applyBorder="1" applyAlignment="1">
      <alignment horizontal="left"/>
    </xf>
    <xf numFmtId="0" fontId="12" fillId="0" borderId="3" xfId="0" applyNumberFormat="1" applyFont="1" applyFill="1" applyBorder="1" applyAlignment="1">
      <alignment horizontal="left"/>
    </xf>
    <xf numFmtId="0" fontId="12" fillId="0" borderId="4" xfId="0" applyNumberFormat="1" applyFont="1" applyFill="1" applyBorder="1" applyAlignment="1">
      <alignment horizontal="left"/>
    </xf>
    <xf numFmtId="165" fontId="11" fillId="0" borderId="2" xfId="1" applyNumberFormat="1" applyFont="1" applyFill="1" applyBorder="1" applyAlignment="1" applyProtection="1">
      <alignment horizontal="left" vertical="center"/>
    </xf>
    <xf numFmtId="165" fontId="11" fillId="0" borderId="3" xfId="1" applyNumberFormat="1" applyFont="1" applyFill="1" applyBorder="1" applyAlignment="1" applyProtection="1">
      <alignment horizontal="left" vertical="center"/>
    </xf>
    <xf numFmtId="165" fontId="11" fillId="0" borderId="4" xfId="1" applyNumberFormat="1" applyFont="1" applyFill="1" applyBorder="1" applyAlignment="1" applyProtection="1">
      <alignment horizontal="left" vertical="center"/>
    </xf>
    <xf numFmtId="10" fontId="12" fillId="0" borderId="1" xfId="1" applyNumberFormat="1" applyFont="1" applyFill="1" applyBorder="1" applyAlignment="1" applyProtection="1">
      <alignment horizontal="left" vertical="top"/>
    </xf>
    <xf numFmtId="0" fontId="12" fillId="0" borderId="1" xfId="0" applyNumberFormat="1" applyFont="1" applyFill="1" applyBorder="1" applyAlignment="1">
      <alignment horizontal="left"/>
    </xf>
    <xf numFmtId="165" fontId="12" fillId="4" borderId="1" xfId="1" applyNumberFormat="1" applyFont="1" applyFill="1" applyBorder="1" applyAlignment="1" applyProtection="1">
      <alignment horizontal="left" vertical="top"/>
    </xf>
    <xf numFmtId="165" fontId="12" fillId="0" borderId="1" xfId="1" applyNumberFormat="1" applyFont="1" applyFill="1" applyBorder="1" applyAlignment="1" applyProtection="1">
      <alignment horizontal="left" vertical="top"/>
    </xf>
    <xf numFmtId="2" fontId="12" fillId="4" borderId="1" xfId="5" applyNumberFormat="1" applyFont="1" applyFill="1" applyBorder="1" applyAlignment="1" applyProtection="1">
      <alignment horizontal="left" vertical="top"/>
    </xf>
    <xf numFmtId="164" fontId="12" fillId="4" borderId="1" xfId="5" applyNumberFormat="1" applyFont="1" applyFill="1" applyBorder="1" applyAlignment="1" applyProtection="1">
      <alignment horizontal="left" vertical="top"/>
    </xf>
    <xf numFmtId="0" fontId="11" fillId="3" borderId="1" xfId="4" applyFont="1" applyFill="1" applyBorder="1" applyAlignment="1">
      <alignment horizontal="left" vertical="top"/>
    </xf>
    <xf numFmtId="0" fontId="13" fillId="3" borderId="1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1" xfId="0" applyFont="1" applyFill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 wrapText="1"/>
    </xf>
    <xf numFmtId="2" fontId="14" fillId="2" borderId="1" xfId="0" applyNumberFormat="1" applyFont="1" applyFill="1" applyBorder="1" applyAlignment="1">
      <alignment horizontal="center"/>
    </xf>
    <xf numFmtId="1" fontId="15" fillId="8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/>
    </xf>
    <xf numFmtId="1" fontId="14" fillId="2" borderId="1" xfId="0" applyNumberFormat="1" applyFont="1" applyFill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/>
    </xf>
  </cellXfs>
  <cellStyles count="7">
    <cellStyle name="Comma" xfId="1" builtinId="3"/>
    <cellStyle name="Excel_BuiltIn_Comma 2" xfId="5"/>
    <cellStyle name="Normal" xfId="0" builtinId="0"/>
    <cellStyle name="Normal 2" xfId="6"/>
    <cellStyle name="Normal_senp__eligibility" xfId="3"/>
    <cellStyle name="Normal_senp__eligibility 1" xfId="4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42"/>
  <sheetViews>
    <sheetView tabSelected="1" zoomScale="107" zoomScaleNormal="107" workbookViewId="0">
      <selection activeCell="A4" sqref="A4"/>
    </sheetView>
  </sheetViews>
  <sheetFormatPr defaultColWidth="31.28515625" defaultRowHeight="13.5"/>
  <cols>
    <col min="1" max="1" width="46.7109375" style="1" customWidth="1"/>
    <col min="2" max="2" width="12.42578125" style="1" customWidth="1"/>
    <col min="3" max="3" width="12" style="1" customWidth="1"/>
    <col min="4" max="4" width="14.140625" style="1" customWidth="1"/>
    <col min="5" max="5" width="14.7109375" style="1" customWidth="1"/>
    <col min="6" max="6" width="19.5703125" style="1" customWidth="1"/>
    <col min="7" max="7" width="16.28515625" style="1" customWidth="1"/>
    <col min="8" max="8" width="14.7109375" style="1" customWidth="1"/>
    <col min="9" max="9" width="11.85546875" style="1" customWidth="1"/>
    <col min="10" max="10" width="14.5703125" style="1" customWidth="1"/>
    <col min="11" max="12" width="13.140625" style="1" customWidth="1"/>
    <col min="13" max="13" width="13.7109375" style="1" customWidth="1"/>
    <col min="14" max="14" width="14.140625" style="1" customWidth="1"/>
    <col min="15" max="15" width="11.85546875" style="1" customWidth="1"/>
    <col min="16" max="16" width="12" style="1" customWidth="1"/>
    <col min="17" max="17" width="11" style="1" customWidth="1"/>
    <col min="18" max="18" width="11.5703125" style="1" customWidth="1"/>
    <col min="19" max="19" width="12" style="1" customWidth="1"/>
    <col min="20" max="237" width="31.28515625" style="1"/>
    <col min="238" max="245" width="31.28515625" style="2"/>
    <col min="246" max="247" width="31.28515625" style="3"/>
    <col min="248" max="254" width="31.28515625" style="4"/>
    <col min="255" max="16384" width="31.28515625" style="5"/>
  </cols>
  <sheetData>
    <row r="1" spans="1:247" s="40" customFormat="1" ht="26.85" customHeight="1">
      <c r="A1" s="35" t="s">
        <v>75</v>
      </c>
      <c r="B1" s="36" t="s">
        <v>45</v>
      </c>
      <c r="C1" s="36"/>
      <c r="D1" s="35"/>
      <c r="E1" s="35"/>
      <c r="F1" s="35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  <c r="GY1" s="37"/>
      <c r="GZ1" s="37"/>
      <c r="HA1" s="37"/>
      <c r="HB1" s="37"/>
      <c r="HC1" s="37"/>
      <c r="HD1" s="37"/>
      <c r="HE1" s="37"/>
      <c r="HF1" s="37"/>
      <c r="HG1" s="37"/>
      <c r="HH1" s="37"/>
      <c r="HI1" s="37"/>
      <c r="HJ1" s="37"/>
      <c r="HK1" s="37"/>
      <c r="HL1" s="37"/>
      <c r="HM1" s="37"/>
      <c r="HN1" s="37"/>
      <c r="HO1" s="37"/>
      <c r="HP1" s="37"/>
      <c r="HQ1" s="37"/>
      <c r="HR1" s="37"/>
      <c r="HS1" s="37"/>
      <c r="HT1" s="37"/>
      <c r="HU1" s="37"/>
      <c r="HV1" s="37"/>
      <c r="HW1" s="37"/>
      <c r="HX1" s="37"/>
      <c r="HY1" s="37"/>
      <c r="HZ1" s="37"/>
      <c r="IA1" s="37"/>
      <c r="IB1" s="37"/>
      <c r="IC1" s="37"/>
      <c r="ID1" s="38"/>
      <c r="IE1" s="38"/>
      <c r="IF1" s="38"/>
      <c r="IG1" s="38"/>
      <c r="IH1" s="38"/>
      <c r="II1" s="38"/>
      <c r="IJ1" s="38"/>
      <c r="IK1" s="38"/>
      <c r="IL1" s="39"/>
      <c r="IM1" s="39"/>
    </row>
    <row r="2" spans="1:247" s="40" customFormat="1" ht="12.75">
      <c r="A2" s="30" t="s">
        <v>59</v>
      </c>
      <c r="B2" s="41" t="s">
        <v>46</v>
      </c>
      <c r="C2" s="41" t="s">
        <v>47</v>
      </c>
      <c r="D2" s="41" t="s">
        <v>30</v>
      </c>
      <c r="E2" s="42" t="s">
        <v>0</v>
      </c>
      <c r="F2" s="41" t="s">
        <v>31</v>
      </c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D2" s="37"/>
      <c r="CE2" s="37"/>
      <c r="CF2" s="37"/>
      <c r="CG2" s="37"/>
      <c r="CH2" s="37"/>
      <c r="CI2" s="37"/>
      <c r="CJ2" s="37"/>
      <c r="CK2" s="37"/>
      <c r="CL2" s="37"/>
      <c r="CM2" s="37"/>
      <c r="CN2" s="37"/>
      <c r="CO2" s="37"/>
      <c r="CP2" s="37"/>
      <c r="CQ2" s="37"/>
      <c r="CR2" s="37"/>
      <c r="CS2" s="37"/>
      <c r="CT2" s="37"/>
      <c r="CU2" s="37"/>
      <c r="CV2" s="37"/>
      <c r="CW2" s="37"/>
      <c r="CX2" s="37"/>
      <c r="CY2" s="37"/>
      <c r="CZ2" s="37"/>
      <c r="DA2" s="37"/>
      <c r="DB2" s="37"/>
      <c r="DC2" s="37"/>
      <c r="DD2" s="37"/>
      <c r="DE2" s="37"/>
      <c r="DF2" s="37"/>
      <c r="DG2" s="37"/>
      <c r="DH2" s="37"/>
      <c r="DI2" s="37"/>
      <c r="DJ2" s="37"/>
      <c r="DK2" s="37"/>
      <c r="DL2" s="37"/>
      <c r="DM2" s="37"/>
      <c r="DN2" s="37"/>
      <c r="DO2" s="37"/>
      <c r="DP2" s="37"/>
      <c r="DQ2" s="37"/>
      <c r="DR2" s="37"/>
      <c r="DS2" s="37"/>
      <c r="DT2" s="37"/>
      <c r="DU2" s="37"/>
      <c r="DV2" s="37"/>
      <c r="DW2" s="37"/>
      <c r="DX2" s="37"/>
      <c r="DY2" s="37"/>
      <c r="DZ2" s="37"/>
      <c r="EA2" s="37"/>
      <c r="EB2" s="37"/>
      <c r="EC2" s="37"/>
      <c r="ED2" s="37"/>
      <c r="EE2" s="37"/>
      <c r="EF2" s="37"/>
      <c r="EG2" s="37"/>
      <c r="EH2" s="37"/>
      <c r="EI2" s="37"/>
      <c r="EJ2" s="37"/>
      <c r="EK2" s="37"/>
      <c r="EL2" s="37"/>
      <c r="EM2" s="37"/>
      <c r="EN2" s="37"/>
      <c r="EO2" s="37"/>
      <c r="EP2" s="37"/>
      <c r="EQ2" s="37"/>
      <c r="ER2" s="37"/>
      <c r="ES2" s="37"/>
      <c r="ET2" s="37"/>
      <c r="EU2" s="37"/>
      <c r="EV2" s="37"/>
      <c r="EW2" s="37"/>
      <c r="EX2" s="37"/>
      <c r="EY2" s="37"/>
      <c r="EZ2" s="37"/>
      <c r="FA2" s="37"/>
      <c r="FB2" s="37"/>
      <c r="FC2" s="37"/>
      <c r="FD2" s="37"/>
      <c r="FE2" s="37"/>
      <c r="FF2" s="37"/>
      <c r="FG2" s="37"/>
      <c r="FH2" s="37"/>
      <c r="FI2" s="37"/>
      <c r="FJ2" s="37"/>
      <c r="FK2" s="37"/>
      <c r="FL2" s="37"/>
      <c r="FM2" s="37"/>
      <c r="FN2" s="37"/>
      <c r="FO2" s="37"/>
      <c r="FP2" s="37"/>
      <c r="FQ2" s="37"/>
      <c r="FR2" s="37"/>
      <c r="FS2" s="37"/>
      <c r="FT2" s="37"/>
      <c r="FU2" s="37"/>
      <c r="FV2" s="37"/>
      <c r="FW2" s="37"/>
      <c r="FX2" s="37"/>
      <c r="FY2" s="37"/>
      <c r="FZ2" s="37"/>
      <c r="GA2" s="37"/>
      <c r="GB2" s="37"/>
      <c r="GC2" s="37"/>
      <c r="GD2" s="37"/>
      <c r="GE2" s="37"/>
      <c r="GF2" s="37"/>
      <c r="GG2" s="37"/>
      <c r="GH2" s="37"/>
      <c r="GI2" s="37"/>
      <c r="GJ2" s="37"/>
      <c r="GK2" s="37"/>
      <c r="GL2" s="37"/>
      <c r="GM2" s="37"/>
      <c r="GN2" s="37"/>
      <c r="GO2" s="37"/>
      <c r="GP2" s="37"/>
      <c r="GQ2" s="37"/>
      <c r="GR2" s="37"/>
      <c r="GS2" s="37"/>
      <c r="GT2" s="37"/>
      <c r="GU2" s="37"/>
      <c r="GV2" s="37"/>
      <c r="GW2" s="37"/>
      <c r="GX2" s="37"/>
      <c r="GY2" s="37"/>
      <c r="GZ2" s="37"/>
      <c r="HA2" s="37"/>
      <c r="HB2" s="37"/>
      <c r="HC2" s="37"/>
      <c r="HD2" s="37"/>
      <c r="HE2" s="37"/>
      <c r="HF2" s="37"/>
      <c r="HG2" s="37"/>
      <c r="HH2" s="37"/>
      <c r="HI2" s="37"/>
      <c r="HJ2" s="37"/>
      <c r="HK2" s="37"/>
      <c r="HL2" s="37"/>
      <c r="HM2" s="37"/>
      <c r="HN2" s="37"/>
      <c r="HO2" s="37"/>
      <c r="HP2" s="37"/>
      <c r="HQ2" s="37"/>
      <c r="HR2" s="37"/>
      <c r="HS2" s="37"/>
      <c r="HT2" s="37"/>
      <c r="HU2" s="37"/>
      <c r="HV2" s="37"/>
      <c r="HW2" s="37"/>
      <c r="HX2" s="37"/>
      <c r="HY2" s="37"/>
      <c r="HZ2" s="37"/>
      <c r="IA2" s="37"/>
      <c r="IB2" s="37"/>
      <c r="IC2" s="37"/>
      <c r="ID2" s="38"/>
      <c r="IE2" s="38"/>
      <c r="IF2" s="38"/>
      <c r="IG2" s="38"/>
      <c r="IH2" s="38"/>
      <c r="II2" s="38"/>
      <c r="IJ2" s="38"/>
      <c r="IK2" s="38"/>
      <c r="IL2" s="39"/>
      <c r="IM2" s="39"/>
    </row>
    <row r="3" spans="1:247" s="40" customFormat="1" ht="12.75">
      <c r="A3" s="31" t="s">
        <v>52</v>
      </c>
      <c r="B3" s="43">
        <v>719903.75</v>
      </c>
      <c r="C3" s="44">
        <v>667777.99</v>
      </c>
      <c r="D3" s="45">
        <f t="shared" ref="D3:D7" si="0">AVERAGE(B3:C3)</f>
        <v>693840.87</v>
      </c>
      <c r="E3" s="46">
        <v>1</v>
      </c>
      <c r="F3" s="45">
        <f t="shared" ref="F3:F7" si="1">E3*D3</f>
        <v>693840.87</v>
      </c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37"/>
      <c r="DW3" s="37"/>
      <c r="DX3" s="37"/>
      <c r="DY3" s="37"/>
      <c r="DZ3" s="37"/>
      <c r="EA3" s="37"/>
      <c r="EB3" s="37"/>
      <c r="EC3" s="37"/>
      <c r="ED3" s="37"/>
      <c r="EE3" s="37"/>
      <c r="EF3" s="37"/>
      <c r="EG3" s="37"/>
      <c r="EH3" s="37"/>
      <c r="EI3" s="37"/>
      <c r="EJ3" s="37"/>
      <c r="EK3" s="37"/>
      <c r="EL3" s="37"/>
      <c r="EM3" s="37"/>
      <c r="EN3" s="37"/>
      <c r="EO3" s="37"/>
      <c r="EP3" s="37"/>
      <c r="EQ3" s="37"/>
      <c r="ER3" s="37"/>
      <c r="ES3" s="37"/>
      <c r="ET3" s="37"/>
      <c r="EU3" s="37"/>
      <c r="EV3" s="37"/>
      <c r="EW3" s="37"/>
      <c r="EX3" s="37"/>
      <c r="EY3" s="37"/>
      <c r="EZ3" s="37"/>
      <c r="FA3" s="37"/>
      <c r="FB3" s="37"/>
      <c r="FC3" s="37"/>
      <c r="FD3" s="37"/>
      <c r="FE3" s="37"/>
      <c r="FF3" s="37"/>
      <c r="FG3" s="37"/>
      <c r="FH3" s="37"/>
      <c r="FI3" s="37"/>
      <c r="FJ3" s="37"/>
      <c r="FK3" s="37"/>
      <c r="FL3" s="37"/>
      <c r="FM3" s="37"/>
      <c r="FN3" s="37"/>
      <c r="FO3" s="37"/>
      <c r="FP3" s="37"/>
      <c r="FQ3" s="37"/>
      <c r="FR3" s="37"/>
      <c r="FS3" s="37"/>
      <c r="FT3" s="37"/>
      <c r="FU3" s="37"/>
      <c r="FV3" s="37"/>
      <c r="FW3" s="37"/>
      <c r="FX3" s="37"/>
      <c r="FY3" s="37"/>
      <c r="FZ3" s="37"/>
      <c r="GA3" s="37"/>
      <c r="GB3" s="37"/>
      <c r="GC3" s="37"/>
      <c r="GD3" s="37"/>
      <c r="GE3" s="37"/>
      <c r="GF3" s="37"/>
      <c r="GG3" s="37"/>
      <c r="GH3" s="37"/>
      <c r="GI3" s="37"/>
      <c r="GJ3" s="37"/>
      <c r="GK3" s="37"/>
      <c r="GL3" s="37"/>
      <c r="GM3" s="37"/>
      <c r="GN3" s="37"/>
      <c r="GO3" s="37"/>
      <c r="GP3" s="37"/>
      <c r="GQ3" s="37"/>
      <c r="GR3" s="37"/>
      <c r="GS3" s="37"/>
      <c r="GT3" s="37"/>
      <c r="GU3" s="37"/>
      <c r="GV3" s="37"/>
      <c r="GW3" s="37"/>
      <c r="GX3" s="37"/>
      <c r="GY3" s="37"/>
      <c r="GZ3" s="37"/>
      <c r="HA3" s="37"/>
      <c r="HB3" s="37"/>
      <c r="HC3" s="37"/>
      <c r="HD3" s="37"/>
      <c r="HE3" s="37"/>
      <c r="HF3" s="37"/>
      <c r="HG3" s="37"/>
      <c r="HH3" s="37"/>
      <c r="HI3" s="37"/>
      <c r="HJ3" s="37"/>
      <c r="HK3" s="37"/>
      <c r="HL3" s="37"/>
      <c r="HM3" s="37"/>
      <c r="HN3" s="37"/>
      <c r="HO3" s="37"/>
      <c r="HP3" s="37"/>
      <c r="HQ3" s="37"/>
      <c r="HR3" s="37"/>
      <c r="HS3" s="37"/>
      <c r="HT3" s="37"/>
      <c r="HU3" s="37"/>
      <c r="HV3" s="37"/>
      <c r="HW3" s="37"/>
      <c r="HX3" s="37"/>
      <c r="HY3" s="37"/>
      <c r="HZ3" s="37"/>
      <c r="IA3" s="37"/>
      <c r="IB3" s="37"/>
      <c r="IC3" s="37"/>
      <c r="ID3" s="38"/>
      <c r="IE3" s="38"/>
      <c r="IF3" s="38"/>
      <c r="IG3" s="38"/>
      <c r="IH3" s="38"/>
      <c r="II3" s="38"/>
      <c r="IJ3" s="38"/>
      <c r="IK3" s="38"/>
      <c r="IL3" s="39"/>
      <c r="IM3" s="39"/>
    </row>
    <row r="4" spans="1:247" s="40" customFormat="1" ht="12.75">
      <c r="A4" s="31" t="s">
        <v>54</v>
      </c>
      <c r="B4" s="43">
        <v>15339</v>
      </c>
      <c r="C4" s="44">
        <v>17449</v>
      </c>
      <c r="D4" s="45">
        <f t="shared" si="0"/>
        <v>16394</v>
      </c>
      <c r="E4" s="46">
        <v>1</v>
      </c>
      <c r="F4" s="45">
        <f t="shared" si="1"/>
        <v>16394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  <c r="DV4" s="37"/>
      <c r="DW4" s="37"/>
      <c r="DX4" s="37"/>
      <c r="DY4" s="37"/>
      <c r="DZ4" s="37"/>
      <c r="EA4" s="37"/>
      <c r="EB4" s="37"/>
      <c r="EC4" s="37"/>
      <c r="ED4" s="37"/>
      <c r="EE4" s="37"/>
      <c r="EF4" s="37"/>
      <c r="EG4" s="37"/>
      <c r="EH4" s="37"/>
      <c r="EI4" s="37"/>
      <c r="EJ4" s="37"/>
      <c r="EK4" s="37"/>
      <c r="EL4" s="37"/>
      <c r="EM4" s="37"/>
      <c r="EN4" s="37"/>
      <c r="EO4" s="37"/>
      <c r="EP4" s="37"/>
      <c r="EQ4" s="37"/>
      <c r="ER4" s="37"/>
      <c r="ES4" s="37"/>
      <c r="ET4" s="37"/>
      <c r="EU4" s="37"/>
      <c r="EV4" s="37"/>
      <c r="EW4" s="37"/>
      <c r="EX4" s="37"/>
      <c r="EY4" s="37"/>
      <c r="EZ4" s="37"/>
      <c r="FA4" s="37"/>
      <c r="FB4" s="37"/>
      <c r="FC4" s="37"/>
      <c r="FD4" s="37"/>
      <c r="FE4" s="37"/>
      <c r="FF4" s="37"/>
      <c r="FG4" s="37"/>
      <c r="FH4" s="37"/>
      <c r="FI4" s="37"/>
      <c r="FJ4" s="37"/>
      <c r="FK4" s="37"/>
      <c r="FL4" s="37"/>
      <c r="FM4" s="37"/>
      <c r="FN4" s="37"/>
      <c r="FO4" s="37"/>
      <c r="FP4" s="37"/>
      <c r="FQ4" s="37"/>
      <c r="FR4" s="37"/>
      <c r="FS4" s="37"/>
      <c r="FT4" s="37"/>
      <c r="FU4" s="37"/>
      <c r="FV4" s="37"/>
      <c r="FW4" s="37"/>
      <c r="FX4" s="37"/>
      <c r="FY4" s="37"/>
      <c r="FZ4" s="37"/>
      <c r="GA4" s="37"/>
      <c r="GB4" s="37"/>
      <c r="GC4" s="37"/>
      <c r="GD4" s="37"/>
      <c r="GE4" s="37"/>
      <c r="GF4" s="37"/>
      <c r="GG4" s="37"/>
      <c r="GH4" s="37"/>
      <c r="GI4" s="37"/>
      <c r="GJ4" s="37"/>
      <c r="GK4" s="37"/>
      <c r="GL4" s="37"/>
      <c r="GM4" s="37"/>
      <c r="GN4" s="37"/>
      <c r="GO4" s="37"/>
      <c r="GP4" s="37"/>
      <c r="GQ4" s="37"/>
      <c r="GR4" s="37"/>
      <c r="GS4" s="37"/>
      <c r="GT4" s="37"/>
      <c r="GU4" s="37"/>
      <c r="GV4" s="37"/>
      <c r="GW4" s="37"/>
      <c r="GX4" s="37"/>
      <c r="GY4" s="37"/>
      <c r="GZ4" s="37"/>
      <c r="HA4" s="37"/>
      <c r="HB4" s="37"/>
      <c r="HC4" s="37"/>
      <c r="HD4" s="37"/>
      <c r="HE4" s="37"/>
      <c r="HF4" s="37"/>
      <c r="HG4" s="37"/>
      <c r="HH4" s="37"/>
      <c r="HI4" s="37"/>
      <c r="HJ4" s="37"/>
      <c r="HK4" s="37"/>
      <c r="HL4" s="37"/>
      <c r="HM4" s="37"/>
      <c r="HN4" s="37"/>
      <c r="HO4" s="37"/>
      <c r="HP4" s="37"/>
      <c r="HQ4" s="37"/>
      <c r="HR4" s="37"/>
      <c r="HS4" s="37"/>
      <c r="HT4" s="37"/>
      <c r="HU4" s="37"/>
      <c r="HV4" s="37"/>
      <c r="HW4" s="37"/>
      <c r="HX4" s="37"/>
      <c r="HY4" s="37"/>
      <c r="HZ4" s="37"/>
      <c r="IA4" s="37"/>
      <c r="IB4" s="37"/>
      <c r="IC4" s="37"/>
      <c r="ID4" s="38"/>
      <c r="IE4" s="38"/>
      <c r="IF4" s="38"/>
      <c r="IG4" s="38"/>
      <c r="IH4" s="38"/>
      <c r="II4" s="38"/>
      <c r="IJ4" s="38"/>
      <c r="IK4" s="38"/>
      <c r="IL4" s="39"/>
      <c r="IM4" s="39"/>
    </row>
    <row r="5" spans="1:247" s="40" customFormat="1" ht="12.75">
      <c r="A5" s="31" t="s">
        <v>55</v>
      </c>
      <c r="B5" s="43">
        <f>141075+1472211</f>
        <v>1613286</v>
      </c>
      <c r="C5" s="44">
        <f>203810+1176721</f>
        <v>1380531</v>
      </c>
      <c r="D5" s="45">
        <f t="shared" si="0"/>
        <v>1496908.5</v>
      </c>
      <c r="E5" s="46">
        <v>1</v>
      </c>
      <c r="F5" s="45">
        <f t="shared" ref="F5:F6" si="2">E5*D5</f>
        <v>1496908.5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/>
      <c r="FO5" s="37"/>
      <c r="FP5" s="37"/>
      <c r="FQ5" s="37"/>
      <c r="FR5" s="37"/>
      <c r="FS5" s="37"/>
      <c r="FT5" s="37"/>
      <c r="FU5" s="37"/>
      <c r="FV5" s="37"/>
      <c r="FW5" s="37"/>
      <c r="FX5" s="37"/>
      <c r="FY5" s="37"/>
      <c r="FZ5" s="37"/>
      <c r="GA5" s="37"/>
      <c r="GB5" s="37"/>
      <c r="GC5" s="37"/>
      <c r="GD5" s="37"/>
      <c r="GE5" s="37"/>
      <c r="GF5" s="37"/>
      <c r="GG5" s="37"/>
      <c r="GH5" s="37"/>
      <c r="GI5" s="37"/>
      <c r="GJ5" s="37"/>
      <c r="GK5" s="37"/>
      <c r="GL5" s="37"/>
      <c r="GM5" s="37"/>
      <c r="GN5" s="37"/>
      <c r="GO5" s="37"/>
      <c r="GP5" s="37"/>
      <c r="GQ5" s="37"/>
      <c r="GR5" s="37"/>
      <c r="GS5" s="37"/>
      <c r="GT5" s="37"/>
      <c r="GU5" s="37"/>
      <c r="GV5" s="37"/>
      <c r="GW5" s="37"/>
      <c r="GX5" s="37"/>
      <c r="GY5" s="37"/>
      <c r="GZ5" s="37"/>
      <c r="HA5" s="37"/>
      <c r="HB5" s="37"/>
      <c r="HC5" s="37"/>
      <c r="HD5" s="37"/>
      <c r="HE5" s="37"/>
      <c r="HF5" s="37"/>
      <c r="HG5" s="37"/>
      <c r="HH5" s="37"/>
      <c r="HI5" s="37"/>
      <c r="HJ5" s="37"/>
      <c r="HK5" s="37"/>
      <c r="HL5" s="37"/>
      <c r="HM5" s="37"/>
      <c r="HN5" s="37"/>
      <c r="HO5" s="37"/>
      <c r="HP5" s="37"/>
      <c r="HQ5" s="37"/>
      <c r="HR5" s="37"/>
      <c r="HS5" s="37"/>
      <c r="HT5" s="37"/>
      <c r="HU5" s="37"/>
      <c r="HV5" s="37"/>
      <c r="HW5" s="37"/>
      <c r="HX5" s="37"/>
      <c r="HY5" s="37"/>
      <c r="HZ5" s="37"/>
      <c r="IA5" s="37"/>
      <c r="IB5" s="37"/>
      <c r="IC5" s="37"/>
      <c r="ID5" s="38"/>
      <c r="IE5" s="38"/>
      <c r="IF5" s="38"/>
      <c r="IG5" s="38"/>
      <c r="IH5" s="38"/>
      <c r="II5" s="38"/>
      <c r="IJ5" s="38"/>
      <c r="IK5" s="38"/>
      <c r="IL5" s="39"/>
      <c r="IM5" s="39"/>
    </row>
    <row r="6" spans="1:247" s="40" customFormat="1" ht="12.75">
      <c r="A6" s="31" t="s">
        <v>44</v>
      </c>
      <c r="B6" s="43">
        <v>965</v>
      </c>
      <c r="C6" s="44">
        <v>2187</v>
      </c>
      <c r="D6" s="45">
        <f t="shared" si="0"/>
        <v>1576</v>
      </c>
      <c r="E6" s="46">
        <v>0.5</v>
      </c>
      <c r="F6" s="45">
        <f t="shared" si="2"/>
        <v>788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  <c r="FV6" s="37"/>
      <c r="FW6" s="37"/>
      <c r="FX6" s="37"/>
      <c r="FY6" s="37"/>
      <c r="FZ6" s="37"/>
      <c r="GA6" s="37"/>
      <c r="GB6" s="37"/>
      <c r="GC6" s="37"/>
      <c r="GD6" s="37"/>
      <c r="GE6" s="37"/>
      <c r="GF6" s="37"/>
      <c r="GG6" s="37"/>
      <c r="GH6" s="37"/>
      <c r="GI6" s="37"/>
      <c r="GJ6" s="37"/>
      <c r="GK6" s="37"/>
      <c r="GL6" s="37"/>
      <c r="GM6" s="37"/>
      <c r="GN6" s="37"/>
      <c r="GO6" s="37"/>
      <c r="GP6" s="37"/>
      <c r="GQ6" s="37"/>
      <c r="GR6" s="37"/>
      <c r="GS6" s="37"/>
      <c r="GT6" s="37"/>
      <c r="GU6" s="37"/>
      <c r="GV6" s="37"/>
      <c r="GW6" s="37"/>
      <c r="GX6" s="37"/>
      <c r="GY6" s="37"/>
      <c r="GZ6" s="37"/>
      <c r="HA6" s="37"/>
      <c r="HB6" s="37"/>
      <c r="HC6" s="37"/>
      <c r="HD6" s="37"/>
      <c r="HE6" s="37"/>
      <c r="HF6" s="37"/>
      <c r="HG6" s="37"/>
      <c r="HH6" s="37"/>
      <c r="HI6" s="37"/>
      <c r="HJ6" s="37"/>
      <c r="HK6" s="37"/>
      <c r="HL6" s="37"/>
      <c r="HM6" s="37"/>
      <c r="HN6" s="37"/>
      <c r="HO6" s="37"/>
      <c r="HP6" s="37"/>
      <c r="HQ6" s="37"/>
      <c r="HR6" s="37"/>
      <c r="HS6" s="37"/>
      <c r="HT6" s="37"/>
      <c r="HU6" s="37"/>
      <c r="HV6" s="37"/>
      <c r="HW6" s="37"/>
      <c r="HX6" s="37"/>
      <c r="HY6" s="37"/>
      <c r="HZ6" s="37"/>
      <c r="IA6" s="37"/>
      <c r="IB6" s="37"/>
      <c r="IC6" s="37"/>
      <c r="ID6" s="38"/>
      <c r="IE6" s="38"/>
      <c r="IF6" s="38"/>
      <c r="IG6" s="38"/>
      <c r="IH6" s="38"/>
      <c r="II6" s="38"/>
      <c r="IJ6" s="38"/>
      <c r="IK6" s="38"/>
      <c r="IL6" s="39"/>
      <c r="IM6" s="39"/>
    </row>
    <row r="7" spans="1:247" s="40" customFormat="1" ht="12.75">
      <c r="A7" s="31" t="s">
        <v>32</v>
      </c>
      <c r="B7" s="43">
        <v>-55316</v>
      </c>
      <c r="C7" s="43">
        <v>-46965</v>
      </c>
      <c r="D7" s="45">
        <f t="shared" si="0"/>
        <v>-51140.5</v>
      </c>
      <c r="E7" s="46">
        <v>1</v>
      </c>
      <c r="F7" s="45">
        <f t="shared" si="1"/>
        <v>-51140.5</v>
      </c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  <c r="EN7" s="37"/>
      <c r="EO7" s="37"/>
      <c r="EP7" s="37"/>
      <c r="EQ7" s="37"/>
      <c r="ER7" s="37"/>
      <c r="ES7" s="37"/>
      <c r="ET7" s="37"/>
      <c r="EU7" s="37"/>
      <c r="EV7" s="37"/>
      <c r="EW7" s="37"/>
      <c r="EX7" s="37"/>
      <c r="EY7" s="37"/>
      <c r="EZ7" s="37"/>
      <c r="FA7" s="37"/>
      <c r="FB7" s="37"/>
      <c r="FC7" s="37"/>
      <c r="FD7" s="37"/>
      <c r="FE7" s="37"/>
      <c r="FF7" s="37"/>
      <c r="FG7" s="37"/>
      <c r="FH7" s="37"/>
      <c r="FI7" s="37"/>
      <c r="FJ7" s="37"/>
      <c r="FK7" s="37"/>
      <c r="FL7" s="37"/>
      <c r="FM7" s="37"/>
      <c r="FN7" s="37"/>
      <c r="FO7" s="37"/>
      <c r="FP7" s="37"/>
      <c r="FQ7" s="37"/>
      <c r="FR7" s="37"/>
      <c r="FS7" s="37"/>
      <c r="FT7" s="37"/>
      <c r="FU7" s="37"/>
      <c r="FV7" s="37"/>
      <c r="FW7" s="37"/>
      <c r="FX7" s="37"/>
      <c r="FY7" s="37"/>
      <c r="FZ7" s="37"/>
      <c r="GA7" s="37"/>
      <c r="GB7" s="37"/>
      <c r="GC7" s="37"/>
      <c r="GD7" s="37"/>
      <c r="GE7" s="37"/>
      <c r="GF7" s="37"/>
      <c r="GG7" s="37"/>
      <c r="GH7" s="37"/>
      <c r="GI7" s="37"/>
      <c r="GJ7" s="37"/>
      <c r="GK7" s="37"/>
      <c r="GL7" s="37"/>
      <c r="GM7" s="37"/>
      <c r="GN7" s="37"/>
      <c r="GO7" s="37"/>
      <c r="GP7" s="37"/>
      <c r="GQ7" s="37"/>
      <c r="GR7" s="37"/>
      <c r="GS7" s="37"/>
      <c r="GT7" s="37"/>
      <c r="GU7" s="37"/>
      <c r="GV7" s="37"/>
      <c r="GW7" s="37"/>
      <c r="GX7" s="37"/>
      <c r="GY7" s="37"/>
      <c r="GZ7" s="37"/>
      <c r="HA7" s="37"/>
      <c r="HB7" s="37"/>
      <c r="HC7" s="37"/>
      <c r="HD7" s="37"/>
      <c r="HE7" s="37"/>
      <c r="HF7" s="37"/>
      <c r="HG7" s="37"/>
      <c r="HH7" s="37"/>
      <c r="HI7" s="37"/>
      <c r="HJ7" s="37"/>
      <c r="HK7" s="37"/>
      <c r="HL7" s="37"/>
      <c r="HM7" s="37"/>
      <c r="HN7" s="37"/>
      <c r="HO7" s="37"/>
      <c r="HP7" s="37"/>
      <c r="HQ7" s="37"/>
      <c r="HR7" s="37"/>
      <c r="HS7" s="37"/>
      <c r="HT7" s="37"/>
      <c r="HU7" s="37"/>
      <c r="HV7" s="37"/>
      <c r="HW7" s="37"/>
      <c r="HX7" s="37"/>
      <c r="HY7" s="37"/>
      <c r="HZ7" s="37"/>
      <c r="IA7" s="37"/>
      <c r="IB7" s="37"/>
      <c r="IC7" s="37"/>
      <c r="ID7" s="38"/>
      <c r="IE7" s="38"/>
      <c r="IF7" s="38"/>
      <c r="IG7" s="38"/>
      <c r="IH7" s="38"/>
      <c r="II7" s="38"/>
      <c r="IJ7" s="38"/>
      <c r="IK7" s="38"/>
      <c r="IL7" s="39"/>
      <c r="IM7" s="39"/>
    </row>
    <row r="8" spans="1:247" s="40" customFormat="1" ht="25.5">
      <c r="A8" s="30" t="s">
        <v>60</v>
      </c>
      <c r="B8" s="41" t="s">
        <v>46</v>
      </c>
      <c r="C8" s="41" t="s">
        <v>47</v>
      </c>
      <c r="D8" s="41" t="s">
        <v>30</v>
      </c>
      <c r="E8" s="42" t="s">
        <v>0</v>
      </c>
      <c r="F8" s="41" t="s">
        <v>31</v>
      </c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  <c r="DW8" s="37"/>
      <c r="DX8" s="37"/>
      <c r="DY8" s="37"/>
      <c r="DZ8" s="37"/>
      <c r="EA8" s="37"/>
      <c r="EB8" s="37"/>
      <c r="EC8" s="37"/>
      <c r="ED8" s="37"/>
      <c r="EE8" s="37"/>
      <c r="EF8" s="37"/>
      <c r="EG8" s="37"/>
      <c r="EH8" s="37"/>
      <c r="EI8" s="37"/>
      <c r="EJ8" s="37"/>
      <c r="EK8" s="37"/>
      <c r="EL8" s="37"/>
      <c r="EM8" s="37"/>
      <c r="EN8" s="37"/>
      <c r="EO8" s="37"/>
      <c r="EP8" s="37"/>
      <c r="EQ8" s="37"/>
      <c r="ER8" s="37"/>
      <c r="ES8" s="37"/>
      <c r="ET8" s="37"/>
      <c r="EU8" s="37"/>
      <c r="EV8" s="37"/>
      <c r="EW8" s="37"/>
      <c r="EX8" s="37"/>
      <c r="EY8" s="37"/>
      <c r="EZ8" s="37"/>
      <c r="FA8" s="37"/>
      <c r="FB8" s="37"/>
      <c r="FC8" s="37"/>
      <c r="FD8" s="37"/>
      <c r="FE8" s="37"/>
      <c r="FF8" s="37"/>
      <c r="FG8" s="37"/>
      <c r="FH8" s="37"/>
      <c r="FI8" s="37"/>
      <c r="FJ8" s="37"/>
      <c r="FK8" s="37"/>
      <c r="FL8" s="37"/>
      <c r="FM8" s="37"/>
      <c r="FN8" s="37"/>
      <c r="FO8" s="37"/>
      <c r="FP8" s="37"/>
      <c r="FQ8" s="37"/>
      <c r="FR8" s="37"/>
      <c r="FS8" s="37"/>
      <c r="FT8" s="37"/>
      <c r="FU8" s="37"/>
      <c r="FV8" s="37"/>
      <c r="FW8" s="37"/>
      <c r="FX8" s="37"/>
      <c r="FY8" s="37"/>
      <c r="FZ8" s="37"/>
      <c r="GA8" s="37"/>
      <c r="GB8" s="37"/>
      <c r="GC8" s="37"/>
      <c r="GD8" s="37"/>
      <c r="GE8" s="37"/>
      <c r="GF8" s="37"/>
      <c r="GG8" s="37"/>
      <c r="GH8" s="37"/>
      <c r="GI8" s="37"/>
      <c r="GJ8" s="37"/>
      <c r="GK8" s="37"/>
      <c r="GL8" s="37"/>
      <c r="GM8" s="37"/>
      <c r="GN8" s="37"/>
      <c r="GO8" s="37"/>
      <c r="GP8" s="37"/>
      <c r="GQ8" s="37"/>
      <c r="GR8" s="37"/>
      <c r="GS8" s="37"/>
      <c r="GT8" s="37"/>
      <c r="GU8" s="37"/>
      <c r="GV8" s="37"/>
      <c r="GW8" s="37"/>
      <c r="GX8" s="37"/>
      <c r="GY8" s="37"/>
      <c r="GZ8" s="37"/>
      <c r="HA8" s="37"/>
      <c r="HB8" s="37"/>
      <c r="HC8" s="37"/>
      <c r="HD8" s="37"/>
      <c r="HE8" s="37"/>
      <c r="HF8" s="37"/>
      <c r="HG8" s="37"/>
      <c r="HH8" s="37"/>
      <c r="HI8" s="37"/>
      <c r="HJ8" s="37"/>
      <c r="HK8" s="37"/>
      <c r="HL8" s="37"/>
      <c r="HM8" s="37"/>
      <c r="HN8" s="37"/>
      <c r="HO8" s="37"/>
      <c r="HP8" s="37"/>
      <c r="HQ8" s="37"/>
      <c r="HR8" s="37"/>
      <c r="HS8" s="37"/>
      <c r="HT8" s="37"/>
      <c r="HU8" s="37"/>
      <c r="HV8" s="37"/>
      <c r="HW8" s="37"/>
      <c r="HX8" s="37"/>
      <c r="HY8" s="37"/>
      <c r="HZ8" s="37"/>
      <c r="IA8" s="37"/>
      <c r="IB8" s="37"/>
      <c r="IC8" s="37"/>
      <c r="ID8" s="38"/>
      <c r="IE8" s="38"/>
      <c r="IF8" s="38"/>
      <c r="IG8" s="38"/>
      <c r="IH8" s="38"/>
      <c r="II8" s="38"/>
      <c r="IJ8" s="38"/>
      <c r="IK8" s="38"/>
      <c r="IL8" s="39"/>
      <c r="IM8" s="39"/>
    </row>
    <row r="9" spans="1:247" s="40" customFormat="1" ht="12.75">
      <c r="A9" s="31" t="s">
        <v>52</v>
      </c>
      <c r="B9" s="43">
        <v>580068.07999999996</v>
      </c>
      <c r="C9" s="44">
        <v>682379.27</v>
      </c>
      <c r="D9" s="45">
        <f t="shared" ref="D9:D13" si="3">AVERAGE(B9:C9)</f>
        <v>631223.67500000005</v>
      </c>
      <c r="E9" s="46">
        <v>1</v>
      </c>
      <c r="F9" s="45">
        <f t="shared" ref="F9:F13" si="4">E9*D9</f>
        <v>631223.67500000005</v>
      </c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  <c r="DV9" s="37"/>
      <c r="DW9" s="37"/>
      <c r="DX9" s="37"/>
      <c r="DY9" s="37"/>
      <c r="DZ9" s="37"/>
      <c r="EA9" s="37"/>
      <c r="EB9" s="37"/>
      <c r="EC9" s="37"/>
      <c r="ED9" s="37"/>
      <c r="EE9" s="37"/>
      <c r="EF9" s="37"/>
      <c r="EG9" s="37"/>
      <c r="EH9" s="37"/>
      <c r="EI9" s="37"/>
      <c r="EJ9" s="37"/>
      <c r="EK9" s="37"/>
      <c r="EL9" s="37"/>
      <c r="EM9" s="37"/>
      <c r="EN9" s="37"/>
      <c r="EO9" s="37"/>
      <c r="EP9" s="37"/>
      <c r="EQ9" s="37"/>
      <c r="ER9" s="37"/>
      <c r="ES9" s="37"/>
      <c r="ET9" s="37"/>
      <c r="EU9" s="37"/>
      <c r="EV9" s="37"/>
      <c r="EW9" s="37"/>
      <c r="EX9" s="37"/>
      <c r="EY9" s="37"/>
      <c r="EZ9" s="37"/>
      <c r="FA9" s="37"/>
      <c r="FB9" s="37"/>
      <c r="FC9" s="37"/>
      <c r="FD9" s="37"/>
      <c r="FE9" s="37"/>
      <c r="FF9" s="37"/>
      <c r="FG9" s="37"/>
      <c r="FH9" s="37"/>
      <c r="FI9" s="37"/>
      <c r="FJ9" s="37"/>
      <c r="FK9" s="37"/>
      <c r="FL9" s="37"/>
      <c r="FM9" s="37"/>
      <c r="FN9" s="37"/>
      <c r="FO9" s="37"/>
      <c r="FP9" s="37"/>
      <c r="FQ9" s="37"/>
      <c r="FR9" s="37"/>
      <c r="FS9" s="37"/>
      <c r="FT9" s="37"/>
      <c r="FU9" s="37"/>
      <c r="FV9" s="37"/>
      <c r="FW9" s="37"/>
      <c r="FX9" s="37"/>
      <c r="FY9" s="37"/>
      <c r="FZ9" s="37"/>
      <c r="GA9" s="37"/>
      <c r="GB9" s="37"/>
      <c r="GC9" s="37"/>
      <c r="GD9" s="37"/>
      <c r="GE9" s="37"/>
      <c r="GF9" s="37"/>
      <c r="GG9" s="37"/>
      <c r="GH9" s="37"/>
      <c r="GI9" s="37"/>
      <c r="GJ9" s="37"/>
      <c r="GK9" s="37"/>
      <c r="GL9" s="37"/>
      <c r="GM9" s="37"/>
      <c r="GN9" s="37"/>
      <c r="GO9" s="37"/>
      <c r="GP9" s="37"/>
      <c r="GQ9" s="37"/>
      <c r="GR9" s="37"/>
      <c r="GS9" s="37"/>
      <c r="GT9" s="37"/>
      <c r="GU9" s="37"/>
      <c r="GV9" s="37"/>
      <c r="GW9" s="37"/>
      <c r="GX9" s="37"/>
      <c r="GY9" s="37"/>
      <c r="GZ9" s="37"/>
      <c r="HA9" s="37"/>
      <c r="HB9" s="37"/>
      <c r="HC9" s="37"/>
      <c r="HD9" s="37"/>
      <c r="HE9" s="37"/>
      <c r="HF9" s="37"/>
      <c r="HG9" s="37"/>
      <c r="HH9" s="37"/>
      <c r="HI9" s="37"/>
      <c r="HJ9" s="37"/>
      <c r="HK9" s="37"/>
      <c r="HL9" s="37"/>
      <c r="HM9" s="37"/>
      <c r="HN9" s="37"/>
      <c r="HO9" s="37"/>
      <c r="HP9" s="37"/>
      <c r="HQ9" s="37"/>
      <c r="HR9" s="37"/>
      <c r="HS9" s="37"/>
      <c r="HT9" s="37"/>
      <c r="HU9" s="37"/>
      <c r="HV9" s="37"/>
      <c r="HW9" s="37"/>
      <c r="HX9" s="37"/>
      <c r="HY9" s="37"/>
      <c r="HZ9" s="37"/>
      <c r="IA9" s="37"/>
      <c r="IB9" s="37"/>
      <c r="IC9" s="37"/>
      <c r="ID9" s="38"/>
      <c r="IE9" s="38"/>
      <c r="IF9" s="38"/>
      <c r="IG9" s="38"/>
      <c r="IH9" s="38"/>
      <c r="II9" s="38"/>
      <c r="IJ9" s="38"/>
      <c r="IK9" s="38"/>
      <c r="IL9" s="39"/>
      <c r="IM9" s="39"/>
    </row>
    <row r="10" spans="1:247" s="40" customFormat="1" ht="12.75">
      <c r="A10" s="31" t="s">
        <v>54</v>
      </c>
      <c r="B10" s="43">
        <v>89199</v>
      </c>
      <c r="C10" s="44">
        <v>110016</v>
      </c>
      <c r="D10" s="45">
        <f t="shared" si="3"/>
        <v>99607.5</v>
      </c>
      <c r="E10" s="46">
        <v>1</v>
      </c>
      <c r="F10" s="45">
        <f t="shared" si="4"/>
        <v>99607.5</v>
      </c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  <c r="DV10" s="37"/>
      <c r="DW10" s="37"/>
      <c r="DX10" s="37"/>
      <c r="DY10" s="37"/>
      <c r="DZ10" s="37"/>
      <c r="EA10" s="37"/>
      <c r="EB10" s="37"/>
      <c r="EC10" s="37"/>
      <c r="ED10" s="37"/>
      <c r="EE10" s="37"/>
      <c r="EF10" s="37"/>
      <c r="EG10" s="37"/>
      <c r="EH10" s="37"/>
      <c r="EI10" s="37"/>
      <c r="EJ10" s="37"/>
      <c r="EK10" s="37"/>
      <c r="EL10" s="37"/>
      <c r="EM10" s="37"/>
      <c r="EN10" s="37"/>
      <c r="EO10" s="37"/>
      <c r="EP10" s="37"/>
      <c r="EQ10" s="37"/>
      <c r="ER10" s="37"/>
      <c r="ES10" s="37"/>
      <c r="ET10" s="37"/>
      <c r="EU10" s="37"/>
      <c r="EV10" s="37"/>
      <c r="EW10" s="37"/>
      <c r="EX10" s="37"/>
      <c r="EY10" s="37"/>
      <c r="EZ10" s="37"/>
      <c r="FA10" s="37"/>
      <c r="FB10" s="37"/>
      <c r="FC10" s="37"/>
      <c r="FD10" s="37"/>
      <c r="FE10" s="37"/>
      <c r="FF10" s="37"/>
      <c r="FG10" s="37"/>
      <c r="FH10" s="37"/>
      <c r="FI10" s="37"/>
      <c r="FJ10" s="37"/>
      <c r="FK10" s="37"/>
      <c r="FL10" s="37"/>
      <c r="FM10" s="37"/>
      <c r="FN10" s="37"/>
      <c r="FO10" s="37"/>
      <c r="FP10" s="37"/>
      <c r="FQ10" s="37"/>
      <c r="FR10" s="37"/>
      <c r="FS10" s="37"/>
      <c r="FT10" s="37"/>
      <c r="FU10" s="37"/>
      <c r="FV10" s="37"/>
      <c r="FW10" s="37"/>
      <c r="FX10" s="37"/>
      <c r="FY10" s="37"/>
      <c r="FZ10" s="37"/>
      <c r="GA10" s="37"/>
      <c r="GB10" s="37"/>
      <c r="GC10" s="37"/>
      <c r="GD10" s="37"/>
      <c r="GE10" s="37"/>
      <c r="GF10" s="37"/>
      <c r="GG10" s="37"/>
      <c r="GH10" s="37"/>
      <c r="GI10" s="37"/>
      <c r="GJ10" s="37"/>
      <c r="GK10" s="37"/>
      <c r="GL10" s="37"/>
      <c r="GM10" s="37"/>
      <c r="GN10" s="37"/>
      <c r="GO10" s="37"/>
      <c r="GP10" s="37"/>
      <c r="GQ10" s="37"/>
      <c r="GR10" s="37"/>
      <c r="GS10" s="37"/>
      <c r="GT10" s="37"/>
      <c r="GU10" s="37"/>
      <c r="GV10" s="37"/>
      <c r="GW10" s="37"/>
      <c r="GX10" s="37"/>
      <c r="GY10" s="37"/>
      <c r="GZ10" s="37"/>
      <c r="HA10" s="37"/>
      <c r="HB10" s="37"/>
      <c r="HC10" s="37"/>
      <c r="HD10" s="37"/>
      <c r="HE10" s="37"/>
      <c r="HF10" s="37"/>
      <c r="HG10" s="37"/>
      <c r="HH10" s="37"/>
      <c r="HI10" s="37"/>
      <c r="HJ10" s="37"/>
      <c r="HK10" s="37"/>
      <c r="HL10" s="37"/>
      <c r="HM10" s="37"/>
      <c r="HN10" s="37"/>
      <c r="HO10" s="37"/>
      <c r="HP10" s="37"/>
      <c r="HQ10" s="37"/>
      <c r="HR10" s="37"/>
      <c r="HS10" s="37"/>
      <c r="HT10" s="37"/>
      <c r="HU10" s="37"/>
      <c r="HV10" s="37"/>
      <c r="HW10" s="37"/>
      <c r="HX10" s="37"/>
      <c r="HY10" s="37"/>
      <c r="HZ10" s="37"/>
      <c r="IA10" s="37"/>
      <c r="IB10" s="37"/>
      <c r="IC10" s="37"/>
      <c r="ID10" s="38"/>
      <c r="IE10" s="38"/>
      <c r="IF10" s="38"/>
      <c r="IG10" s="38"/>
      <c r="IH10" s="38"/>
      <c r="II10" s="38"/>
      <c r="IJ10" s="38"/>
      <c r="IK10" s="38"/>
      <c r="IL10" s="39"/>
      <c r="IM10" s="39"/>
    </row>
    <row r="11" spans="1:247" s="40" customFormat="1" ht="12.75">
      <c r="A11" s="31" t="s">
        <v>55</v>
      </c>
      <c r="B11" s="43">
        <v>213835</v>
      </c>
      <c r="C11" s="44">
        <f>22596.07+41836</f>
        <v>64432.07</v>
      </c>
      <c r="D11" s="45">
        <f t="shared" si="3"/>
        <v>139133.535</v>
      </c>
      <c r="E11" s="46">
        <v>1</v>
      </c>
      <c r="F11" s="45">
        <f t="shared" si="4"/>
        <v>139133.535</v>
      </c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7"/>
      <c r="DS11" s="37"/>
      <c r="DT11" s="37"/>
      <c r="DU11" s="37"/>
      <c r="DV11" s="37"/>
      <c r="DW11" s="37"/>
      <c r="DX11" s="37"/>
      <c r="DY11" s="37"/>
      <c r="DZ11" s="37"/>
      <c r="EA11" s="37"/>
      <c r="EB11" s="37"/>
      <c r="EC11" s="37"/>
      <c r="ED11" s="37"/>
      <c r="EE11" s="37"/>
      <c r="EF11" s="37"/>
      <c r="EG11" s="37"/>
      <c r="EH11" s="37"/>
      <c r="EI11" s="37"/>
      <c r="EJ11" s="37"/>
      <c r="EK11" s="37"/>
      <c r="EL11" s="37"/>
      <c r="EM11" s="37"/>
      <c r="EN11" s="37"/>
      <c r="EO11" s="37"/>
      <c r="EP11" s="37"/>
      <c r="EQ11" s="37"/>
      <c r="ER11" s="37"/>
      <c r="ES11" s="37"/>
      <c r="ET11" s="37"/>
      <c r="EU11" s="37"/>
      <c r="EV11" s="37"/>
      <c r="EW11" s="37"/>
      <c r="EX11" s="37"/>
      <c r="EY11" s="37"/>
      <c r="EZ11" s="37"/>
      <c r="FA11" s="37"/>
      <c r="FB11" s="37"/>
      <c r="FC11" s="37"/>
      <c r="FD11" s="37"/>
      <c r="FE11" s="37"/>
      <c r="FF11" s="37"/>
      <c r="FG11" s="37"/>
      <c r="FH11" s="37"/>
      <c r="FI11" s="37"/>
      <c r="FJ11" s="37"/>
      <c r="FK11" s="37"/>
      <c r="FL11" s="37"/>
      <c r="FM11" s="37"/>
      <c r="FN11" s="37"/>
      <c r="FO11" s="37"/>
      <c r="FP11" s="37"/>
      <c r="FQ11" s="37"/>
      <c r="FR11" s="37"/>
      <c r="FS11" s="37"/>
      <c r="FT11" s="37"/>
      <c r="FU11" s="37"/>
      <c r="FV11" s="37"/>
      <c r="FW11" s="37"/>
      <c r="FX11" s="37"/>
      <c r="FY11" s="37"/>
      <c r="FZ11" s="37"/>
      <c r="GA11" s="37"/>
      <c r="GB11" s="37"/>
      <c r="GC11" s="37"/>
      <c r="GD11" s="37"/>
      <c r="GE11" s="37"/>
      <c r="GF11" s="37"/>
      <c r="GG11" s="37"/>
      <c r="GH11" s="37"/>
      <c r="GI11" s="37"/>
      <c r="GJ11" s="37"/>
      <c r="GK11" s="37"/>
      <c r="GL11" s="37"/>
      <c r="GM11" s="37"/>
      <c r="GN11" s="37"/>
      <c r="GO11" s="37"/>
      <c r="GP11" s="37"/>
      <c r="GQ11" s="37"/>
      <c r="GR11" s="37"/>
      <c r="GS11" s="37"/>
      <c r="GT11" s="37"/>
      <c r="GU11" s="37"/>
      <c r="GV11" s="37"/>
      <c r="GW11" s="37"/>
      <c r="GX11" s="37"/>
      <c r="GY11" s="37"/>
      <c r="GZ11" s="37"/>
      <c r="HA11" s="37"/>
      <c r="HB11" s="37"/>
      <c r="HC11" s="37"/>
      <c r="HD11" s="37"/>
      <c r="HE11" s="37"/>
      <c r="HF11" s="37"/>
      <c r="HG11" s="37"/>
      <c r="HH11" s="37"/>
      <c r="HI11" s="37"/>
      <c r="HJ11" s="37"/>
      <c r="HK11" s="37"/>
      <c r="HL11" s="37"/>
      <c r="HM11" s="37"/>
      <c r="HN11" s="37"/>
      <c r="HO11" s="37"/>
      <c r="HP11" s="37"/>
      <c r="HQ11" s="37"/>
      <c r="HR11" s="37"/>
      <c r="HS11" s="37"/>
      <c r="HT11" s="37"/>
      <c r="HU11" s="37"/>
      <c r="HV11" s="37"/>
      <c r="HW11" s="37"/>
      <c r="HX11" s="37"/>
      <c r="HY11" s="37"/>
      <c r="HZ11" s="37"/>
      <c r="IA11" s="37"/>
      <c r="IB11" s="37"/>
      <c r="IC11" s="37"/>
      <c r="ID11" s="38"/>
      <c r="IE11" s="38"/>
      <c r="IF11" s="38"/>
      <c r="IG11" s="38"/>
      <c r="IH11" s="38"/>
      <c r="II11" s="38"/>
      <c r="IJ11" s="38"/>
      <c r="IK11" s="38"/>
      <c r="IL11" s="39"/>
      <c r="IM11" s="39"/>
    </row>
    <row r="12" spans="1:247" s="40" customFormat="1" ht="12.75">
      <c r="A12" s="31" t="s">
        <v>44</v>
      </c>
      <c r="B12" s="43">
        <v>1233</v>
      </c>
      <c r="C12" s="44">
        <v>4572</v>
      </c>
      <c r="D12" s="45">
        <f t="shared" si="3"/>
        <v>2902.5</v>
      </c>
      <c r="E12" s="46">
        <v>0.5</v>
      </c>
      <c r="F12" s="45">
        <f t="shared" si="4"/>
        <v>1451.25</v>
      </c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7"/>
      <c r="EM12" s="37"/>
      <c r="EN12" s="37"/>
      <c r="EO12" s="37"/>
      <c r="EP12" s="37"/>
      <c r="EQ12" s="37"/>
      <c r="ER12" s="37"/>
      <c r="ES12" s="37"/>
      <c r="ET12" s="37"/>
      <c r="EU12" s="37"/>
      <c r="EV12" s="37"/>
      <c r="EW12" s="37"/>
      <c r="EX12" s="37"/>
      <c r="EY12" s="37"/>
      <c r="EZ12" s="37"/>
      <c r="FA12" s="37"/>
      <c r="FB12" s="37"/>
      <c r="FC12" s="37"/>
      <c r="FD12" s="37"/>
      <c r="FE12" s="37"/>
      <c r="FF12" s="37"/>
      <c r="FG12" s="37"/>
      <c r="FH12" s="37"/>
      <c r="FI12" s="37"/>
      <c r="FJ12" s="37"/>
      <c r="FK12" s="37"/>
      <c r="FL12" s="37"/>
      <c r="FM12" s="37"/>
      <c r="FN12" s="37"/>
      <c r="FO12" s="37"/>
      <c r="FP12" s="37"/>
      <c r="FQ12" s="37"/>
      <c r="FR12" s="37"/>
      <c r="FS12" s="37"/>
      <c r="FT12" s="37"/>
      <c r="FU12" s="37"/>
      <c r="FV12" s="37"/>
      <c r="FW12" s="37"/>
      <c r="FX12" s="37"/>
      <c r="FY12" s="37"/>
      <c r="FZ12" s="37"/>
      <c r="GA12" s="37"/>
      <c r="GB12" s="37"/>
      <c r="GC12" s="37"/>
      <c r="GD12" s="37"/>
      <c r="GE12" s="37"/>
      <c r="GF12" s="37"/>
      <c r="GG12" s="37"/>
      <c r="GH12" s="37"/>
      <c r="GI12" s="37"/>
      <c r="GJ12" s="37"/>
      <c r="GK12" s="37"/>
      <c r="GL12" s="37"/>
      <c r="GM12" s="37"/>
      <c r="GN12" s="37"/>
      <c r="GO12" s="37"/>
      <c r="GP12" s="37"/>
      <c r="GQ12" s="37"/>
      <c r="GR12" s="37"/>
      <c r="GS12" s="37"/>
      <c r="GT12" s="37"/>
      <c r="GU12" s="37"/>
      <c r="GV12" s="37"/>
      <c r="GW12" s="37"/>
      <c r="GX12" s="37"/>
      <c r="GY12" s="37"/>
      <c r="GZ12" s="37"/>
      <c r="HA12" s="37"/>
      <c r="HB12" s="37"/>
      <c r="HC12" s="37"/>
      <c r="HD12" s="37"/>
      <c r="HE12" s="37"/>
      <c r="HF12" s="37"/>
      <c r="HG12" s="37"/>
      <c r="HH12" s="37"/>
      <c r="HI12" s="37"/>
      <c r="HJ12" s="37"/>
      <c r="HK12" s="37"/>
      <c r="HL12" s="37"/>
      <c r="HM12" s="37"/>
      <c r="HN12" s="37"/>
      <c r="HO12" s="37"/>
      <c r="HP12" s="37"/>
      <c r="HQ12" s="37"/>
      <c r="HR12" s="37"/>
      <c r="HS12" s="37"/>
      <c r="HT12" s="37"/>
      <c r="HU12" s="37"/>
      <c r="HV12" s="37"/>
      <c r="HW12" s="37"/>
      <c r="HX12" s="37"/>
      <c r="HY12" s="37"/>
      <c r="HZ12" s="37"/>
      <c r="IA12" s="37"/>
      <c r="IB12" s="37"/>
      <c r="IC12" s="37"/>
      <c r="ID12" s="38"/>
      <c r="IE12" s="38"/>
      <c r="IF12" s="38"/>
      <c r="IG12" s="38"/>
      <c r="IH12" s="38"/>
      <c r="II12" s="38"/>
      <c r="IJ12" s="38"/>
      <c r="IK12" s="38"/>
      <c r="IL12" s="39"/>
      <c r="IM12" s="39"/>
    </row>
    <row r="13" spans="1:247" s="40" customFormat="1" ht="12.75">
      <c r="A13" s="31" t="s">
        <v>32</v>
      </c>
      <c r="B13" s="43">
        <v>-37145</v>
      </c>
      <c r="C13" s="43">
        <v>-56808</v>
      </c>
      <c r="D13" s="45">
        <f t="shared" si="3"/>
        <v>-46976.5</v>
      </c>
      <c r="E13" s="46">
        <v>1</v>
      </c>
      <c r="F13" s="45">
        <f t="shared" si="4"/>
        <v>-46976.5</v>
      </c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  <c r="EP13" s="37"/>
      <c r="EQ13" s="37"/>
      <c r="ER13" s="37"/>
      <c r="ES13" s="37"/>
      <c r="ET13" s="37"/>
      <c r="EU13" s="37"/>
      <c r="EV13" s="37"/>
      <c r="EW13" s="37"/>
      <c r="EX13" s="37"/>
      <c r="EY13" s="37"/>
      <c r="EZ13" s="37"/>
      <c r="FA13" s="37"/>
      <c r="FB13" s="37"/>
      <c r="FC13" s="37"/>
      <c r="FD13" s="37"/>
      <c r="FE13" s="37"/>
      <c r="FF13" s="37"/>
      <c r="FG13" s="37"/>
      <c r="FH13" s="37"/>
      <c r="FI13" s="37"/>
      <c r="FJ13" s="37"/>
      <c r="FK13" s="37"/>
      <c r="FL13" s="37"/>
      <c r="FM13" s="37"/>
      <c r="FN13" s="37"/>
      <c r="FO13" s="37"/>
      <c r="FP13" s="37"/>
      <c r="FQ13" s="37"/>
      <c r="FR13" s="37"/>
      <c r="FS13" s="37"/>
      <c r="FT13" s="37"/>
      <c r="FU13" s="37"/>
      <c r="FV13" s="37"/>
      <c r="FW13" s="37"/>
      <c r="FX13" s="37"/>
      <c r="FY13" s="37"/>
      <c r="FZ13" s="37"/>
      <c r="GA13" s="37"/>
      <c r="GB13" s="37"/>
      <c r="GC13" s="37"/>
      <c r="GD13" s="37"/>
      <c r="GE13" s="37"/>
      <c r="GF13" s="37"/>
      <c r="GG13" s="37"/>
      <c r="GH13" s="37"/>
      <c r="GI13" s="37"/>
      <c r="GJ13" s="37"/>
      <c r="GK13" s="37"/>
      <c r="GL13" s="37"/>
      <c r="GM13" s="37"/>
      <c r="GN13" s="37"/>
      <c r="GO13" s="37"/>
      <c r="GP13" s="37"/>
      <c r="GQ13" s="37"/>
      <c r="GR13" s="37"/>
      <c r="GS13" s="37"/>
      <c r="GT13" s="37"/>
      <c r="GU13" s="37"/>
      <c r="GV13" s="37"/>
      <c r="GW13" s="37"/>
      <c r="GX13" s="37"/>
      <c r="GY13" s="37"/>
      <c r="GZ13" s="37"/>
      <c r="HA13" s="37"/>
      <c r="HB13" s="37"/>
      <c r="HC13" s="37"/>
      <c r="HD13" s="37"/>
      <c r="HE13" s="37"/>
      <c r="HF13" s="37"/>
      <c r="HG13" s="37"/>
      <c r="HH13" s="37"/>
      <c r="HI13" s="37"/>
      <c r="HJ13" s="37"/>
      <c r="HK13" s="37"/>
      <c r="HL13" s="37"/>
      <c r="HM13" s="37"/>
      <c r="HN13" s="37"/>
      <c r="HO13" s="37"/>
      <c r="HP13" s="37"/>
      <c r="HQ13" s="37"/>
      <c r="HR13" s="37"/>
      <c r="HS13" s="37"/>
      <c r="HT13" s="37"/>
      <c r="HU13" s="37"/>
      <c r="HV13" s="37"/>
      <c r="HW13" s="37"/>
      <c r="HX13" s="37"/>
      <c r="HY13" s="37"/>
      <c r="HZ13" s="37"/>
      <c r="IA13" s="37"/>
      <c r="IB13" s="37"/>
      <c r="IC13" s="37"/>
      <c r="ID13" s="38"/>
      <c r="IE13" s="38"/>
      <c r="IF13" s="38"/>
      <c r="IG13" s="38"/>
      <c r="IH13" s="38"/>
      <c r="II13" s="38"/>
      <c r="IJ13" s="38"/>
      <c r="IK13" s="38"/>
      <c r="IL13" s="39"/>
      <c r="IM13" s="39"/>
    </row>
    <row r="14" spans="1:247" s="40" customFormat="1" ht="25.5">
      <c r="A14" s="30" t="s">
        <v>61</v>
      </c>
      <c r="B14" s="41" t="s">
        <v>46</v>
      </c>
      <c r="C14" s="41" t="s">
        <v>47</v>
      </c>
      <c r="D14" s="41" t="s">
        <v>30</v>
      </c>
      <c r="E14" s="42" t="s">
        <v>0</v>
      </c>
      <c r="F14" s="41" t="s">
        <v>31</v>
      </c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7"/>
      <c r="FF14" s="37"/>
      <c r="FG14" s="37"/>
      <c r="FH14" s="37"/>
      <c r="FI14" s="37"/>
      <c r="FJ14" s="37"/>
      <c r="FK14" s="37"/>
      <c r="FL14" s="37"/>
      <c r="FM14" s="37"/>
      <c r="FN14" s="37"/>
      <c r="FO14" s="37"/>
      <c r="FP14" s="37"/>
      <c r="FQ14" s="37"/>
      <c r="FR14" s="37"/>
      <c r="FS14" s="37"/>
      <c r="FT14" s="37"/>
      <c r="FU14" s="37"/>
      <c r="FV14" s="37"/>
      <c r="FW14" s="37"/>
      <c r="FX14" s="37"/>
      <c r="FY14" s="37"/>
      <c r="FZ14" s="37"/>
      <c r="GA14" s="37"/>
      <c r="GB14" s="37"/>
      <c r="GC14" s="37"/>
      <c r="GD14" s="37"/>
      <c r="GE14" s="37"/>
      <c r="GF14" s="37"/>
      <c r="GG14" s="37"/>
      <c r="GH14" s="37"/>
      <c r="GI14" s="37"/>
      <c r="GJ14" s="37"/>
      <c r="GK14" s="37"/>
      <c r="GL14" s="37"/>
      <c r="GM14" s="37"/>
      <c r="GN14" s="37"/>
      <c r="GO14" s="37"/>
      <c r="GP14" s="37"/>
      <c r="GQ14" s="37"/>
      <c r="GR14" s="37"/>
      <c r="GS14" s="37"/>
      <c r="GT14" s="37"/>
      <c r="GU14" s="37"/>
      <c r="GV14" s="37"/>
      <c r="GW14" s="37"/>
      <c r="GX14" s="37"/>
      <c r="GY14" s="37"/>
      <c r="GZ14" s="37"/>
      <c r="HA14" s="37"/>
      <c r="HB14" s="37"/>
      <c r="HC14" s="37"/>
      <c r="HD14" s="37"/>
      <c r="HE14" s="37"/>
      <c r="HF14" s="37"/>
      <c r="HG14" s="37"/>
      <c r="HH14" s="37"/>
      <c r="HI14" s="37"/>
      <c r="HJ14" s="37"/>
      <c r="HK14" s="37"/>
      <c r="HL14" s="37"/>
      <c r="HM14" s="37"/>
      <c r="HN14" s="37"/>
      <c r="HO14" s="37"/>
      <c r="HP14" s="37"/>
      <c r="HQ14" s="37"/>
      <c r="HR14" s="37"/>
      <c r="HS14" s="37"/>
      <c r="HT14" s="37"/>
      <c r="HU14" s="37"/>
      <c r="HV14" s="37"/>
      <c r="HW14" s="37"/>
      <c r="HX14" s="37"/>
      <c r="HY14" s="37"/>
      <c r="HZ14" s="37"/>
      <c r="IA14" s="37"/>
      <c r="IB14" s="37"/>
      <c r="IC14" s="37"/>
      <c r="ID14" s="38"/>
      <c r="IE14" s="38"/>
      <c r="IF14" s="38"/>
      <c r="IG14" s="38"/>
      <c r="IH14" s="38"/>
      <c r="II14" s="38"/>
      <c r="IJ14" s="38"/>
      <c r="IK14" s="38"/>
      <c r="IL14" s="39"/>
      <c r="IM14" s="39"/>
    </row>
    <row r="15" spans="1:247" s="40" customFormat="1" ht="12.75">
      <c r="A15" s="31" t="s">
        <v>52</v>
      </c>
      <c r="B15" s="43">
        <v>507903.12</v>
      </c>
      <c r="C15" s="44">
        <v>507903.12</v>
      </c>
      <c r="D15" s="45">
        <f t="shared" ref="D15:D19" si="5">AVERAGE(B15:C15)</f>
        <v>507903.12</v>
      </c>
      <c r="E15" s="46">
        <v>1</v>
      </c>
      <c r="F15" s="45">
        <f t="shared" ref="F15:F24" si="6">E15*D15</f>
        <v>507903.12</v>
      </c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7"/>
      <c r="DS15" s="37"/>
      <c r="DT15" s="37"/>
      <c r="DU15" s="37"/>
      <c r="DV15" s="37"/>
      <c r="DW15" s="37"/>
      <c r="DX15" s="37"/>
      <c r="DY15" s="37"/>
      <c r="DZ15" s="37"/>
      <c r="EA15" s="37"/>
      <c r="EB15" s="37"/>
      <c r="EC15" s="37"/>
      <c r="ED15" s="37"/>
      <c r="EE15" s="37"/>
      <c r="EF15" s="37"/>
      <c r="EG15" s="37"/>
      <c r="EH15" s="37"/>
      <c r="EI15" s="37"/>
      <c r="EJ15" s="37"/>
      <c r="EK15" s="37"/>
      <c r="EL15" s="37"/>
      <c r="EM15" s="37"/>
      <c r="EN15" s="37"/>
      <c r="EO15" s="37"/>
      <c r="EP15" s="37"/>
      <c r="EQ15" s="37"/>
      <c r="ER15" s="37"/>
      <c r="ES15" s="37"/>
      <c r="ET15" s="37"/>
      <c r="EU15" s="37"/>
      <c r="EV15" s="37"/>
      <c r="EW15" s="37"/>
      <c r="EX15" s="37"/>
      <c r="EY15" s="37"/>
      <c r="EZ15" s="37"/>
      <c r="FA15" s="37"/>
      <c r="FB15" s="37"/>
      <c r="FC15" s="37"/>
      <c r="FD15" s="37"/>
      <c r="FE15" s="37"/>
      <c r="FF15" s="37"/>
      <c r="FG15" s="37"/>
      <c r="FH15" s="37"/>
      <c r="FI15" s="37"/>
      <c r="FJ15" s="37"/>
      <c r="FK15" s="37"/>
      <c r="FL15" s="37"/>
      <c r="FM15" s="37"/>
      <c r="FN15" s="37"/>
      <c r="FO15" s="37"/>
      <c r="FP15" s="37"/>
      <c r="FQ15" s="37"/>
      <c r="FR15" s="37"/>
      <c r="FS15" s="37"/>
      <c r="FT15" s="37"/>
      <c r="FU15" s="37"/>
      <c r="FV15" s="37"/>
      <c r="FW15" s="37"/>
      <c r="FX15" s="37"/>
      <c r="FY15" s="37"/>
      <c r="FZ15" s="37"/>
      <c r="GA15" s="37"/>
      <c r="GB15" s="37"/>
      <c r="GC15" s="37"/>
      <c r="GD15" s="37"/>
      <c r="GE15" s="37"/>
      <c r="GF15" s="37"/>
      <c r="GG15" s="37"/>
      <c r="GH15" s="37"/>
      <c r="GI15" s="37"/>
      <c r="GJ15" s="37"/>
      <c r="GK15" s="37"/>
      <c r="GL15" s="37"/>
      <c r="GM15" s="37"/>
      <c r="GN15" s="37"/>
      <c r="GO15" s="37"/>
      <c r="GP15" s="37"/>
      <c r="GQ15" s="37"/>
      <c r="GR15" s="37"/>
      <c r="GS15" s="37"/>
      <c r="GT15" s="37"/>
      <c r="GU15" s="37"/>
      <c r="GV15" s="37"/>
      <c r="GW15" s="37"/>
      <c r="GX15" s="37"/>
      <c r="GY15" s="37"/>
      <c r="GZ15" s="37"/>
      <c r="HA15" s="37"/>
      <c r="HB15" s="37"/>
      <c r="HC15" s="37"/>
      <c r="HD15" s="37"/>
      <c r="HE15" s="37"/>
      <c r="HF15" s="37"/>
      <c r="HG15" s="37"/>
      <c r="HH15" s="37"/>
      <c r="HI15" s="37"/>
      <c r="HJ15" s="37"/>
      <c r="HK15" s="37"/>
      <c r="HL15" s="37"/>
      <c r="HM15" s="37"/>
      <c r="HN15" s="37"/>
      <c r="HO15" s="37"/>
      <c r="HP15" s="37"/>
      <c r="HQ15" s="37"/>
      <c r="HR15" s="37"/>
      <c r="HS15" s="37"/>
      <c r="HT15" s="37"/>
      <c r="HU15" s="37"/>
      <c r="HV15" s="37"/>
      <c r="HW15" s="37"/>
      <c r="HX15" s="37"/>
      <c r="HY15" s="37"/>
      <c r="HZ15" s="37"/>
      <c r="IA15" s="37"/>
      <c r="IB15" s="37"/>
      <c r="IC15" s="37"/>
      <c r="ID15" s="38"/>
      <c r="IE15" s="38"/>
      <c r="IF15" s="38"/>
      <c r="IG15" s="38"/>
      <c r="IH15" s="38"/>
      <c r="II15" s="38"/>
      <c r="IJ15" s="38"/>
      <c r="IK15" s="38"/>
      <c r="IL15" s="39"/>
      <c r="IM15" s="39"/>
    </row>
    <row r="16" spans="1:247" s="40" customFormat="1" ht="12.75">
      <c r="A16" s="31" t="s">
        <v>54</v>
      </c>
      <c r="B16" s="43">
        <v>105381</v>
      </c>
      <c r="C16" s="44">
        <v>105381</v>
      </c>
      <c r="D16" s="45">
        <f t="shared" si="5"/>
        <v>105381</v>
      </c>
      <c r="E16" s="46">
        <v>1</v>
      </c>
      <c r="F16" s="45">
        <f t="shared" si="6"/>
        <v>105381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8"/>
      <c r="IE16" s="38"/>
      <c r="IF16" s="38"/>
      <c r="IG16" s="38"/>
      <c r="IH16" s="38"/>
      <c r="II16" s="38"/>
      <c r="IJ16" s="38"/>
      <c r="IK16" s="38"/>
      <c r="IL16" s="39"/>
      <c r="IM16" s="39"/>
    </row>
    <row r="17" spans="1:247" s="40" customFormat="1" ht="12.75">
      <c r="A17" s="31" t="s">
        <v>62</v>
      </c>
      <c r="B17" s="43">
        <v>0</v>
      </c>
      <c r="C17" s="44">
        <v>88900</v>
      </c>
      <c r="D17" s="45">
        <f t="shared" si="5"/>
        <v>44450</v>
      </c>
      <c r="E17" s="46">
        <v>1</v>
      </c>
      <c r="F17" s="45">
        <f t="shared" si="6"/>
        <v>44450</v>
      </c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7"/>
      <c r="DS17" s="37"/>
      <c r="DT17" s="37"/>
      <c r="DU17" s="37"/>
      <c r="DV17" s="37"/>
      <c r="DW17" s="37"/>
      <c r="DX17" s="37"/>
      <c r="DY17" s="37"/>
      <c r="DZ17" s="37"/>
      <c r="EA17" s="37"/>
      <c r="EB17" s="37"/>
      <c r="EC17" s="37"/>
      <c r="ED17" s="37"/>
      <c r="EE17" s="37"/>
      <c r="EF17" s="37"/>
      <c r="EG17" s="37"/>
      <c r="EH17" s="37"/>
      <c r="EI17" s="37"/>
      <c r="EJ17" s="37"/>
      <c r="EK17" s="37"/>
      <c r="EL17" s="37"/>
      <c r="EM17" s="37"/>
      <c r="EN17" s="37"/>
      <c r="EO17" s="37"/>
      <c r="EP17" s="37"/>
      <c r="EQ17" s="37"/>
      <c r="ER17" s="37"/>
      <c r="ES17" s="37"/>
      <c r="ET17" s="37"/>
      <c r="EU17" s="37"/>
      <c r="EV17" s="37"/>
      <c r="EW17" s="37"/>
      <c r="EX17" s="37"/>
      <c r="EY17" s="37"/>
      <c r="EZ17" s="37"/>
      <c r="FA17" s="37"/>
      <c r="FB17" s="37"/>
      <c r="FC17" s="37"/>
      <c r="FD17" s="37"/>
      <c r="FE17" s="37"/>
      <c r="FF17" s="37"/>
      <c r="FG17" s="37"/>
      <c r="FH17" s="37"/>
      <c r="FI17" s="37"/>
      <c r="FJ17" s="37"/>
      <c r="FK17" s="37"/>
      <c r="FL17" s="37"/>
      <c r="FM17" s="37"/>
      <c r="FN17" s="37"/>
      <c r="FO17" s="37"/>
      <c r="FP17" s="37"/>
      <c r="FQ17" s="37"/>
      <c r="FR17" s="37"/>
      <c r="FS17" s="37"/>
      <c r="FT17" s="37"/>
      <c r="FU17" s="37"/>
      <c r="FV17" s="37"/>
      <c r="FW17" s="37"/>
      <c r="FX17" s="37"/>
      <c r="FY17" s="37"/>
      <c r="FZ17" s="37"/>
      <c r="GA17" s="37"/>
      <c r="GB17" s="37"/>
      <c r="GC17" s="37"/>
      <c r="GD17" s="37"/>
      <c r="GE17" s="37"/>
      <c r="GF17" s="37"/>
      <c r="GG17" s="37"/>
      <c r="GH17" s="37"/>
      <c r="GI17" s="37"/>
      <c r="GJ17" s="37"/>
      <c r="GK17" s="37"/>
      <c r="GL17" s="37"/>
      <c r="GM17" s="37"/>
      <c r="GN17" s="37"/>
      <c r="GO17" s="37"/>
      <c r="GP17" s="37"/>
      <c r="GQ17" s="37"/>
      <c r="GR17" s="37"/>
      <c r="GS17" s="37"/>
      <c r="GT17" s="37"/>
      <c r="GU17" s="37"/>
      <c r="GV17" s="37"/>
      <c r="GW17" s="37"/>
      <c r="GX17" s="37"/>
      <c r="GY17" s="37"/>
      <c r="GZ17" s="37"/>
      <c r="HA17" s="37"/>
      <c r="HB17" s="37"/>
      <c r="HC17" s="37"/>
      <c r="HD17" s="37"/>
      <c r="HE17" s="37"/>
      <c r="HF17" s="37"/>
      <c r="HG17" s="37"/>
      <c r="HH17" s="37"/>
      <c r="HI17" s="37"/>
      <c r="HJ17" s="37"/>
      <c r="HK17" s="37"/>
      <c r="HL17" s="37"/>
      <c r="HM17" s="37"/>
      <c r="HN17" s="37"/>
      <c r="HO17" s="37"/>
      <c r="HP17" s="37"/>
      <c r="HQ17" s="37"/>
      <c r="HR17" s="37"/>
      <c r="HS17" s="37"/>
      <c r="HT17" s="37"/>
      <c r="HU17" s="37"/>
      <c r="HV17" s="37"/>
      <c r="HW17" s="37"/>
      <c r="HX17" s="37"/>
      <c r="HY17" s="37"/>
      <c r="HZ17" s="37"/>
      <c r="IA17" s="37"/>
      <c r="IB17" s="37"/>
      <c r="IC17" s="37"/>
      <c r="ID17" s="38"/>
      <c r="IE17" s="38"/>
      <c r="IF17" s="38"/>
      <c r="IG17" s="38"/>
      <c r="IH17" s="38"/>
      <c r="II17" s="38"/>
      <c r="IJ17" s="38"/>
      <c r="IK17" s="38"/>
      <c r="IL17" s="39"/>
      <c r="IM17" s="39"/>
    </row>
    <row r="18" spans="1:247" s="40" customFormat="1" ht="12.75">
      <c r="A18" s="31" t="s">
        <v>56</v>
      </c>
      <c r="B18" s="43">
        <v>126000</v>
      </c>
      <c r="C18" s="44">
        <v>84000</v>
      </c>
      <c r="D18" s="45">
        <f t="shared" si="5"/>
        <v>105000</v>
      </c>
      <c r="E18" s="46">
        <v>1</v>
      </c>
      <c r="F18" s="45">
        <f t="shared" si="6"/>
        <v>105000</v>
      </c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  <c r="DT18" s="37"/>
      <c r="DU18" s="37"/>
      <c r="DV18" s="37"/>
      <c r="DW18" s="37"/>
      <c r="DX18" s="37"/>
      <c r="DY18" s="37"/>
      <c r="DZ18" s="37"/>
      <c r="EA18" s="37"/>
      <c r="EB18" s="37"/>
      <c r="EC18" s="37"/>
      <c r="ED18" s="37"/>
      <c r="EE18" s="37"/>
      <c r="EF18" s="37"/>
      <c r="EG18" s="37"/>
      <c r="EH18" s="37"/>
      <c r="EI18" s="37"/>
      <c r="EJ18" s="37"/>
      <c r="EK18" s="37"/>
      <c r="EL18" s="37"/>
      <c r="EM18" s="37"/>
      <c r="EN18" s="37"/>
      <c r="EO18" s="37"/>
      <c r="EP18" s="37"/>
      <c r="EQ18" s="37"/>
      <c r="ER18" s="37"/>
      <c r="ES18" s="37"/>
      <c r="ET18" s="37"/>
      <c r="EU18" s="37"/>
      <c r="EV18" s="37"/>
      <c r="EW18" s="37"/>
      <c r="EX18" s="37"/>
      <c r="EY18" s="37"/>
      <c r="EZ18" s="37"/>
      <c r="FA18" s="37"/>
      <c r="FB18" s="37"/>
      <c r="FC18" s="37"/>
      <c r="FD18" s="37"/>
      <c r="FE18" s="37"/>
      <c r="FF18" s="37"/>
      <c r="FG18" s="37"/>
      <c r="FH18" s="37"/>
      <c r="FI18" s="37"/>
      <c r="FJ18" s="37"/>
      <c r="FK18" s="37"/>
      <c r="FL18" s="37"/>
      <c r="FM18" s="37"/>
      <c r="FN18" s="37"/>
      <c r="FO18" s="37"/>
      <c r="FP18" s="37"/>
      <c r="FQ18" s="37"/>
      <c r="FR18" s="37"/>
      <c r="FS18" s="37"/>
      <c r="FT18" s="37"/>
      <c r="FU18" s="37"/>
      <c r="FV18" s="37"/>
      <c r="FW18" s="37"/>
      <c r="FX18" s="37"/>
      <c r="FY18" s="37"/>
      <c r="FZ18" s="37"/>
      <c r="GA18" s="37"/>
      <c r="GB18" s="37"/>
      <c r="GC18" s="37"/>
      <c r="GD18" s="37"/>
      <c r="GE18" s="37"/>
      <c r="GF18" s="37"/>
      <c r="GG18" s="37"/>
      <c r="GH18" s="37"/>
      <c r="GI18" s="37"/>
      <c r="GJ18" s="37"/>
      <c r="GK18" s="37"/>
      <c r="GL18" s="37"/>
      <c r="GM18" s="37"/>
      <c r="GN18" s="37"/>
      <c r="GO18" s="37"/>
      <c r="GP18" s="37"/>
      <c r="GQ18" s="37"/>
      <c r="GR18" s="37"/>
      <c r="GS18" s="37"/>
      <c r="GT18" s="37"/>
      <c r="GU18" s="37"/>
      <c r="GV18" s="37"/>
      <c r="GW18" s="37"/>
      <c r="GX18" s="37"/>
      <c r="GY18" s="37"/>
      <c r="GZ18" s="37"/>
      <c r="HA18" s="37"/>
      <c r="HB18" s="37"/>
      <c r="HC18" s="37"/>
      <c r="HD18" s="37"/>
      <c r="HE18" s="37"/>
      <c r="HF18" s="37"/>
      <c r="HG18" s="37"/>
      <c r="HH18" s="37"/>
      <c r="HI18" s="37"/>
      <c r="HJ18" s="37"/>
      <c r="HK18" s="37"/>
      <c r="HL18" s="37"/>
      <c r="HM18" s="37"/>
      <c r="HN18" s="37"/>
      <c r="HO18" s="37"/>
      <c r="HP18" s="37"/>
      <c r="HQ18" s="37"/>
      <c r="HR18" s="37"/>
      <c r="HS18" s="37"/>
      <c r="HT18" s="37"/>
      <c r="HU18" s="37"/>
      <c r="HV18" s="37"/>
      <c r="HW18" s="37"/>
      <c r="HX18" s="37"/>
      <c r="HY18" s="37"/>
      <c r="HZ18" s="37"/>
      <c r="IA18" s="37"/>
      <c r="IB18" s="37"/>
      <c r="IC18" s="37"/>
      <c r="ID18" s="38"/>
      <c r="IE18" s="38"/>
      <c r="IF18" s="38"/>
      <c r="IG18" s="38"/>
      <c r="IH18" s="38"/>
      <c r="II18" s="38"/>
      <c r="IJ18" s="38"/>
      <c r="IK18" s="38"/>
      <c r="IL18" s="39"/>
      <c r="IM18" s="39"/>
    </row>
    <row r="19" spans="1:247" s="40" customFormat="1" ht="12.75">
      <c r="A19" s="31" t="s">
        <v>44</v>
      </c>
      <c r="B19" s="43">
        <v>278568</v>
      </c>
      <c r="C19" s="44">
        <v>3258</v>
      </c>
      <c r="D19" s="45">
        <f t="shared" si="5"/>
        <v>140913</v>
      </c>
      <c r="E19" s="46">
        <v>0.5</v>
      </c>
      <c r="F19" s="45">
        <f t="shared" si="6"/>
        <v>70456.5</v>
      </c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  <c r="EO19" s="37"/>
      <c r="EP19" s="37"/>
      <c r="EQ19" s="37"/>
      <c r="ER19" s="37"/>
      <c r="ES19" s="37"/>
      <c r="ET19" s="37"/>
      <c r="EU19" s="37"/>
      <c r="EV19" s="37"/>
      <c r="EW19" s="37"/>
      <c r="EX19" s="37"/>
      <c r="EY19" s="37"/>
      <c r="EZ19" s="37"/>
      <c r="FA19" s="37"/>
      <c r="FB19" s="37"/>
      <c r="FC19" s="37"/>
      <c r="FD19" s="37"/>
      <c r="FE19" s="37"/>
      <c r="FF19" s="37"/>
      <c r="FG19" s="37"/>
      <c r="FH19" s="37"/>
      <c r="FI19" s="37"/>
      <c r="FJ19" s="37"/>
      <c r="FK19" s="37"/>
      <c r="FL19" s="37"/>
      <c r="FM19" s="37"/>
      <c r="FN19" s="37"/>
      <c r="FO19" s="37"/>
      <c r="FP19" s="37"/>
      <c r="FQ19" s="37"/>
      <c r="FR19" s="37"/>
      <c r="FS19" s="37"/>
      <c r="FT19" s="37"/>
      <c r="FU19" s="37"/>
      <c r="FV19" s="37"/>
      <c r="FW19" s="37"/>
      <c r="FX19" s="37"/>
      <c r="FY19" s="37"/>
      <c r="FZ19" s="37"/>
      <c r="GA19" s="37"/>
      <c r="GB19" s="37"/>
      <c r="GC19" s="37"/>
      <c r="GD19" s="37"/>
      <c r="GE19" s="37"/>
      <c r="GF19" s="37"/>
      <c r="GG19" s="37"/>
      <c r="GH19" s="37"/>
      <c r="GI19" s="37"/>
      <c r="GJ19" s="37"/>
      <c r="GK19" s="37"/>
      <c r="GL19" s="37"/>
      <c r="GM19" s="37"/>
      <c r="GN19" s="37"/>
      <c r="GO19" s="37"/>
      <c r="GP19" s="37"/>
      <c r="GQ19" s="37"/>
      <c r="GR19" s="37"/>
      <c r="GS19" s="37"/>
      <c r="GT19" s="37"/>
      <c r="GU19" s="37"/>
      <c r="GV19" s="37"/>
      <c r="GW19" s="37"/>
      <c r="GX19" s="37"/>
      <c r="GY19" s="37"/>
      <c r="GZ19" s="37"/>
      <c r="HA19" s="37"/>
      <c r="HB19" s="37"/>
      <c r="HC19" s="37"/>
      <c r="HD19" s="37"/>
      <c r="HE19" s="37"/>
      <c r="HF19" s="37"/>
      <c r="HG19" s="37"/>
      <c r="HH19" s="37"/>
      <c r="HI19" s="37"/>
      <c r="HJ19" s="37"/>
      <c r="HK19" s="37"/>
      <c r="HL19" s="37"/>
      <c r="HM19" s="37"/>
      <c r="HN19" s="37"/>
      <c r="HO19" s="37"/>
      <c r="HP19" s="37"/>
      <c r="HQ19" s="37"/>
      <c r="HR19" s="37"/>
      <c r="HS19" s="37"/>
      <c r="HT19" s="37"/>
      <c r="HU19" s="37"/>
      <c r="HV19" s="37"/>
      <c r="HW19" s="37"/>
      <c r="HX19" s="37"/>
      <c r="HY19" s="37"/>
      <c r="HZ19" s="37"/>
      <c r="IA19" s="37"/>
      <c r="IB19" s="37"/>
      <c r="IC19" s="37"/>
      <c r="ID19" s="38"/>
      <c r="IE19" s="38"/>
      <c r="IF19" s="38"/>
      <c r="IG19" s="38"/>
      <c r="IH19" s="38"/>
      <c r="II19" s="38"/>
      <c r="IJ19" s="38"/>
      <c r="IK19" s="38"/>
      <c r="IL19" s="39"/>
      <c r="IM19" s="39"/>
    </row>
    <row r="20" spans="1:247" s="40" customFormat="1" ht="12.75">
      <c r="A20" s="30" t="s">
        <v>63</v>
      </c>
      <c r="B20" s="41" t="s">
        <v>46</v>
      </c>
      <c r="C20" s="41" t="s">
        <v>47</v>
      </c>
      <c r="D20" s="41" t="s">
        <v>30</v>
      </c>
      <c r="E20" s="42" t="s">
        <v>0</v>
      </c>
      <c r="F20" s="41" t="s">
        <v>31</v>
      </c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  <c r="FF20" s="37"/>
      <c r="FG20" s="37"/>
      <c r="FH20" s="37"/>
      <c r="FI20" s="37"/>
      <c r="FJ20" s="37"/>
      <c r="FK20" s="37"/>
      <c r="FL20" s="37"/>
      <c r="FM20" s="37"/>
      <c r="FN20" s="37"/>
      <c r="FO20" s="37"/>
      <c r="FP20" s="37"/>
      <c r="FQ20" s="37"/>
      <c r="FR20" s="37"/>
      <c r="FS20" s="37"/>
      <c r="FT20" s="37"/>
      <c r="FU20" s="37"/>
      <c r="FV20" s="37"/>
      <c r="FW20" s="37"/>
      <c r="FX20" s="37"/>
      <c r="FY20" s="37"/>
      <c r="FZ20" s="37"/>
      <c r="GA20" s="37"/>
      <c r="GB20" s="37"/>
      <c r="GC20" s="37"/>
      <c r="GD20" s="37"/>
      <c r="GE20" s="37"/>
      <c r="GF20" s="37"/>
      <c r="GG20" s="37"/>
      <c r="GH20" s="37"/>
      <c r="GI20" s="37"/>
      <c r="GJ20" s="37"/>
      <c r="GK20" s="37"/>
      <c r="GL20" s="37"/>
      <c r="GM20" s="37"/>
      <c r="GN20" s="37"/>
      <c r="GO20" s="37"/>
      <c r="GP20" s="37"/>
      <c r="GQ20" s="37"/>
      <c r="GR20" s="37"/>
      <c r="GS20" s="37"/>
      <c r="GT20" s="37"/>
      <c r="GU20" s="37"/>
      <c r="GV20" s="37"/>
      <c r="GW20" s="37"/>
      <c r="GX20" s="37"/>
      <c r="GY20" s="37"/>
      <c r="GZ20" s="37"/>
      <c r="HA20" s="37"/>
      <c r="HB20" s="37"/>
      <c r="HC20" s="37"/>
      <c r="HD20" s="37"/>
      <c r="HE20" s="37"/>
      <c r="HF20" s="37"/>
      <c r="HG20" s="37"/>
      <c r="HH20" s="37"/>
      <c r="HI20" s="37"/>
      <c r="HJ20" s="37"/>
      <c r="HK20" s="37"/>
      <c r="HL20" s="37"/>
      <c r="HM20" s="37"/>
      <c r="HN20" s="37"/>
      <c r="HO20" s="37"/>
      <c r="HP20" s="37"/>
      <c r="HQ20" s="37"/>
      <c r="HR20" s="37"/>
      <c r="HS20" s="37"/>
      <c r="HT20" s="37"/>
      <c r="HU20" s="37"/>
      <c r="HV20" s="37"/>
      <c r="HW20" s="37"/>
      <c r="HX20" s="37"/>
      <c r="HY20" s="37"/>
      <c r="HZ20" s="37"/>
      <c r="IA20" s="37"/>
      <c r="IB20" s="37"/>
      <c r="IC20" s="37"/>
      <c r="ID20" s="38"/>
      <c r="IE20" s="38"/>
      <c r="IF20" s="38"/>
      <c r="IG20" s="38"/>
      <c r="IH20" s="38"/>
      <c r="II20" s="38"/>
      <c r="IJ20" s="38"/>
      <c r="IK20" s="38"/>
      <c r="IL20" s="39"/>
      <c r="IM20" s="39"/>
    </row>
    <row r="21" spans="1:247" s="40" customFormat="1" ht="12.75">
      <c r="A21" s="31" t="s">
        <v>58</v>
      </c>
      <c r="B21" s="43">
        <v>227845</v>
      </c>
      <c r="C21" s="44">
        <v>149135</v>
      </c>
      <c r="D21" s="45">
        <f>AVERAGE(B21:C21)</f>
        <v>188490</v>
      </c>
      <c r="E21" s="46">
        <v>1</v>
      </c>
      <c r="F21" s="45">
        <f t="shared" ref="F21:F23" si="7">E21*D21</f>
        <v>188490</v>
      </c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7"/>
      <c r="DS21" s="37"/>
      <c r="DT21" s="37"/>
      <c r="DU21" s="37"/>
      <c r="DV21" s="37"/>
      <c r="DW21" s="37"/>
      <c r="DX21" s="37"/>
      <c r="DY21" s="37"/>
      <c r="DZ21" s="37"/>
      <c r="EA21" s="37"/>
      <c r="EB21" s="37"/>
      <c r="EC21" s="37"/>
      <c r="ED21" s="37"/>
      <c r="EE21" s="37"/>
      <c r="EF21" s="37"/>
      <c r="EG21" s="37"/>
      <c r="EH21" s="37"/>
      <c r="EI21" s="37"/>
      <c r="EJ21" s="37"/>
      <c r="EK21" s="37"/>
      <c r="EL21" s="37"/>
      <c r="EM21" s="37"/>
      <c r="EN21" s="37"/>
      <c r="EO21" s="37"/>
      <c r="EP21" s="37"/>
      <c r="EQ21" s="37"/>
      <c r="ER21" s="37"/>
      <c r="ES21" s="37"/>
      <c r="ET21" s="37"/>
      <c r="EU21" s="37"/>
      <c r="EV21" s="37"/>
      <c r="EW21" s="37"/>
      <c r="EX21" s="37"/>
      <c r="EY21" s="37"/>
      <c r="EZ21" s="37"/>
      <c r="FA21" s="37"/>
      <c r="FB21" s="37"/>
      <c r="FC21" s="37"/>
      <c r="FD21" s="37"/>
      <c r="FE21" s="37"/>
      <c r="FF21" s="37"/>
      <c r="FG21" s="37"/>
      <c r="FH21" s="37"/>
      <c r="FI21" s="37"/>
      <c r="FJ21" s="37"/>
      <c r="FK21" s="37"/>
      <c r="FL21" s="37"/>
      <c r="FM21" s="37"/>
      <c r="FN21" s="37"/>
      <c r="FO21" s="37"/>
      <c r="FP21" s="37"/>
      <c r="FQ21" s="37"/>
      <c r="FR21" s="37"/>
      <c r="FS21" s="37"/>
      <c r="FT21" s="37"/>
      <c r="FU21" s="37"/>
      <c r="FV21" s="37"/>
      <c r="FW21" s="37"/>
      <c r="FX21" s="37"/>
      <c r="FY21" s="37"/>
      <c r="FZ21" s="37"/>
      <c r="GA21" s="37"/>
      <c r="GB21" s="37"/>
      <c r="GC21" s="37"/>
      <c r="GD21" s="37"/>
      <c r="GE21" s="37"/>
      <c r="GF21" s="37"/>
      <c r="GG21" s="37"/>
      <c r="GH21" s="37"/>
      <c r="GI21" s="37"/>
      <c r="GJ21" s="37"/>
      <c r="GK21" s="37"/>
      <c r="GL21" s="37"/>
      <c r="GM21" s="37"/>
      <c r="GN21" s="37"/>
      <c r="GO21" s="37"/>
      <c r="GP21" s="37"/>
      <c r="GQ21" s="37"/>
      <c r="GR21" s="37"/>
      <c r="GS21" s="37"/>
      <c r="GT21" s="37"/>
      <c r="GU21" s="37"/>
      <c r="GV21" s="37"/>
      <c r="GW21" s="37"/>
      <c r="GX21" s="37"/>
      <c r="GY21" s="37"/>
      <c r="GZ21" s="37"/>
      <c r="HA21" s="37"/>
      <c r="HB21" s="37"/>
      <c r="HC21" s="37"/>
      <c r="HD21" s="37"/>
      <c r="HE21" s="37"/>
      <c r="HF21" s="37"/>
      <c r="HG21" s="37"/>
      <c r="HH21" s="37"/>
      <c r="HI21" s="37"/>
      <c r="HJ21" s="37"/>
      <c r="HK21" s="37"/>
      <c r="HL21" s="37"/>
      <c r="HM21" s="37"/>
      <c r="HN21" s="37"/>
      <c r="HO21" s="37"/>
      <c r="HP21" s="37"/>
      <c r="HQ21" s="37"/>
      <c r="HR21" s="37"/>
      <c r="HS21" s="37"/>
      <c r="HT21" s="37"/>
      <c r="HU21" s="37"/>
      <c r="HV21" s="37"/>
      <c r="HW21" s="37"/>
      <c r="HX21" s="37"/>
      <c r="HY21" s="37"/>
      <c r="HZ21" s="37"/>
      <c r="IA21" s="37"/>
      <c r="IB21" s="37"/>
      <c r="IC21" s="37"/>
      <c r="ID21" s="38"/>
      <c r="IE21" s="38"/>
      <c r="IF21" s="38"/>
      <c r="IG21" s="38"/>
      <c r="IH21" s="38"/>
      <c r="II21" s="38"/>
      <c r="IJ21" s="38"/>
      <c r="IK21" s="38"/>
      <c r="IL21" s="39"/>
      <c r="IM21" s="39"/>
    </row>
    <row r="22" spans="1:247" s="40" customFormat="1" ht="12.75">
      <c r="A22" s="31" t="s">
        <v>44</v>
      </c>
      <c r="B22" s="43">
        <v>690</v>
      </c>
      <c r="C22" s="44">
        <v>2238</v>
      </c>
      <c r="D22" s="45">
        <f>AVERAGE(B22:C22)</f>
        <v>1464</v>
      </c>
      <c r="E22" s="46">
        <v>0.5</v>
      </c>
      <c r="F22" s="45">
        <f t="shared" si="7"/>
        <v>732</v>
      </c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  <c r="DX22" s="37"/>
      <c r="DY22" s="37"/>
      <c r="DZ22" s="37"/>
      <c r="EA22" s="37"/>
      <c r="EB22" s="37"/>
      <c r="EC22" s="37"/>
      <c r="ED22" s="37"/>
      <c r="EE22" s="37"/>
      <c r="EF22" s="37"/>
      <c r="EG22" s="37"/>
      <c r="EH22" s="37"/>
      <c r="EI22" s="37"/>
      <c r="EJ22" s="37"/>
      <c r="EK22" s="37"/>
      <c r="EL22" s="37"/>
      <c r="EM22" s="37"/>
      <c r="EN22" s="37"/>
      <c r="EO22" s="37"/>
      <c r="EP22" s="37"/>
      <c r="EQ22" s="37"/>
      <c r="ER22" s="37"/>
      <c r="ES22" s="37"/>
      <c r="ET22" s="37"/>
      <c r="EU22" s="37"/>
      <c r="EV22" s="37"/>
      <c r="EW22" s="37"/>
      <c r="EX22" s="37"/>
      <c r="EY22" s="37"/>
      <c r="EZ22" s="37"/>
      <c r="FA22" s="37"/>
      <c r="FB22" s="37"/>
      <c r="FC22" s="37"/>
      <c r="FD22" s="37"/>
      <c r="FE22" s="37"/>
      <c r="FF22" s="37"/>
      <c r="FG22" s="37"/>
      <c r="FH22" s="37"/>
      <c r="FI22" s="37"/>
      <c r="FJ22" s="37"/>
      <c r="FK22" s="37"/>
      <c r="FL22" s="37"/>
      <c r="FM22" s="37"/>
      <c r="FN22" s="37"/>
      <c r="FO22" s="37"/>
      <c r="FP22" s="37"/>
      <c r="FQ22" s="37"/>
      <c r="FR22" s="37"/>
      <c r="FS22" s="37"/>
      <c r="FT22" s="37"/>
      <c r="FU22" s="37"/>
      <c r="FV22" s="37"/>
      <c r="FW22" s="37"/>
      <c r="FX22" s="37"/>
      <c r="FY22" s="37"/>
      <c r="FZ22" s="37"/>
      <c r="GA22" s="37"/>
      <c r="GB22" s="37"/>
      <c r="GC22" s="37"/>
      <c r="GD22" s="37"/>
      <c r="GE22" s="37"/>
      <c r="GF22" s="37"/>
      <c r="GG22" s="37"/>
      <c r="GH22" s="37"/>
      <c r="GI22" s="37"/>
      <c r="GJ22" s="37"/>
      <c r="GK22" s="37"/>
      <c r="GL22" s="37"/>
      <c r="GM22" s="37"/>
      <c r="GN22" s="37"/>
      <c r="GO22" s="37"/>
      <c r="GP22" s="37"/>
      <c r="GQ22" s="37"/>
      <c r="GR22" s="37"/>
      <c r="GS22" s="37"/>
      <c r="GT22" s="37"/>
      <c r="GU22" s="37"/>
      <c r="GV22" s="37"/>
      <c r="GW22" s="37"/>
      <c r="GX22" s="37"/>
      <c r="GY22" s="37"/>
      <c r="GZ22" s="37"/>
      <c r="HA22" s="37"/>
      <c r="HB22" s="37"/>
      <c r="HC22" s="37"/>
      <c r="HD22" s="37"/>
      <c r="HE22" s="37"/>
      <c r="HF22" s="37"/>
      <c r="HG22" s="37"/>
      <c r="HH22" s="37"/>
      <c r="HI22" s="37"/>
      <c r="HJ22" s="37"/>
      <c r="HK22" s="37"/>
      <c r="HL22" s="37"/>
      <c r="HM22" s="37"/>
      <c r="HN22" s="37"/>
      <c r="HO22" s="37"/>
      <c r="HP22" s="37"/>
      <c r="HQ22" s="37"/>
      <c r="HR22" s="37"/>
      <c r="HS22" s="37"/>
      <c r="HT22" s="37"/>
      <c r="HU22" s="37"/>
      <c r="HV22" s="37"/>
      <c r="HW22" s="37"/>
      <c r="HX22" s="37"/>
      <c r="HY22" s="37"/>
      <c r="HZ22" s="37"/>
      <c r="IA22" s="37"/>
      <c r="IB22" s="37"/>
      <c r="IC22" s="37"/>
      <c r="ID22" s="38"/>
      <c r="IE22" s="38"/>
      <c r="IF22" s="38"/>
      <c r="IG22" s="38"/>
      <c r="IH22" s="38"/>
      <c r="II22" s="38"/>
      <c r="IJ22" s="38"/>
      <c r="IK22" s="38"/>
      <c r="IL22" s="39"/>
      <c r="IM22" s="39"/>
    </row>
    <row r="23" spans="1:247" s="40" customFormat="1" ht="13.15" customHeight="1">
      <c r="A23" s="31" t="s">
        <v>56</v>
      </c>
      <c r="B23" s="43">
        <v>157850</v>
      </c>
      <c r="C23" s="43">
        <v>176400</v>
      </c>
      <c r="D23" s="45">
        <f>AVERAGE(B23:C23)</f>
        <v>167125</v>
      </c>
      <c r="E23" s="46">
        <v>1</v>
      </c>
      <c r="F23" s="45">
        <f t="shared" si="7"/>
        <v>167125</v>
      </c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  <c r="EK23" s="37"/>
      <c r="EL23" s="37"/>
      <c r="EM23" s="37"/>
      <c r="EN23" s="37"/>
      <c r="EO23" s="37"/>
      <c r="EP23" s="37"/>
      <c r="EQ23" s="37"/>
      <c r="ER23" s="37"/>
      <c r="ES23" s="37"/>
      <c r="ET23" s="37"/>
      <c r="EU23" s="37"/>
      <c r="EV23" s="37"/>
      <c r="EW23" s="37"/>
      <c r="EX23" s="37"/>
      <c r="EY23" s="37"/>
      <c r="EZ23" s="37"/>
      <c r="FA23" s="37"/>
      <c r="FB23" s="37"/>
      <c r="FC23" s="37"/>
      <c r="FD23" s="37"/>
      <c r="FE23" s="37"/>
      <c r="FF23" s="37"/>
      <c r="FG23" s="37"/>
      <c r="FH23" s="37"/>
      <c r="FI23" s="37"/>
      <c r="FJ23" s="37"/>
      <c r="FK23" s="37"/>
      <c r="FL23" s="37"/>
      <c r="FM23" s="37"/>
      <c r="FN23" s="37"/>
      <c r="FO23" s="37"/>
      <c r="FP23" s="37"/>
      <c r="FQ23" s="37"/>
      <c r="FR23" s="37"/>
      <c r="FS23" s="37"/>
      <c r="FT23" s="37"/>
      <c r="FU23" s="37"/>
      <c r="FV23" s="37"/>
      <c r="FW23" s="37"/>
      <c r="FX23" s="37"/>
      <c r="FY23" s="37"/>
      <c r="FZ23" s="37"/>
      <c r="GA23" s="37"/>
      <c r="GB23" s="37"/>
      <c r="GC23" s="37"/>
      <c r="GD23" s="37"/>
      <c r="GE23" s="37"/>
      <c r="GF23" s="37"/>
      <c r="GG23" s="37"/>
      <c r="GH23" s="37"/>
      <c r="GI23" s="37"/>
      <c r="GJ23" s="37"/>
      <c r="GK23" s="37"/>
      <c r="GL23" s="37"/>
      <c r="GM23" s="37"/>
      <c r="GN23" s="37"/>
      <c r="GO23" s="37"/>
      <c r="GP23" s="37"/>
      <c r="GQ23" s="37"/>
      <c r="GR23" s="37"/>
      <c r="GS23" s="37"/>
      <c r="GT23" s="37"/>
      <c r="GU23" s="37"/>
      <c r="GV23" s="37"/>
      <c r="GW23" s="37"/>
      <c r="GX23" s="37"/>
      <c r="GY23" s="37"/>
      <c r="GZ23" s="37"/>
      <c r="HA23" s="37"/>
      <c r="HB23" s="37"/>
      <c r="HC23" s="37"/>
      <c r="HD23" s="37"/>
      <c r="HE23" s="37"/>
      <c r="HF23" s="37"/>
      <c r="HG23" s="37"/>
      <c r="HH23" s="37"/>
      <c r="HI23" s="37"/>
      <c r="HJ23" s="37"/>
      <c r="HK23" s="37"/>
      <c r="HL23" s="37"/>
      <c r="HM23" s="37"/>
      <c r="HN23" s="37"/>
      <c r="HO23" s="37"/>
      <c r="HP23" s="37"/>
      <c r="HQ23" s="37"/>
      <c r="HR23" s="37"/>
      <c r="HS23" s="37"/>
      <c r="HT23" s="37"/>
      <c r="HU23" s="37"/>
      <c r="HV23" s="37"/>
      <c r="HW23" s="37"/>
      <c r="HX23" s="37"/>
      <c r="HY23" s="37"/>
      <c r="HZ23" s="37"/>
      <c r="IA23" s="37"/>
      <c r="IB23" s="37"/>
      <c r="IC23" s="37"/>
      <c r="ID23" s="38"/>
      <c r="IE23" s="38"/>
      <c r="IF23" s="38"/>
      <c r="IG23" s="38"/>
      <c r="IH23" s="38"/>
      <c r="II23" s="38"/>
      <c r="IJ23" s="38"/>
      <c r="IK23" s="38"/>
      <c r="IL23" s="39"/>
      <c r="IM23" s="39"/>
    </row>
    <row r="24" spans="1:247" s="40" customFormat="1" ht="12.75">
      <c r="A24" s="31" t="s">
        <v>32</v>
      </c>
      <c r="B24" s="43">
        <v>-6520</v>
      </c>
      <c r="C24" s="43">
        <v>0</v>
      </c>
      <c r="D24" s="45">
        <f>AVERAGE(B24:C24)</f>
        <v>-3260</v>
      </c>
      <c r="E24" s="46">
        <v>1</v>
      </c>
      <c r="F24" s="45">
        <f t="shared" si="6"/>
        <v>-3260</v>
      </c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  <c r="EK24" s="37"/>
      <c r="EL24" s="37"/>
      <c r="EM24" s="37"/>
      <c r="EN24" s="37"/>
      <c r="EO24" s="37"/>
      <c r="EP24" s="37"/>
      <c r="EQ24" s="37"/>
      <c r="ER24" s="37"/>
      <c r="ES24" s="37"/>
      <c r="ET24" s="37"/>
      <c r="EU24" s="37"/>
      <c r="EV24" s="37"/>
      <c r="EW24" s="37"/>
      <c r="EX24" s="37"/>
      <c r="EY24" s="37"/>
      <c r="EZ24" s="37"/>
      <c r="FA24" s="37"/>
      <c r="FB24" s="37"/>
      <c r="FC24" s="37"/>
      <c r="FD24" s="37"/>
      <c r="FE24" s="37"/>
      <c r="FF24" s="37"/>
      <c r="FG24" s="37"/>
      <c r="FH24" s="37"/>
      <c r="FI24" s="37"/>
      <c r="FJ24" s="37"/>
      <c r="FK24" s="37"/>
      <c r="FL24" s="37"/>
      <c r="FM24" s="37"/>
      <c r="FN24" s="37"/>
      <c r="FO24" s="37"/>
      <c r="FP24" s="37"/>
      <c r="FQ24" s="37"/>
      <c r="FR24" s="37"/>
      <c r="FS24" s="37"/>
      <c r="FT24" s="37"/>
      <c r="FU24" s="37"/>
      <c r="FV24" s="37"/>
      <c r="FW24" s="37"/>
      <c r="FX24" s="37"/>
      <c r="FY24" s="37"/>
      <c r="FZ24" s="37"/>
      <c r="GA24" s="37"/>
      <c r="GB24" s="37"/>
      <c r="GC24" s="37"/>
      <c r="GD24" s="37"/>
      <c r="GE24" s="37"/>
      <c r="GF24" s="37"/>
      <c r="GG24" s="37"/>
      <c r="GH24" s="37"/>
      <c r="GI24" s="37"/>
      <c r="GJ24" s="37"/>
      <c r="GK24" s="37"/>
      <c r="GL24" s="37"/>
      <c r="GM24" s="37"/>
      <c r="GN24" s="37"/>
      <c r="GO24" s="37"/>
      <c r="GP24" s="37"/>
      <c r="GQ24" s="37"/>
      <c r="GR24" s="37"/>
      <c r="GS24" s="37"/>
      <c r="GT24" s="37"/>
      <c r="GU24" s="37"/>
      <c r="GV24" s="37"/>
      <c r="GW24" s="37"/>
      <c r="GX24" s="37"/>
      <c r="GY24" s="37"/>
      <c r="GZ24" s="37"/>
      <c r="HA24" s="37"/>
      <c r="HB24" s="37"/>
      <c r="HC24" s="37"/>
      <c r="HD24" s="37"/>
      <c r="HE24" s="37"/>
      <c r="HF24" s="37"/>
      <c r="HG24" s="37"/>
      <c r="HH24" s="37"/>
      <c r="HI24" s="37"/>
      <c r="HJ24" s="37"/>
      <c r="HK24" s="37"/>
      <c r="HL24" s="37"/>
      <c r="HM24" s="37"/>
      <c r="HN24" s="37"/>
      <c r="HO24" s="37"/>
      <c r="HP24" s="37"/>
      <c r="HQ24" s="37"/>
      <c r="HR24" s="37"/>
      <c r="HS24" s="37"/>
      <c r="HT24" s="37"/>
      <c r="HU24" s="37"/>
      <c r="HV24" s="37"/>
      <c r="HW24" s="37"/>
      <c r="HX24" s="37"/>
      <c r="HY24" s="37"/>
      <c r="HZ24" s="37"/>
      <c r="IA24" s="37"/>
      <c r="IB24" s="37"/>
      <c r="IC24" s="37"/>
      <c r="ID24" s="38"/>
      <c r="IE24" s="38"/>
      <c r="IF24" s="38"/>
      <c r="IG24" s="38"/>
      <c r="IH24" s="38"/>
      <c r="II24" s="38"/>
      <c r="IJ24" s="38"/>
      <c r="IK24" s="38"/>
      <c r="IL24" s="39"/>
      <c r="IM24" s="39"/>
    </row>
    <row r="25" spans="1:247" s="40" customFormat="1" ht="12.75">
      <c r="A25" s="30" t="s">
        <v>64</v>
      </c>
      <c r="B25" s="41" t="s">
        <v>46</v>
      </c>
      <c r="C25" s="41" t="s">
        <v>47</v>
      </c>
      <c r="D25" s="41" t="s">
        <v>30</v>
      </c>
      <c r="E25" s="42" t="s">
        <v>0</v>
      </c>
      <c r="F25" s="41" t="s">
        <v>31</v>
      </c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7"/>
      <c r="DS25" s="37"/>
      <c r="DT25" s="37"/>
      <c r="DU25" s="37"/>
      <c r="DV25" s="37"/>
      <c r="DW25" s="37"/>
      <c r="DX25" s="37"/>
      <c r="DY25" s="37"/>
      <c r="DZ25" s="37"/>
      <c r="EA25" s="37"/>
      <c r="EB25" s="37"/>
      <c r="EC25" s="37"/>
      <c r="ED25" s="37"/>
      <c r="EE25" s="37"/>
      <c r="EF25" s="37"/>
      <c r="EG25" s="37"/>
      <c r="EH25" s="37"/>
      <c r="EI25" s="37"/>
      <c r="EJ25" s="37"/>
      <c r="EK25" s="37"/>
      <c r="EL25" s="37"/>
      <c r="EM25" s="37"/>
      <c r="EN25" s="37"/>
      <c r="EO25" s="37"/>
      <c r="EP25" s="37"/>
      <c r="EQ25" s="37"/>
      <c r="ER25" s="37"/>
      <c r="ES25" s="37"/>
      <c r="ET25" s="37"/>
      <c r="EU25" s="37"/>
      <c r="EV25" s="37"/>
      <c r="EW25" s="37"/>
      <c r="EX25" s="37"/>
      <c r="EY25" s="37"/>
      <c r="EZ25" s="37"/>
      <c r="FA25" s="37"/>
      <c r="FB25" s="37"/>
      <c r="FC25" s="37"/>
      <c r="FD25" s="37"/>
      <c r="FE25" s="37"/>
      <c r="FF25" s="37"/>
      <c r="FG25" s="37"/>
      <c r="FH25" s="37"/>
      <c r="FI25" s="37"/>
      <c r="FJ25" s="37"/>
      <c r="FK25" s="37"/>
      <c r="FL25" s="37"/>
      <c r="FM25" s="37"/>
      <c r="FN25" s="37"/>
      <c r="FO25" s="37"/>
      <c r="FP25" s="37"/>
      <c r="FQ25" s="37"/>
      <c r="FR25" s="37"/>
      <c r="FS25" s="37"/>
      <c r="FT25" s="37"/>
      <c r="FU25" s="37"/>
      <c r="FV25" s="37"/>
      <c r="FW25" s="37"/>
      <c r="FX25" s="37"/>
      <c r="FY25" s="37"/>
      <c r="FZ25" s="37"/>
      <c r="GA25" s="37"/>
      <c r="GB25" s="37"/>
      <c r="GC25" s="37"/>
      <c r="GD25" s="37"/>
      <c r="GE25" s="37"/>
      <c r="GF25" s="37"/>
      <c r="GG25" s="37"/>
      <c r="GH25" s="37"/>
      <c r="GI25" s="37"/>
      <c r="GJ25" s="37"/>
      <c r="GK25" s="37"/>
      <c r="GL25" s="37"/>
      <c r="GM25" s="37"/>
      <c r="GN25" s="37"/>
      <c r="GO25" s="37"/>
      <c r="GP25" s="37"/>
      <c r="GQ25" s="37"/>
      <c r="GR25" s="37"/>
      <c r="GS25" s="37"/>
      <c r="GT25" s="37"/>
      <c r="GU25" s="37"/>
      <c r="GV25" s="37"/>
      <c r="GW25" s="37"/>
      <c r="GX25" s="37"/>
      <c r="GY25" s="37"/>
      <c r="GZ25" s="37"/>
      <c r="HA25" s="37"/>
      <c r="HB25" s="37"/>
      <c r="HC25" s="37"/>
      <c r="HD25" s="37"/>
      <c r="HE25" s="37"/>
      <c r="HF25" s="37"/>
      <c r="HG25" s="37"/>
      <c r="HH25" s="37"/>
      <c r="HI25" s="37"/>
      <c r="HJ25" s="37"/>
      <c r="HK25" s="37"/>
      <c r="HL25" s="37"/>
      <c r="HM25" s="37"/>
      <c r="HN25" s="37"/>
      <c r="HO25" s="37"/>
      <c r="HP25" s="37"/>
      <c r="HQ25" s="37"/>
      <c r="HR25" s="37"/>
      <c r="HS25" s="37"/>
      <c r="HT25" s="37"/>
      <c r="HU25" s="37"/>
      <c r="HV25" s="37"/>
      <c r="HW25" s="37"/>
      <c r="HX25" s="37"/>
      <c r="HY25" s="37"/>
      <c r="HZ25" s="37"/>
      <c r="IA25" s="37"/>
      <c r="IB25" s="37"/>
      <c r="IC25" s="37"/>
      <c r="ID25" s="38"/>
      <c r="IE25" s="38"/>
      <c r="IF25" s="38"/>
      <c r="IG25" s="38"/>
      <c r="IH25" s="38"/>
      <c r="II25" s="38"/>
      <c r="IJ25" s="38"/>
      <c r="IK25" s="38"/>
      <c r="IL25" s="39"/>
      <c r="IM25" s="39"/>
    </row>
    <row r="26" spans="1:247" s="40" customFormat="1" ht="12.75">
      <c r="A26" s="31" t="s">
        <v>44</v>
      </c>
      <c r="B26" s="43">
        <v>12164</v>
      </c>
      <c r="C26" s="44">
        <v>2969</v>
      </c>
      <c r="D26" s="45">
        <f>AVERAGE(B26:C26)</f>
        <v>7566.5</v>
      </c>
      <c r="E26" s="46">
        <v>0.5</v>
      </c>
      <c r="F26" s="45">
        <f t="shared" ref="F26:F29" si="8">E26*D26</f>
        <v>3783.25</v>
      </c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DH26" s="37"/>
      <c r="DI26" s="37"/>
      <c r="DJ26" s="37"/>
      <c r="DK26" s="37"/>
      <c r="DL26" s="37"/>
      <c r="DM26" s="37"/>
      <c r="DN26" s="37"/>
      <c r="DO26" s="37"/>
      <c r="DP26" s="37"/>
      <c r="DQ26" s="37"/>
      <c r="DR26" s="37"/>
      <c r="DS26" s="37"/>
      <c r="DT26" s="37"/>
      <c r="DU26" s="37"/>
      <c r="DV26" s="37"/>
      <c r="DW26" s="37"/>
      <c r="DX26" s="37"/>
      <c r="DY26" s="37"/>
      <c r="DZ26" s="37"/>
      <c r="EA26" s="37"/>
      <c r="EB26" s="37"/>
      <c r="EC26" s="37"/>
      <c r="ED26" s="37"/>
      <c r="EE26" s="37"/>
      <c r="EF26" s="37"/>
      <c r="EG26" s="37"/>
      <c r="EH26" s="37"/>
      <c r="EI26" s="37"/>
      <c r="EJ26" s="37"/>
      <c r="EK26" s="37"/>
      <c r="EL26" s="37"/>
      <c r="EM26" s="37"/>
      <c r="EN26" s="37"/>
      <c r="EO26" s="37"/>
      <c r="EP26" s="37"/>
      <c r="EQ26" s="37"/>
      <c r="ER26" s="37"/>
      <c r="ES26" s="37"/>
      <c r="ET26" s="37"/>
      <c r="EU26" s="37"/>
      <c r="EV26" s="37"/>
      <c r="EW26" s="37"/>
      <c r="EX26" s="37"/>
      <c r="EY26" s="37"/>
      <c r="EZ26" s="37"/>
      <c r="FA26" s="37"/>
      <c r="FB26" s="37"/>
      <c r="FC26" s="37"/>
      <c r="FD26" s="37"/>
      <c r="FE26" s="37"/>
      <c r="FF26" s="37"/>
      <c r="FG26" s="37"/>
      <c r="FH26" s="37"/>
      <c r="FI26" s="37"/>
      <c r="FJ26" s="37"/>
      <c r="FK26" s="37"/>
      <c r="FL26" s="37"/>
      <c r="FM26" s="37"/>
      <c r="FN26" s="37"/>
      <c r="FO26" s="37"/>
      <c r="FP26" s="37"/>
      <c r="FQ26" s="37"/>
      <c r="FR26" s="37"/>
      <c r="FS26" s="37"/>
      <c r="FT26" s="37"/>
      <c r="FU26" s="37"/>
      <c r="FV26" s="37"/>
      <c r="FW26" s="37"/>
      <c r="FX26" s="37"/>
      <c r="FY26" s="37"/>
      <c r="FZ26" s="37"/>
      <c r="GA26" s="37"/>
      <c r="GB26" s="37"/>
      <c r="GC26" s="37"/>
      <c r="GD26" s="37"/>
      <c r="GE26" s="37"/>
      <c r="GF26" s="37"/>
      <c r="GG26" s="37"/>
      <c r="GH26" s="37"/>
      <c r="GI26" s="37"/>
      <c r="GJ26" s="37"/>
      <c r="GK26" s="37"/>
      <c r="GL26" s="37"/>
      <c r="GM26" s="37"/>
      <c r="GN26" s="37"/>
      <c r="GO26" s="37"/>
      <c r="GP26" s="37"/>
      <c r="GQ26" s="37"/>
      <c r="GR26" s="37"/>
      <c r="GS26" s="37"/>
      <c r="GT26" s="37"/>
      <c r="GU26" s="37"/>
      <c r="GV26" s="37"/>
      <c r="GW26" s="37"/>
      <c r="GX26" s="37"/>
      <c r="GY26" s="37"/>
      <c r="GZ26" s="37"/>
      <c r="HA26" s="37"/>
      <c r="HB26" s="37"/>
      <c r="HC26" s="37"/>
      <c r="HD26" s="37"/>
      <c r="HE26" s="37"/>
      <c r="HF26" s="37"/>
      <c r="HG26" s="37"/>
      <c r="HH26" s="37"/>
      <c r="HI26" s="37"/>
      <c r="HJ26" s="37"/>
      <c r="HK26" s="37"/>
      <c r="HL26" s="37"/>
      <c r="HM26" s="37"/>
      <c r="HN26" s="37"/>
      <c r="HO26" s="37"/>
      <c r="HP26" s="37"/>
      <c r="HQ26" s="37"/>
      <c r="HR26" s="37"/>
      <c r="HS26" s="37"/>
      <c r="HT26" s="37"/>
      <c r="HU26" s="37"/>
      <c r="HV26" s="37"/>
      <c r="HW26" s="37"/>
      <c r="HX26" s="37"/>
      <c r="HY26" s="37"/>
      <c r="HZ26" s="37"/>
      <c r="IA26" s="37"/>
      <c r="IB26" s="37"/>
      <c r="IC26" s="37"/>
      <c r="ID26" s="38"/>
      <c r="IE26" s="38"/>
      <c r="IF26" s="38"/>
      <c r="IG26" s="38"/>
      <c r="IH26" s="38"/>
      <c r="II26" s="38"/>
      <c r="IJ26" s="38"/>
      <c r="IK26" s="38"/>
      <c r="IL26" s="39"/>
      <c r="IM26" s="39"/>
    </row>
    <row r="27" spans="1:247" s="40" customFormat="1" ht="12.75">
      <c r="A27" s="31" t="s">
        <v>62</v>
      </c>
      <c r="B27" s="43">
        <v>126000</v>
      </c>
      <c r="C27" s="44">
        <v>205433</v>
      </c>
      <c r="D27" s="45">
        <f>AVERAGE(B27:C27)</f>
        <v>165716.5</v>
      </c>
      <c r="E27" s="46">
        <v>1</v>
      </c>
      <c r="F27" s="45">
        <f t="shared" si="8"/>
        <v>165716.5</v>
      </c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7"/>
      <c r="DS27" s="37"/>
      <c r="DT27" s="37"/>
      <c r="DU27" s="37"/>
      <c r="DV27" s="37"/>
      <c r="DW27" s="37"/>
      <c r="DX27" s="37"/>
      <c r="DY27" s="37"/>
      <c r="DZ27" s="37"/>
      <c r="EA27" s="37"/>
      <c r="EB27" s="37"/>
      <c r="EC27" s="37"/>
      <c r="ED27" s="37"/>
      <c r="EE27" s="37"/>
      <c r="EF27" s="37"/>
      <c r="EG27" s="37"/>
      <c r="EH27" s="37"/>
      <c r="EI27" s="37"/>
      <c r="EJ27" s="37"/>
      <c r="EK27" s="37"/>
      <c r="EL27" s="37"/>
      <c r="EM27" s="37"/>
      <c r="EN27" s="37"/>
      <c r="EO27" s="37"/>
      <c r="EP27" s="37"/>
      <c r="EQ27" s="37"/>
      <c r="ER27" s="37"/>
      <c r="ES27" s="37"/>
      <c r="ET27" s="37"/>
      <c r="EU27" s="37"/>
      <c r="EV27" s="37"/>
      <c r="EW27" s="37"/>
      <c r="EX27" s="37"/>
      <c r="EY27" s="37"/>
      <c r="EZ27" s="37"/>
      <c r="FA27" s="37"/>
      <c r="FB27" s="37"/>
      <c r="FC27" s="37"/>
      <c r="FD27" s="37"/>
      <c r="FE27" s="37"/>
      <c r="FF27" s="37"/>
      <c r="FG27" s="37"/>
      <c r="FH27" s="37"/>
      <c r="FI27" s="37"/>
      <c r="FJ27" s="37"/>
      <c r="FK27" s="37"/>
      <c r="FL27" s="37"/>
      <c r="FM27" s="37"/>
      <c r="FN27" s="37"/>
      <c r="FO27" s="37"/>
      <c r="FP27" s="37"/>
      <c r="FQ27" s="37"/>
      <c r="FR27" s="37"/>
      <c r="FS27" s="37"/>
      <c r="FT27" s="37"/>
      <c r="FU27" s="37"/>
      <c r="FV27" s="37"/>
      <c r="FW27" s="37"/>
      <c r="FX27" s="37"/>
      <c r="FY27" s="37"/>
      <c r="FZ27" s="37"/>
      <c r="GA27" s="37"/>
      <c r="GB27" s="37"/>
      <c r="GC27" s="37"/>
      <c r="GD27" s="37"/>
      <c r="GE27" s="37"/>
      <c r="GF27" s="37"/>
      <c r="GG27" s="37"/>
      <c r="GH27" s="37"/>
      <c r="GI27" s="37"/>
      <c r="GJ27" s="37"/>
      <c r="GK27" s="37"/>
      <c r="GL27" s="37"/>
      <c r="GM27" s="37"/>
      <c r="GN27" s="37"/>
      <c r="GO27" s="37"/>
      <c r="GP27" s="37"/>
      <c r="GQ27" s="37"/>
      <c r="GR27" s="37"/>
      <c r="GS27" s="37"/>
      <c r="GT27" s="37"/>
      <c r="GU27" s="37"/>
      <c r="GV27" s="37"/>
      <c r="GW27" s="37"/>
      <c r="GX27" s="37"/>
      <c r="GY27" s="37"/>
      <c r="GZ27" s="37"/>
      <c r="HA27" s="37"/>
      <c r="HB27" s="37"/>
      <c r="HC27" s="37"/>
      <c r="HD27" s="37"/>
      <c r="HE27" s="37"/>
      <c r="HF27" s="37"/>
      <c r="HG27" s="37"/>
      <c r="HH27" s="37"/>
      <c r="HI27" s="37"/>
      <c r="HJ27" s="37"/>
      <c r="HK27" s="37"/>
      <c r="HL27" s="37"/>
      <c r="HM27" s="37"/>
      <c r="HN27" s="37"/>
      <c r="HO27" s="37"/>
      <c r="HP27" s="37"/>
      <c r="HQ27" s="37"/>
      <c r="HR27" s="37"/>
      <c r="HS27" s="37"/>
      <c r="HT27" s="37"/>
      <c r="HU27" s="37"/>
      <c r="HV27" s="37"/>
      <c r="HW27" s="37"/>
      <c r="HX27" s="37"/>
      <c r="HY27" s="37"/>
      <c r="HZ27" s="37"/>
      <c r="IA27" s="37"/>
      <c r="IB27" s="37"/>
      <c r="IC27" s="37"/>
      <c r="ID27" s="38"/>
      <c r="IE27" s="38"/>
      <c r="IF27" s="38"/>
      <c r="IG27" s="38"/>
      <c r="IH27" s="38"/>
      <c r="II27" s="38"/>
      <c r="IJ27" s="38"/>
      <c r="IK27" s="38"/>
      <c r="IL27" s="39"/>
      <c r="IM27" s="39"/>
    </row>
    <row r="28" spans="1:247" s="40" customFormat="1" ht="12.75">
      <c r="A28" s="31" t="s">
        <v>58</v>
      </c>
      <c r="B28" s="43">
        <v>185700</v>
      </c>
      <c r="C28" s="44">
        <v>99600</v>
      </c>
      <c r="D28" s="45">
        <f>AVERAGE(B28:C28)</f>
        <v>142650</v>
      </c>
      <c r="E28" s="46">
        <v>1</v>
      </c>
      <c r="F28" s="45">
        <f t="shared" si="8"/>
        <v>142650</v>
      </c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  <c r="EV28" s="37"/>
      <c r="EW28" s="37"/>
      <c r="EX28" s="37"/>
      <c r="EY28" s="37"/>
      <c r="EZ28" s="37"/>
      <c r="FA28" s="37"/>
      <c r="FB28" s="37"/>
      <c r="FC28" s="37"/>
      <c r="FD28" s="37"/>
      <c r="FE28" s="37"/>
      <c r="FF28" s="37"/>
      <c r="FG28" s="37"/>
      <c r="FH28" s="37"/>
      <c r="FI28" s="37"/>
      <c r="FJ28" s="37"/>
      <c r="FK28" s="37"/>
      <c r="FL28" s="37"/>
      <c r="FM28" s="37"/>
      <c r="FN28" s="37"/>
      <c r="FO28" s="37"/>
      <c r="FP28" s="37"/>
      <c r="FQ28" s="37"/>
      <c r="FR28" s="37"/>
      <c r="FS28" s="37"/>
      <c r="FT28" s="37"/>
      <c r="FU28" s="37"/>
      <c r="FV28" s="37"/>
      <c r="FW28" s="37"/>
      <c r="FX28" s="37"/>
      <c r="FY28" s="37"/>
      <c r="FZ28" s="37"/>
      <c r="GA28" s="37"/>
      <c r="GB28" s="37"/>
      <c r="GC28" s="37"/>
      <c r="GD28" s="37"/>
      <c r="GE28" s="37"/>
      <c r="GF28" s="37"/>
      <c r="GG28" s="37"/>
      <c r="GH28" s="37"/>
      <c r="GI28" s="37"/>
      <c r="GJ28" s="37"/>
      <c r="GK28" s="37"/>
      <c r="GL28" s="37"/>
      <c r="GM28" s="37"/>
      <c r="GN28" s="37"/>
      <c r="GO28" s="37"/>
      <c r="GP28" s="37"/>
      <c r="GQ28" s="37"/>
      <c r="GR28" s="37"/>
      <c r="GS28" s="37"/>
      <c r="GT28" s="37"/>
      <c r="GU28" s="37"/>
      <c r="GV28" s="37"/>
      <c r="GW28" s="37"/>
      <c r="GX28" s="37"/>
      <c r="GY28" s="37"/>
      <c r="GZ28" s="37"/>
      <c r="HA28" s="37"/>
      <c r="HB28" s="37"/>
      <c r="HC28" s="37"/>
      <c r="HD28" s="37"/>
      <c r="HE28" s="37"/>
      <c r="HF28" s="37"/>
      <c r="HG28" s="37"/>
      <c r="HH28" s="37"/>
      <c r="HI28" s="37"/>
      <c r="HJ28" s="37"/>
      <c r="HK28" s="37"/>
      <c r="HL28" s="37"/>
      <c r="HM28" s="37"/>
      <c r="HN28" s="37"/>
      <c r="HO28" s="37"/>
      <c r="HP28" s="37"/>
      <c r="HQ28" s="37"/>
      <c r="HR28" s="37"/>
      <c r="HS28" s="37"/>
      <c r="HT28" s="37"/>
      <c r="HU28" s="37"/>
      <c r="HV28" s="37"/>
      <c r="HW28" s="37"/>
      <c r="HX28" s="37"/>
      <c r="HY28" s="37"/>
      <c r="HZ28" s="37"/>
      <c r="IA28" s="37"/>
      <c r="IB28" s="37"/>
      <c r="IC28" s="37"/>
      <c r="ID28" s="38"/>
      <c r="IE28" s="38"/>
      <c r="IF28" s="38"/>
      <c r="IG28" s="38"/>
      <c r="IH28" s="38"/>
      <c r="II28" s="38"/>
      <c r="IJ28" s="38"/>
      <c r="IK28" s="38"/>
      <c r="IL28" s="39"/>
      <c r="IM28" s="39"/>
    </row>
    <row r="29" spans="1:247" s="40" customFormat="1" ht="12.75">
      <c r="A29" s="31" t="s">
        <v>32</v>
      </c>
      <c r="B29" s="43">
        <v>-603</v>
      </c>
      <c r="C29" s="44">
        <v>-558</v>
      </c>
      <c r="D29" s="45">
        <f>AVERAGE(B29:C29)</f>
        <v>-580.5</v>
      </c>
      <c r="E29" s="46">
        <v>1</v>
      </c>
      <c r="F29" s="45">
        <f t="shared" si="8"/>
        <v>-580.5</v>
      </c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7"/>
      <c r="DS29" s="37"/>
      <c r="DT29" s="37"/>
      <c r="DU29" s="37"/>
      <c r="DV29" s="37"/>
      <c r="DW29" s="37"/>
      <c r="DX29" s="37"/>
      <c r="DY29" s="37"/>
      <c r="DZ29" s="37"/>
      <c r="EA29" s="37"/>
      <c r="EB29" s="37"/>
      <c r="EC29" s="37"/>
      <c r="ED29" s="37"/>
      <c r="EE29" s="37"/>
      <c r="EF29" s="37"/>
      <c r="EG29" s="37"/>
      <c r="EH29" s="37"/>
      <c r="EI29" s="37"/>
      <c r="EJ29" s="37"/>
      <c r="EK29" s="37"/>
      <c r="EL29" s="37"/>
      <c r="EM29" s="37"/>
      <c r="EN29" s="37"/>
      <c r="EO29" s="37"/>
      <c r="EP29" s="37"/>
      <c r="EQ29" s="37"/>
      <c r="ER29" s="37"/>
      <c r="ES29" s="37"/>
      <c r="ET29" s="37"/>
      <c r="EU29" s="37"/>
      <c r="EV29" s="37"/>
      <c r="EW29" s="37"/>
      <c r="EX29" s="37"/>
      <c r="EY29" s="37"/>
      <c r="EZ29" s="37"/>
      <c r="FA29" s="37"/>
      <c r="FB29" s="37"/>
      <c r="FC29" s="37"/>
      <c r="FD29" s="37"/>
      <c r="FE29" s="37"/>
      <c r="FF29" s="37"/>
      <c r="FG29" s="37"/>
      <c r="FH29" s="37"/>
      <c r="FI29" s="37"/>
      <c r="FJ29" s="37"/>
      <c r="FK29" s="37"/>
      <c r="FL29" s="37"/>
      <c r="FM29" s="37"/>
      <c r="FN29" s="37"/>
      <c r="FO29" s="37"/>
      <c r="FP29" s="37"/>
      <c r="FQ29" s="37"/>
      <c r="FR29" s="37"/>
      <c r="FS29" s="37"/>
      <c r="FT29" s="37"/>
      <c r="FU29" s="37"/>
      <c r="FV29" s="37"/>
      <c r="FW29" s="37"/>
      <c r="FX29" s="37"/>
      <c r="FY29" s="37"/>
      <c r="FZ29" s="37"/>
      <c r="GA29" s="37"/>
      <c r="GB29" s="37"/>
      <c r="GC29" s="37"/>
      <c r="GD29" s="37"/>
      <c r="GE29" s="37"/>
      <c r="GF29" s="37"/>
      <c r="GG29" s="37"/>
      <c r="GH29" s="37"/>
      <c r="GI29" s="37"/>
      <c r="GJ29" s="37"/>
      <c r="GK29" s="37"/>
      <c r="GL29" s="37"/>
      <c r="GM29" s="37"/>
      <c r="GN29" s="37"/>
      <c r="GO29" s="37"/>
      <c r="GP29" s="37"/>
      <c r="GQ29" s="37"/>
      <c r="GR29" s="37"/>
      <c r="GS29" s="37"/>
      <c r="GT29" s="37"/>
      <c r="GU29" s="37"/>
      <c r="GV29" s="37"/>
      <c r="GW29" s="37"/>
      <c r="GX29" s="37"/>
      <c r="GY29" s="37"/>
      <c r="GZ29" s="37"/>
      <c r="HA29" s="37"/>
      <c r="HB29" s="37"/>
      <c r="HC29" s="37"/>
      <c r="HD29" s="37"/>
      <c r="HE29" s="37"/>
      <c r="HF29" s="37"/>
      <c r="HG29" s="37"/>
      <c r="HH29" s="37"/>
      <c r="HI29" s="37"/>
      <c r="HJ29" s="37"/>
      <c r="HK29" s="37"/>
      <c r="HL29" s="37"/>
      <c r="HM29" s="37"/>
      <c r="HN29" s="37"/>
      <c r="HO29" s="37"/>
      <c r="HP29" s="37"/>
      <c r="HQ29" s="37"/>
      <c r="HR29" s="37"/>
      <c r="HS29" s="37"/>
      <c r="HT29" s="37"/>
      <c r="HU29" s="37"/>
      <c r="HV29" s="37"/>
      <c r="HW29" s="37"/>
      <c r="HX29" s="37"/>
      <c r="HY29" s="37"/>
      <c r="HZ29" s="37"/>
      <c r="IA29" s="37"/>
      <c r="IB29" s="37"/>
      <c r="IC29" s="37"/>
      <c r="ID29" s="38"/>
      <c r="IE29" s="38"/>
      <c r="IF29" s="38"/>
      <c r="IG29" s="38"/>
      <c r="IH29" s="38"/>
      <c r="II29" s="38"/>
      <c r="IJ29" s="38"/>
      <c r="IK29" s="38"/>
      <c r="IL29" s="39"/>
      <c r="IM29" s="39"/>
    </row>
    <row r="30" spans="1:247" s="40" customFormat="1" ht="15.4" customHeight="1">
      <c r="A30" s="47" t="s">
        <v>33</v>
      </c>
      <c r="B30" s="48"/>
      <c r="C30" s="49"/>
      <c r="D30" s="49"/>
      <c r="E30" s="50"/>
      <c r="F30" s="51">
        <f>+SUM(F3:F29)</f>
        <v>4479077.2</v>
      </c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7"/>
      <c r="DD30" s="37"/>
      <c r="DE30" s="37"/>
      <c r="DF30" s="37"/>
      <c r="DG30" s="37"/>
      <c r="DH30" s="37"/>
      <c r="DI30" s="37"/>
      <c r="DJ30" s="37"/>
      <c r="DK30" s="37"/>
      <c r="DL30" s="37"/>
      <c r="DM30" s="37"/>
      <c r="DN30" s="37"/>
      <c r="DO30" s="37"/>
      <c r="DP30" s="37"/>
      <c r="DQ30" s="37"/>
      <c r="DR30" s="37"/>
      <c r="DS30" s="37"/>
      <c r="DT30" s="37"/>
      <c r="DU30" s="37"/>
      <c r="DV30" s="37"/>
      <c r="DW30" s="37"/>
      <c r="DX30" s="37"/>
      <c r="DY30" s="37"/>
      <c r="DZ30" s="37"/>
      <c r="EA30" s="37"/>
      <c r="EB30" s="37"/>
      <c r="EC30" s="37"/>
      <c r="ED30" s="37"/>
      <c r="EE30" s="37"/>
      <c r="EF30" s="37"/>
      <c r="EG30" s="37"/>
      <c r="EH30" s="37"/>
      <c r="EI30" s="37"/>
      <c r="EJ30" s="37"/>
      <c r="EK30" s="37"/>
      <c r="EL30" s="37"/>
      <c r="EM30" s="37"/>
      <c r="EN30" s="37"/>
      <c r="EO30" s="37"/>
      <c r="EP30" s="37"/>
      <c r="EQ30" s="37"/>
      <c r="ER30" s="37"/>
      <c r="ES30" s="37"/>
      <c r="ET30" s="37"/>
      <c r="EU30" s="37"/>
      <c r="EV30" s="37"/>
      <c r="EW30" s="37"/>
      <c r="EX30" s="37"/>
      <c r="EY30" s="37"/>
      <c r="EZ30" s="37"/>
      <c r="FA30" s="37"/>
      <c r="FB30" s="37"/>
      <c r="FC30" s="37"/>
      <c r="FD30" s="37"/>
      <c r="FE30" s="37"/>
      <c r="FF30" s="37"/>
      <c r="FG30" s="37"/>
      <c r="FH30" s="37"/>
      <c r="FI30" s="37"/>
      <c r="FJ30" s="37"/>
      <c r="FK30" s="37"/>
      <c r="FL30" s="37"/>
      <c r="FM30" s="37"/>
      <c r="FN30" s="37"/>
      <c r="FO30" s="37"/>
      <c r="FP30" s="37"/>
      <c r="FQ30" s="37"/>
      <c r="FR30" s="37"/>
      <c r="FS30" s="37"/>
      <c r="FT30" s="37"/>
      <c r="FU30" s="37"/>
      <c r="FV30" s="37"/>
      <c r="FW30" s="37"/>
      <c r="FX30" s="37"/>
      <c r="FY30" s="37"/>
      <c r="FZ30" s="37"/>
      <c r="GA30" s="37"/>
      <c r="GB30" s="37"/>
      <c r="GC30" s="37"/>
      <c r="GD30" s="37"/>
      <c r="GE30" s="37"/>
      <c r="GF30" s="37"/>
      <c r="GG30" s="37"/>
      <c r="GH30" s="37"/>
      <c r="GI30" s="37"/>
      <c r="GJ30" s="37"/>
      <c r="GK30" s="37"/>
      <c r="GL30" s="37"/>
      <c r="GM30" s="37"/>
      <c r="GN30" s="37"/>
      <c r="GO30" s="37"/>
      <c r="GP30" s="37"/>
      <c r="GQ30" s="37"/>
      <c r="GR30" s="37"/>
      <c r="GS30" s="37"/>
      <c r="GT30" s="37"/>
      <c r="GU30" s="37"/>
      <c r="GV30" s="37"/>
      <c r="GW30" s="37"/>
      <c r="GX30" s="37"/>
      <c r="GY30" s="37"/>
      <c r="GZ30" s="37"/>
      <c r="HA30" s="37"/>
      <c r="HB30" s="37"/>
      <c r="HC30" s="37"/>
      <c r="HD30" s="37"/>
      <c r="HE30" s="37"/>
      <c r="HF30" s="37"/>
      <c r="HG30" s="37"/>
      <c r="HH30" s="37"/>
      <c r="HI30" s="37"/>
      <c r="HJ30" s="37"/>
      <c r="HK30" s="37"/>
      <c r="HL30" s="37"/>
      <c r="HM30" s="37"/>
      <c r="HN30" s="37"/>
      <c r="HO30" s="37"/>
      <c r="HP30" s="37"/>
      <c r="HQ30" s="37"/>
      <c r="HR30" s="37"/>
      <c r="HS30" s="37"/>
      <c r="HT30" s="37"/>
      <c r="HU30" s="37"/>
      <c r="HV30" s="37"/>
      <c r="HW30" s="37"/>
      <c r="HX30" s="37"/>
      <c r="HY30" s="37"/>
      <c r="HZ30" s="37"/>
      <c r="IA30" s="37"/>
      <c r="IB30" s="37"/>
      <c r="IC30" s="37"/>
      <c r="ID30" s="38"/>
      <c r="IE30" s="38"/>
      <c r="IF30" s="38"/>
      <c r="IG30" s="38"/>
      <c r="IH30" s="38"/>
      <c r="II30" s="38"/>
      <c r="IJ30" s="38"/>
      <c r="IK30" s="38"/>
      <c r="IL30" s="39"/>
      <c r="IM30" s="39"/>
    </row>
    <row r="31" spans="1:247" s="40" customFormat="1" ht="16.350000000000001" customHeight="1">
      <c r="A31" s="32" t="s">
        <v>34</v>
      </c>
      <c r="B31" s="52"/>
      <c r="C31" s="53"/>
      <c r="D31" s="53"/>
      <c r="E31" s="54"/>
      <c r="F31" s="51">
        <f>F30/12</f>
        <v>373256.43333333335</v>
      </c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7"/>
      <c r="DS31" s="37"/>
      <c r="DT31" s="37"/>
      <c r="DU31" s="37"/>
      <c r="DV31" s="37"/>
      <c r="DW31" s="37"/>
      <c r="DX31" s="37"/>
      <c r="DY31" s="37"/>
      <c r="DZ31" s="37"/>
      <c r="EA31" s="37"/>
      <c r="EB31" s="37"/>
      <c r="EC31" s="37"/>
      <c r="ED31" s="37"/>
      <c r="EE31" s="37"/>
      <c r="EF31" s="37"/>
      <c r="EG31" s="37"/>
      <c r="EH31" s="37"/>
      <c r="EI31" s="37"/>
      <c r="EJ31" s="37"/>
      <c r="EK31" s="37"/>
      <c r="EL31" s="37"/>
      <c r="EM31" s="37"/>
      <c r="EN31" s="37"/>
      <c r="EO31" s="37"/>
      <c r="EP31" s="37"/>
      <c r="EQ31" s="37"/>
      <c r="ER31" s="37"/>
      <c r="ES31" s="37"/>
      <c r="ET31" s="37"/>
      <c r="EU31" s="37"/>
      <c r="EV31" s="37"/>
      <c r="EW31" s="37"/>
      <c r="EX31" s="37"/>
      <c r="EY31" s="37"/>
      <c r="EZ31" s="37"/>
      <c r="FA31" s="37"/>
      <c r="FB31" s="37"/>
      <c r="FC31" s="37"/>
      <c r="FD31" s="37"/>
      <c r="FE31" s="37"/>
      <c r="FF31" s="37"/>
      <c r="FG31" s="37"/>
      <c r="FH31" s="37"/>
      <c r="FI31" s="37"/>
      <c r="FJ31" s="37"/>
      <c r="FK31" s="37"/>
      <c r="FL31" s="37"/>
      <c r="FM31" s="37"/>
      <c r="FN31" s="37"/>
      <c r="FO31" s="37"/>
      <c r="FP31" s="37"/>
      <c r="FQ31" s="37"/>
      <c r="FR31" s="37"/>
      <c r="FS31" s="37"/>
      <c r="FT31" s="37"/>
      <c r="FU31" s="37"/>
      <c r="FV31" s="37"/>
      <c r="FW31" s="37"/>
      <c r="FX31" s="37"/>
      <c r="FY31" s="37"/>
      <c r="FZ31" s="37"/>
      <c r="GA31" s="37"/>
      <c r="GB31" s="37"/>
      <c r="GC31" s="37"/>
      <c r="GD31" s="37"/>
      <c r="GE31" s="37"/>
      <c r="GF31" s="37"/>
      <c r="GG31" s="37"/>
      <c r="GH31" s="37"/>
      <c r="GI31" s="37"/>
      <c r="GJ31" s="37"/>
      <c r="GK31" s="37"/>
      <c r="GL31" s="37"/>
      <c r="GM31" s="37"/>
      <c r="GN31" s="37"/>
      <c r="GO31" s="37"/>
      <c r="GP31" s="37"/>
      <c r="GQ31" s="37"/>
      <c r="GR31" s="37"/>
      <c r="GS31" s="37"/>
      <c r="GT31" s="37"/>
      <c r="GU31" s="37"/>
      <c r="GV31" s="37"/>
      <c r="GW31" s="37"/>
      <c r="GX31" s="37"/>
      <c r="GY31" s="37"/>
      <c r="GZ31" s="37"/>
      <c r="HA31" s="37"/>
      <c r="HB31" s="37"/>
      <c r="HC31" s="37"/>
      <c r="HD31" s="37"/>
      <c r="HE31" s="37"/>
      <c r="HF31" s="37"/>
      <c r="HG31" s="37"/>
      <c r="HH31" s="37"/>
      <c r="HI31" s="37"/>
      <c r="HJ31" s="37"/>
      <c r="HK31" s="37"/>
      <c r="HL31" s="37"/>
      <c r="HM31" s="37"/>
      <c r="HN31" s="37"/>
      <c r="HO31" s="37"/>
      <c r="HP31" s="37"/>
      <c r="HQ31" s="37"/>
      <c r="HR31" s="37"/>
      <c r="HS31" s="37"/>
      <c r="HT31" s="37"/>
      <c r="HU31" s="37"/>
      <c r="HV31" s="37"/>
      <c r="HW31" s="37"/>
      <c r="HX31" s="37"/>
      <c r="HY31" s="37"/>
      <c r="HZ31" s="37"/>
      <c r="IA31" s="37"/>
      <c r="IB31" s="37"/>
      <c r="IC31" s="37"/>
      <c r="ID31" s="38"/>
      <c r="IE31" s="38"/>
      <c r="IF31" s="38"/>
      <c r="IG31" s="38"/>
      <c r="IH31" s="38"/>
      <c r="II31" s="38"/>
      <c r="IJ31" s="38"/>
      <c r="IK31" s="38"/>
      <c r="IL31" s="39"/>
      <c r="IM31" s="39"/>
    </row>
    <row r="32" spans="1:247" s="40" customFormat="1" ht="12.75">
      <c r="A32" s="32" t="s">
        <v>35</v>
      </c>
      <c r="B32" s="52"/>
      <c r="C32" s="53"/>
      <c r="D32" s="53"/>
      <c r="E32" s="54"/>
      <c r="F32" s="45">
        <f>RTR!K10</f>
        <v>0</v>
      </c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  <c r="CT32" s="37"/>
      <c r="CU32" s="37"/>
      <c r="CV32" s="37"/>
      <c r="CW32" s="37"/>
      <c r="CX32" s="37"/>
      <c r="CY32" s="37"/>
      <c r="CZ32" s="37"/>
      <c r="DA32" s="37"/>
      <c r="DB32" s="37"/>
      <c r="DC32" s="37"/>
      <c r="DD32" s="37"/>
      <c r="DE32" s="37"/>
      <c r="DF32" s="37"/>
      <c r="DG32" s="37"/>
      <c r="DH32" s="37"/>
      <c r="DI32" s="37"/>
      <c r="DJ32" s="37"/>
      <c r="DK32" s="37"/>
      <c r="DL32" s="37"/>
      <c r="DM32" s="37"/>
      <c r="DN32" s="37"/>
      <c r="DO32" s="37"/>
      <c r="DP32" s="37"/>
      <c r="DQ32" s="37"/>
      <c r="DR32" s="37"/>
      <c r="DS32" s="37"/>
      <c r="DT32" s="37"/>
      <c r="DU32" s="37"/>
      <c r="DV32" s="37"/>
      <c r="DW32" s="37"/>
      <c r="DX32" s="37"/>
      <c r="DY32" s="37"/>
      <c r="DZ32" s="37"/>
      <c r="EA32" s="37"/>
      <c r="EB32" s="37"/>
      <c r="EC32" s="37"/>
      <c r="ED32" s="37"/>
      <c r="EE32" s="37"/>
      <c r="EF32" s="37"/>
      <c r="EG32" s="37"/>
      <c r="EH32" s="37"/>
      <c r="EI32" s="37"/>
      <c r="EJ32" s="37"/>
      <c r="EK32" s="37"/>
      <c r="EL32" s="37"/>
      <c r="EM32" s="37"/>
      <c r="EN32" s="37"/>
      <c r="EO32" s="37"/>
      <c r="EP32" s="37"/>
      <c r="EQ32" s="37"/>
      <c r="ER32" s="37"/>
      <c r="ES32" s="37"/>
      <c r="ET32" s="37"/>
      <c r="EU32" s="37"/>
      <c r="EV32" s="37"/>
      <c r="EW32" s="37"/>
      <c r="EX32" s="37"/>
      <c r="EY32" s="37"/>
      <c r="EZ32" s="37"/>
      <c r="FA32" s="37"/>
      <c r="FB32" s="37"/>
      <c r="FC32" s="37"/>
      <c r="FD32" s="37"/>
      <c r="FE32" s="37"/>
      <c r="FF32" s="37"/>
      <c r="FG32" s="37"/>
      <c r="FH32" s="37"/>
      <c r="FI32" s="37"/>
      <c r="FJ32" s="37"/>
      <c r="FK32" s="37"/>
      <c r="FL32" s="37"/>
      <c r="FM32" s="37"/>
      <c r="FN32" s="37"/>
      <c r="FO32" s="37"/>
      <c r="FP32" s="37"/>
      <c r="FQ32" s="37"/>
      <c r="FR32" s="37"/>
      <c r="FS32" s="37"/>
      <c r="FT32" s="37"/>
      <c r="FU32" s="37"/>
      <c r="FV32" s="37"/>
      <c r="FW32" s="37"/>
      <c r="FX32" s="37"/>
      <c r="FY32" s="37"/>
      <c r="FZ32" s="37"/>
      <c r="GA32" s="37"/>
      <c r="GB32" s="37"/>
      <c r="GC32" s="37"/>
      <c r="GD32" s="37"/>
      <c r="GE32" s="37"/>
      <c r="GF32" s="37"/>
      <c r="GG32" s="37"/>
      <c r="GH32" s="37"/>
      <c r="GI32" s="37"/>
      <c r="GJ32" s="37"/>
      <c r="GK32" s="37"/>
      <c r="GL32" s="37"/>
      <c r="GM32" s="37"/>
      <c r="GN32" s="37"/>
      <c r="GO32" s="37"/>
      <c r="GP32" s="37"/>
      <c r="GQ32" s="37"/>
      <c r="GR32" s="37"/>
      <c r="GS32" s="37"/>
      <c r="GT32" s="37"/>
      <c r="GU32" s="37"/>
      <c r="GV32" s="37"/>
      <c r="GW32" s="37"/>
      <c r="GX32" s="37"/>
      <c r="GY32" s="37"/>
      <c r="GZ32" s="37"/>
      <c r="HA32" s="37"/>
      <c r="HB32" s="37"/>
      <c r="HC32" s="37"/>
      <c r="HD32" s="37"/>
      <c r="HE32" s="37"/>
      <c r="HF32" s="37"/>
      <c r="HG32" s="37"/>
      <c r="HH32" s="37"/>
      <c r="HI32" s="37"/>
      <c r="HJ32" s="37"/>
      <c r="HK32" s="37"/>
      <c r="HL32" s="37"/>
      <c r="HM32" s="37"/>
      <c r="HN32" s="37"/>
      <c r="HO32" s="37"/>
      <c r="HP32" s="37"/>
      <c r="HQ32" s="37"/>
      <c r="HR32" s="37"/>
      <c r="HS32" s="37"/>
      <c r="HT32" s="37"/>
      <c r="HU32" s="37"/>
      <c r="HV32" s="37"/>
      <c r="HW32" s="37"/>
      <c r="HX32" s="37"/>
      <c r="HY32" s="37"/>
      <c r="HZ32" s="37"/>
      <c r="IA32" s="37"/>
      <c r="IB32" s="37"/>
      <c r="IC32" s="37"/>
      <c r="ID32" s="38"/>
      <c r="IE32" s="38"/>
      <c r="IF32" s="38"/>
      <c r="IG32" s="38"/>
      <c r="IH32" s="38"/>
      <c r="II32" s="38"/>
      <c r="IJ32" s="38"/>
      <c r="IK32" s="38"/>
      <c r="IL32" s="39"/>
      <c r="IM32" s="39"/>
    </row>
    <row r="33" spans="1:247" s="40" customFormat="1" ht="16.350000000000001" customHeight="1">
      <c r="A33" s="32" t="s">
        <v>36</v>
      </c>
      <c r="B33" s="55"/>
      <c r="C33" s="56"/>
      <c r="D33" s="56"/>
      <c r="E33" s="57"/>
      <c r="F33" s="58">
        <v>0.85</v>
      </c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7"/>
      <c r="DS33" s="37"/>
      <c r="DT33" s="37"/>
      <c r="DU33" s="37"/>
      <c r="DV33" s="37"/>
      <c r="DW33" s="37"/>
      <c r="DX33" s="37"/>
      <c r="DY33" s="37"/>
      <c r="DZ33" s="37"/>
      <c r="EA33" s="37"/>
      <c r="EB33" s="37"/>
      <c r="EC33" s="37"/>
      <c r="ED33" s="37"/>
      <c r="EE33" s="37"/>
      <c r="EF33" s="37"/>
      <c r="EG33" s="37"/>
      <c r="EH33" s="37"/>
      <c r="EI33" s="37"/>
      <c r="EJ33" s="37"/>
      <c r="EK33" s="37"/>
      <c r="EL33" s="37"/>
      <c r="EM33" s="37"/>
      <c r="EN33" s="37"/>
      <c r="EO33" s="37"/>
      <c r="EP33" s="37"/>
      <c r="EQ33" s="37"/>
      <c r="ER33" s="37"/>
      <c r="ES33" s="37"/>
      <c r="ET33" s="37"/>
      <c r="EU33" s="37"/>
      <c r="EV33" s="37"/>
      <c r="EW33" s="37"/>
      <c r="EX33" s="37"/>
      <c r="EY33" s="37"/>
      <c r="EZ33" s="37"/>
      <c r="FA33" s="37"/>
      <c r="FB33" s="37"/>
      <c r="FC33" s="37"/>
      <c r="FD33" s="37"/>
      <c r="FE33" s="37"/>
      <c r="FF33" s="37"/>
      <c r="FG33" s="37"/>
      <c r="FH33" s="37"/>
      <c r="FI33" s="37"/>
      <c r="FJ33" s="37"/>
      <c r="FK33" s="37"/>
      <c r="FL33" s="37"/>
      <c r="FM33" s="37"/>
      <c r="FN33" s="37"/>
      <c r="FO33" s="37"/>
      <c r="FP33" s="37"/>
      <c r="FQ33" s="37"/>
      <c r="FR33" s="37"/>
      <c r="FS33" s="37"/>
      <c r="FT33" s="37"/>
      <c r="FU33" s="37"/>
      <c r="FV33" s="37"/>
      <c r="FW33" s="37"/>
      <c r="FX33" s="37"/>
      <c r="FY33" s="37"/>
      <c r="FZ33" s="37"/>
      <c r="GA33" s="37"/>
      <c r="GB33" s="37"/>
      <c r="GC33" s="37"/>
      <c r="GD33" s="37"/>
      <c r="GE33" s="37"/>
      <c r="GF33" s="37"/>
      <c r="GG33" s="37"/>
      <c r="GH33" s="37"/>
      <c r="GI33" s="37"/>
      <c r="GJ33" s="37"/>
      <c r="GK33" s="37"/>
      <c r="GL33" s="37"/>
      <c r="GM33" s="37"/>
      <c r="GN33" s="37"/>
      <c r="GO33" s="37"/>
      <c r="GP33" s="37"/>
      <c r="GQ33" s="37"/>
      <c r="GR33" s="37"/>
      <c r="GS33" s="37"/>
      <c r="GT33" s="37"/>
      <c r="GU33" s="37"/>
      <c r="GV33" s="37"/>
      <c r="GW33" s="37"/>
      <c r="GX33" s="37"/>
      <c r="GY33" s="37"/>
      <c r="GZ33" s="37"/>
      <c r="HA33" s="37"/>
      <c r="HB33" s="37"/>
      <c r="HC33" s="37"/>
      <c r="HD33" s="37"/>
      <c r="HE33" s="37"/>
      <c r="HF33" s="37"/>
      <c r="HG33" s="37"/>
      <c r="HH33" s="37"/>
      <c r="HI33" s="37"/>
      <c r="HJ33" s="37"/>
      <c r="HK33" s="37"/>
      <c r="HL33" s="37"/>
      <c r="HM33" s="37"/>
      <c r="HN33" s="37"/>
      <c r="HO33" s="37"/>
      <c r="HP33" s="37"/>
      <c r="HQ33" s="37"/>
      <c r="HR33" s="37"/>
      <c r="HS33" s="37"/>
      <c r="HT33" s="37"/>
      <c r="HU33" s="37"/>
      <c r="HV33" s="37"/>
      <c r="HW33" s="37"/>
      <c r="HX33" s="37"/>
      <c r="HY33" s="37"/>
      <c r="HZ33" s="37"/>
      <c r="IA33" s="37"/>
      <c r="IB33" s="37"/>
      <c r="IC33" s="37"/>
      <c r="ID33" s="38"/>
      <c r="IE33" s="38"/>
      <c r="IF33" s="38"/>
      <c r="IG33" s="38"/>
      <c r="IH33" s="38"/>
      <c r="II33" s="38"/>
      <c r="IJ33" s="38"/>
      <c r="IK33" s="38"/>
      <c r="IL33" s="39"/>
      <c r="IM33" s="39"/>
    </row>
    <row r="34" spans="1:247" s="40" customFormat="1" ht="16.350000000000001" customHeight="1">
      <c r="A34" s="32" t="s">
        <v>37</v>
      </c>
      <c r="B34" s="59"/>
      <c r="C34" s="59"/>
      <c r="D34" s="59"/>
      <c r="E34" s="59"/>
      <c r="F34" s="60">
        <f>(F31*F33)-F32</f>
        <v>317267.96833333332</v>
      </c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7"/>
      <c r="EK34" s="37"/>
      <c r="EL34" s="37"/>
      <c r="EM34" s="37"/>
      <c r="EN34" s="37"/>
      <c r="EO34" s="37"/>
      <c r="EP34" s="37"/>
      <c r="EQ34" s="37"/>
      <c r="ER34" s="37"/>
      <c r="ES34" s="37"/>
      <c r="ET34" s="37"/>
      <c r="EU34" s="37"/>
      <c r="EV34" s="37"/>
      <c r="EW34" s="37"/>
      <c r="EX34" s="37"/>
      <c r="EY34" s="37"/>
      <c r="EZ34" s="37"/>
      <c r="FA34" s="37"/>
      <c r="FB34" s="37"/>
      <c r="FC34" s="37"/>
      <c r="FD34" s="37"/>
      <c r="FE34" s="37"/>
      <c r="FF34" s="37"/>
      <c r="FG34" s="37"/>
      <c r="FH34" s="37"/>
      <c r="FI34" s="37"/>
      <c r="FJ34" s="37"/>
      <c r="FK34" s="37"/>
      <c r="FL34" s="37"/>
      <c r="FM34" s="37"/>
      <c r="FN34" s="37"/>
      <c r="FO34" s="37"/>
      <c r="FP34" s="37"/>
      <c r="FQ34" s="37"/>
      <c r="FR34" s="37"/>
      <c r="FS34" s="37"/>
      <c r="FT34" s="37"/>
      <c r="FU34" s="37"/>
      <c r="FV34" s="37"/>
      <c r="FW34" s="37"/>
      <c r="FX34" s="37"/>
      <c r="FY34" s="37"/>
      <c r="FZ34" s="37"/>
      <c r="GA34" s="37"/>
      <c r="GB34" s="37"/>
      <c r="GC34" s="37"/>
      <c r="GD34" s="37"/>
      <c r="GE34" s="37"/>
      <c r="GF34" s="37"/>
      <c r="GG34" s="37"/>
      <c r="GH34" s="37"/>
      <c r="GI34" s="37"/>
      <c r="GJ34" s="37"/>
      <c r="GK34" s="37"/>
      <c r="GL34" s="37"/>
      <c r="GM34" s="37"/>
      <c r="GN34" s="37"/>
      <c r="GO34" s="37"/>
      <c r="GP34" s="37"/>
      <c r="GQ34" s="37"/>
      <c r="GR34" s="37"/>
      <c r="GS34" s="37"/>
      <c r="GT34" s="37"/>
      <c r="GU34" s="37"/>
      <c r="GV34" s="37"/>
      <c r="GW34" s="37"/>
      <c r="GX34" s="37"/>
      <c r="GY34" s="37"/>
      <c r="GZ34" s="37"/>
      <c r="HA34" s="37"/>
      <c r="HB34" s="37"/>
      <c r="HC34" s="37"/>
      <c r="HD34" s="37"/>
      <c r="HE34" s="37"/>
      <c r="HF34" s="37"/>
      <c r="HG34" s="37"/>
      <c r="HH34" s="37"/>
      <c r="HI34" s="37"/>
      <c r="HJ34" s="37"/>
      <c r="HK34" s="37"/>
      <c r="HL34" s="37"/>
      <c r="HM34" s="37"/>
      <c r="HN34" s="37"/>
      <c r="HO34" s="37"/>
      <c r="HP34" s="37"/>
      <c r="HQ34" s="37"/>
      <c r="HR34" s="37"/>
      <c r="HS34" s="37"/>
      <c r="HT34" s="37"/>
      <c r="HU34" s="37"/>
      <c r="HV34" s="37"/>
      <c r="HW34" s="37"/>
      <c r="HX34" s="37"/>
      <c r="HY34" s="37"/>
      <c r="HZ34" s="37"/>
      <c r="IA34" s="37"/>
      <c r="IB34" s="37"/>
      <c r="IC34" s="37"/>
      <c r="ID34" s="38"/>
      <c r="IE34" s="38"/>
      <c r="IF34" s="38"/>
      <c r="IG34" s="38"/>
      <c r="IH34" s="38"/>
      <c r="II34" s="38"/>
      <c r="IJ34" s="38"/>
      <c r="IK34" s="38"/>
      <c r="IL34" s="39"/>
      <c r="IM34" s="39"/>
    </row>
    <row r="35" spans="1:247" s="40" customFormat="1" ht="16.350000000000001" customHeight="1">
      <c r="A35" s="32" t="s">
        <v>38</v>
      </c>
      <c r="B35" s="59"/>
      <c r="C35" s="59"/>
      <c r="D35" s="59"/>
      <c r="E35" s="59"/>
      <c r="F35" s="61">
        <v>180</v>
      </c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7"/>
      <c r="DS35" s="37"/>
      <c r="DT35" s="37"/>
      <c r="DU35" s="37"/>
      <c r="DV35" s="37"/>
      <c r="DW35" s="37"/>
      <c r="DX35" s="37"/>
      <c r="DY35" s="37"/>
      <c r="DZ35" s="37"/>
      <c r="EA35" s="37"/>
      <c r="EB35" s="37"/>
      <c r="EC35" s="37"/>
      <c r="ED35" s="37"/>
      <c r="EE35" s="37"/>
      <c r="EF35" s="37"/>
      <c r="EG35" s="37"/>
      <c r="EH35" s="37"/>
      <c r="EI35" s="37"/>
      <c r="EJ35" s="37"/>
      <c r="EK35" s="37"/>
      <c r="EL35" s="37"/>
      <c r="EM35" s="37"/>
      <c r="EN35" s="37"/>
      <c r="EO35" s="37"/>
      <c r="EP35" s="37"/>
      <c r="EQ35" s="37"/>
      <c r="ER35" s="37"/>
      <c r="ES35" s="37"/>
      <c r="ET35" s="37"/>
      <c r="EU35" s="37"/>
      <c r="EV35" s="37"/>
      <c r="EW35" s="37"/>
      <c r="EX35" s="37"/>
      <c r="EY35" s="37"/>
      <c r="EZ35" s="37"/>
      <c r="FA35" s="37"/>
      <c r="FB35" s="37"/>
      <c r="FC35" s="37"/>
      <c r="FD35" s="37"/>
      <c r="FE35" s="37"/>
      <c r="FF35" s="37"/>
      <c r="FG35" s="37"/>
      <c r="FH35" s="37"/>
      <c r="FI35" s="37"/>
      <c r="FJ35" s="37"/>
      <c r="FK35" s="37"/>
      <c r="FL35" s="37"/>
      <c r="FM35" s="37"/>
      <c r="FN35" s="37"/>
      <c r="FO35" s="37"/>
      <c r="FP35" s="37"/>
      <c r="FQ35" s="37"/>
      <c r="FR35" s="37"/>
      <c r="FS35" s="37"/>
      <c r="FT35" s="37"/>
      <c r="FU35" s="37"/>
      <c r="FV35" s="37"/>
      <c r="FW35" s="37"/>
      <c r="FX35" s="37"/>
      <c r="FY35" s="37"/>
      <c r="FZ35" s="37"/>
      <c r="GA35" s="37"/>
      <c r="GB35" s="37"/>
      <c r="GC35" s="37"/>
      <c r="GD35" s="37"/>
      <c r="GE35" s="37"/>
      <c r="GF35" s="37"/>
      <c r="GG35" s="37"/>
      <c r="GH35" s="37"/>
      <c r="GI35" s="37"/>
      <c r="GJ35" s="37"/>
      <c r="GK35" s="37"/>
      <c r="GL35" s="37"/>
      <c r="GM35" s="37"/>
      <c r="GN35" s="37"/>
      <c r="GO35" s="37"/>
      <c r="GP35" s="37"/>
      <c r="GQ35" s="37"/>
      <c r="GR35" s="37"/>
      <c r="GS35" s="37"/>
      <c r="GT35" s="37"/>
      <c r="GU35" s="37"/>
      <c r="GV35" s="37"/>
      <c r="GW35" s="37"/>
      <c r="GX35" s="37"/>
      <c r="GY35" s="37"/>
      <c r="GZ35" s="37"/>
      <c r="HA35" s="37"/>
      <c r="HB35" s="37"/>
      <c r="HC35" s="37"/>
      <c r="HD35" s="37"/>
      <c r="HE35" s="37"/>
      <c r="HF35" s="37"/>
      <c r="HG35" s="37"/>
      <c r="HH35" s="37"/>
      <c r="HI35" s="37"/>
      <c r="HJ35" s="37"/>
      <c r="HK35" s="37"/>
      <c r="HL35" s="37"/>
      <c r="HM35" s="37"/>
      <c r="HN35" s="37"/>
      <c r="HO35" s="37"/>
      <c r="HP35" s="37"/>
      <c r="HQ35" s="37"/>
      <c r="HR35" s="37"/>
      <c r="HS35" s="37"/>
      <c r="HT35" s="37"/>
      <c r="HU35" s="37"/>
      <c r="HV35" s="37"/>
      <c r="HW35" s="37"/>
      <c r="HX35" s="37"/>
      <c r="HY35" s="37"/>
      <c r="HZ35" s="37"/>
      <c r="IA35" s="37"/>
      <c r="IB35" s="37"/>
      <c r="IC35" s="37"/>
      <c r="ID35" s="38"/>
      <c r="IE35" s="38"/>
      <c r="IF35" s="38"/>
      <c r="IG35" s="38"/>
      <c r="IH35" s="38"/>
      <c r="II35" s="38"/>
      <c r="IJ35" s="38"/>
      <c r="IK35" s="38"/>
      <c r="IL35" s="39"/>
      <c r="IM35" s="39"/>
    </row>
    <row r="36" spans="1:247" s="40" customFormat="1" ht="14.25" customHeight="1">
      <c r="A36" s="32" t="s">
        <v>39</v>
      </c>
      <c r="B36" s="59"/>
      <c r="C36" s="59"/>
      <c r="D36" s="59"/>
      <c r="E36" s="59"/>
      <c r="F36" s="58">
        <v>0.1</v>
      </c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37"/>
      <c r="CX36" s="37"/>
      <c r="CY36" s="37"/>
      <c r="CZ36" s="37"/>
      <c r="DA36" s="37"/>
      <c r="DB36" s="37"/>
      <c r="DC36" s="37"/>
      <c r="DD36" s="37"/>
      <c r="DE36" s="37"/>
      <c r="DF36" s="37"/>
      <c r="DG36" s="37"/>
      <c r="DH36" s="37"/>
      <c r="DI36" s="37"/>
      <c r="DJ36" s="37"/>
      <c r="DK36" s="37"/>
      <c r="DL36" s="37"/>
      <c r="DM36" s="37"/>
      <c r="DN36" s="37"/>
      <c r="DO36" s="37"/>
      <c r="DP36" s="37"/>
      <c r="DQ36" s="37"/>
      <c r="DR36" s="37"/>
      <c r="DS36" s="37"/>
      <c r="DT36" s="37"/>
      <c r="DU36" s="37"/>
      <c r="DV36" s="37"/>
      <c r="DW36" s="37"/>
      <c r="DX36" s="37"/>
      <c r="DY36" s="37"/>
      <c r="DZ36" s="37"/>
      <c r="EA36" s="37"/>
      <c r="EB36" s="37"/>
      <c r="EC36" s="37"/>
      <c r="ED36" s="37"/>
      <c r="EE36" s="37"/>
      <c r="EF36" s="37"/>
      <c r="EG36" s="37"/>
      <c r="EH36" s="37"/>
      <c r="EI36" s="37"/>
      <c r="EJ36" s="37"/>
      <c r="EK36" s="37"/>
      <c r="EL36" s="37"/>
      <c r="EM36" s="37"/>
      <c r="EN36" s="37"/>
      <c r="EO36" s="37"/>
      <c r="EP36" s="37"/>
      <c r="EQ36" s="37"/>
      <c r="ER36" s="37"/>
      <c r="ES36" s="37"/>
      <c r="ET36" s="37"/>
      <c r="EU36" s="37"/>
      <c r="EV36" s="37"/>
      <c r="EW36" s="37"/>
      <c r="EX36" s="37"/>
      <c r="EY36" s="37"/>
      <c r="EZ36" s="37"/>
      <c r="FA36" s="37"/>
      <c r="FB36" s="37"/>
      <c r="FC36" s="37"/>
      <c r="FD36" s="37"/>
      <c r="FE36" s="37"/>
      <c r="FF36" s="37"/>
      <c r="FG36" s="37"/>
      <c r="FH36" s="37"/>
      <c r="FI36" s="37"/>
      <c r="FJ36" s="37"/>
      <c r="FK36" s="37"/>
      <c r="FL36" s="37"/>
      <c r="FM36" s="37"/>
      <c r="FN36" s="37"/>
      <c r="FO36" s="37"/>
      <c r="FP36" s="37"/>
      <c r="FQ36" s="37"/>
      <c r="FR36" s="37"/>
      <c r="FS36" s="37"/>
      <c r="FT36" s="37"/>
      <c r="FU36" s="37"/>
      <c r="FV36" s="37"/>
      <c r="FW36" s="37"/>
      <c r="FX36" s="37"/>
      <c r="FY36" s="37"/>
      <c r="FZ36" s="37"/>
      <c r="GA36" s="37"/>
      <c r="GB36" s="37"/>
      <c r="GC36" s="37"/>
      <c r="GD36" s="37"/>
      <c r="GE36" s="37"/>
      <c r="GF36" s="37"/>
      <c r="GG36" s="37"/>
      <c r="GH36" s="37"/>
      <c r="GI36" s="37"/>
      <c r="GJ36" s="37"/>
      <c r="GK36" s="37"/>
      <c r="GL36" s="37"/>
      <c r="GM36" s="37"/>
      <c r="GN36" s="37"/>
      <c r="GO36" s="37"/>
      <c r="GP36" s="37"/>
      <c r="GQ36" s="37"/>
      <c r="GR36" s="37"/>
      <c r="GS36" s="37"/>
      <c r="GT36" s="37"/>
      <c r="GU36" s="37"/>
      <c r="GV36" s="37"/>
      <c r="GW36" s="37"/>
      <c r="GX36" s="37"/>
      <c r="GY36" s="37"/>
      <c r="GZ36" s="37"/>
      <c r="HA36" s="37"/>
      <c r="HB36" s="37"/>
      <c r="HC36" s="37"/>
      <c r="HD36" s="37"/>
      <c r="HE36" s="37"/>
      <c r="HF36" s="37"/>
      <c r="HG36" s="37"/>
      <c r="HH36" s="37"/>
      <c r="HI36" s="37"/>
      <c r="HJ36" s="37"/>
      <c r="HK36" s="37"/>
      <c r="HL36" s="37"/>
      <c r="HM36" s="37"/>
      <c r="HN36" s="37"/>
      <c r="HO36" s="37"/>
      <c r="HP36" s="37"/>
      <c r="HQ36" s="37"/>
      <c r="HR36" s="37"/>
      <c r="HS36" s="37"/>
      <c r="HT36" s="37"/>
      <c r="HU36" s="37"/>
      <c r="HV36" s="37"/>
      <c r="HW36" s="37"/>
      <c r="HX36" s="37"/>
      <c r="HY36" s="37"/>
      <c r="HZ36" s="37"/>
      <c r="IA36" s="37"/>
      <c r="IB36" s="37"/>
      <c r="IC36" s="37"/>
      <c r="ID36" s="38"/>
      <c r="IE36" s="38"/>
      <c r="IF36" s="38"/>
      <c r="IG36" s="38"/>
      <c r="IH36" s="38"/>
      <c r="II36" s="38"/>
      <c r="IJ36" s="38"/>
      <c r="IK36" s="38"/>
      <c r="IL36" s="39"/>
      <c r="IM36" s="39"/>
    </row>
    <row r="37" spans="1:247" s="40" customFormat="1" ht="12.75">
      <c r="A37" s="32" t="s">
        <v>40</v>
      </c>
      <c r="B37" s="59"/>
      <c r="C37" s="59"/>
      <c r="D37" s="59"/>
      <c r="E37" s="59"/>
      <c r="F37" s="62">
        <f>PMT(F36/12,F35,-100000)</f>
        <v>1074.6051177081183</v>
      </c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7"/>
      <c r="EK37" s="37"/>
      <c r="EL37" s="37"/>
      <c r="EM37" s="37"/>
      <c r="EN37" s="37"/>
      <c r="EO37" s="37"/>
      <c r="EP37" s="37"/>
      <c r="EQ37" s="37"/>
      <c r="ER37" s="37"/>
      <c r="ES37" s="37"/>
      <c r="ET37" s="37"/>
      <c r="EU37" s="37"/>
      <c r="EV37" s="37"/>
      <c r="EW37" s="37"/>
      <c r="EX37" s="37"/>
      <c r="EY37" s="37"/>
      <c r="EZ37" s="37"/>
      <c r="FA37" s="37"/>
      <c r="FB37" s="37"/>
      <c r="FC37" s="37"/>
      <c r="FD37" s="37"/>
      <c r="FE37" s="37"/>
      <c r="FF37" s="37"/>
      <c r="FG37" s="37"/>
      <c r="FH37" s="37"/>
      <c r="FI37" s="37"/>
      <c r="FJ37" s="37"/>
      <c r="FK37" s="37"/>
      <c r="FL37" s="37"/>
      <c r="FM37" s="37"/>
      <c r="FN37" s="37"/>
      <c r="FO37" s="37"/>
      <c r="FP37" s="37"/>
      <c r="FQ37" s="37"/>
      <c r="FR37" s="37"/>
      <c r="FS37" s="37"/>
      <c r="FT37" s="37"/>
      <c r="FU37" s="37"/>
      <c r="FV37" s="37"/>
      <c r="FW37" s="37"/>
      <c r="FX37" s="37"/>
      <c r="FY37" s="37"/>
      <c r="FZ37" s="37"/>
      <c r="GA37" s="37"/>
      <c r="GB37" s="37"/>
      <c r="GC37" s="37"/>
      <c r="GD37" s="37"/>
      <c r="GE37" s="37"/>
      <c r="GF37" s="37"/>
      <c r="GG37" s="37"/>
      <c r="GH37" s="37"/>
      <c r="GI37" s="37"/>
      <c r="GJ37" s="37"/>
      <c r="GK37" s="37"/>
      <c r="GL37" s="37"/>
      <c r="GM37" s="37"/>
      <c r="GN37" s="37"/>
      <c r="GO37" s="37"/>
      <c r="GP37" s="37"/>
      <c r="GQ37" s="37"/>
      <c r="GR37" s="37"/>
      <c r="GS37" s="37"/>
      <c r="GT37" s="37"/>
      <c r="GU37" s="37"/>
      <c r="GV37" s="37"/>
      <c r="GW37" s="37"/>
      <c r="GX37" s="37"/>
      <c r="GY37" s="37"/>
      <c r="GZ37" s="37"/>
      <c r="HA37" s="37"/>
      <c r="HB37" s="37"/>
      <c r="HC37" s="37"/>
      <c r="HD37" s="37"/>
      <c r="HE37" s="37"/>
      <c r="HF37" s="37"/>
      <c r="HG37" s="37"/>
      <c r="HH37" s="37"/>
      <c r="HI37" s="37"/>
      <c r="HJ37" s="37"/>
      <c r="HK37" s="37"/>
      <c r="HL37" s="37"/>
      <c r="HM37" s="37"/>
      <c r="HN37" s="37"/>
      <c r="HO37" s="37"/>
      <c r="HP37" s="37"/>
      <c r="HQ37" s="37"/>
      <c r="HR37" s="37"/>
      <c r="HS37" s="37"/>
      <c r="HT37" s="37"/>
      <c r="HU37" s="37"/>
      <c r="HV37" s="37"/>
      <c r="HW37" s="37"/>
      <c r="HX37" s="37"/>
      <c r="HY37" s="37"/>
      <c r="HZ37" s="37"/>
      <c r="IA37" s="37"/>
      <c r="IB37" s="37"/>
      <c r="IC37" s="37"/>
      <c r="ID37" s="38"/>
      <c r="IE37" s="38"/>
      <c r="IF37" s="38"/>
      <c r="IG37" s="38"/>
      <c r="IH37" s="38"/>
      <c r="II37" s="38"/>
      <c r="IJ37" s="38"/>
      <c r="IK37" s="38"/>
      <c r="IL37" s="39"/>
      <c r="IM37" s="39"/>
    </row>
    <row r="38" spans="1:247" s="40" customFormat="1" ht="12.75">
      <c r="A38" s="32" t="s">
        <v>41</v>
      </c>
      <c r="B38" s="59"/>
      <c r="C38" s="59"/>
      <c r="D38" s="59"/>
      <c r="E38" s="59"/>
      <c r="F38" s="63">
        <f>F34/F37</f>
        <v>295.24144553674915</v>
      </c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37"/>
      <c r="CX38" s="37"/>
      <c r="CY38" s="37"/>
      <c r="CZ38" s="37"/>
      <c r="DA38" s="37"/>
      <c r="DB38" s="37"/>
      <c r="DC38" s="37"/>
      <c r="DD38" s="37"/>
      <c r="DE38" s="37"/>
      <c r="DF38" s="37"/>
      <c r="DG38" s="37"/>
      <c r="DH38" s="37"/>
      <c r="DI38" s="37"/>
      <c r="DJ38" s="37"/>
      <c r="DK38" s="37"/>
      <c r="DL38" s="37"/>
      <c r="DM38" s="37"/>
      <c r="DN38" s="37"/>
      <c r="DO38" s="37"/>
      <c r="DP38" s="37"/>
      <c r="DQ38" s="37"/>
      <c r="DR38" s="37"/>
      <c r="DS38" s="37"/>
      <c r="DT38" s="37"/>
      <c r="DU38" s="37"/>
      <c r="DV38" s="37"/>
      <c r="DW38" s="37"/>
      <c r="DX38" s="37"/>
      <c r="DY38" s="37"/>
      <c r="DZ38" s="37"/>
      <c r="EA38" s="37"/>
      <c r="EB38" s="37"/>
      <c r="EC38" s="37"/>
      <c r="ED38" s="37"/>
      <c r="EE38" s="37"/>
      <c r="EF38" s="37"/>
      <c r="EG38" s="37"/>
      <c r="EH38" s="37"/>
      <c r="EI38" s="37"/>
      <c r="EJ38" s="37"/>
      <c r="EK38" s="37"/>
      <c r="EL38" s="37"/>
      <c r="EM38" s="37"/>
      <c r="EN38" s="37"/>
      <c r="EO38" s="37"/>
      <c r="EP38" s="37"/>
      <c r="EQ38" s="37"/>
      <c r="ER38" s="37"/>
      <c r="ES38" s="37"/>
      <c r="ET38" s="37"/>
      <c r="EU38" s="37"/>
      <c r="EV38" s="37"/>
      <c r="EW38" s="37"/>
      <c r="EX38" s="37"/>
      <c r="EY38" s="37"/>
      <c r="EZ38" s="37"/>
      <c r="FA38" s="37"/>
      <c r="FB38" s="37"/>
      <c r="FC38" s="37"/>
      <c r="FD38" s="37"/>
      <c r="FE38" s="37"/>
      <c r="FF38" s="37"/>
      <c r="FG38" s="37"/>
      <c r="FH38" s="37"/>
      <c r="FI38" s="37"/>
      <c r="FJ38" s="37"/>
      <c r="FK38" s="37"/>
      <c r="FL38" s="37"/>
      <c r="FM38" s="37"/>
      <c r="FN38" s="37"/>
      <c r="FO38" s="37"/>
      <c r="FP38" s="37"/>
      <c r="FQ38" s="37"/>
      <c r="FR38" s="37"/>
      <c r="FS38" s="37"/>
      <c r="FT38" s="37"/>
      <c r="FU38" s="37"/>
      <c r="FV38" s="37"/>
      <c r="FW38" s="37"/>
      <c r="FX38" s="37"/>
      <c r="FY38" s="37"/>
      <c r="FZ38" s="37"/>
      <c r="GA38" s="37"/>
      <c r="GB38" s="37"/>
      <c r="GC38" s="37"/>
      <c r="GD38" s="37"/>
      <c r="GE38" s="37"/>
      <c r="GF38" s="37"/>
      <c r="GG38" s="37"/>
      <c r="GH38" s="37"/>
      <c r="GI38" s="37"/>
      <c r="GJ38" s="37"/>
      <c r="GK38" s="37"/>
      <c r="GL38" s="37"/>
      <c r="GM38" s="37"/>
      <c r="GN38" s="37"/>
      <c r="GO38" s="37"/>
      <c r="GP38" s="37"/>
      <c r="GQ38" s="37"/>
      <c r="GR38" s="37"/>
      <c r="GS38" s="37"/>
      <c r="GT38" s="37"/>
      <c r="GU38" s="37"/>
      <c r="GV38" s="37"/>
      <c r="GW38" s="37"/>
      <c r="GX38" s="37"/>
      <c r="GY38" s="37"/>
      <c r="GZ38" s="37"/>
      <c r="HA38" s="37"/>
      <c r="HB38" s="37"/>
      <c r="HC38" s="37"/>
      <c r="HD38" s="37"/>
      <c r="HE38" s="37"/>
      <c r="HF38" s="37"/>
      <c r="HG38" s="37"/>
      <c r="HH38" s="37"/>
      <c r="HI38" s="37"/>
      <c r="HJ38" s="37"/>
      <c r="HK38" s="37"/>
      <c r="HL38" s="37"/>
      <c r="HM38" s="37"/>
      <c r="HN38" s="37"/>
      <c r="HO38" s="37"/>
      <c r="HP38" s="37"/>
      <c r="HQ38" s="37"/>
      <c r="HR38" s="37"/>
      <c r="HS38" s="37"/>
      <c r="HT38" s="37"/>
      <c r="HU38" s="37"/>
      <c r="HV38" s="37"/>
      <c r="HW38" s="37"/>
      <c r="HX38" s="37"/>
      <c r="HY38" s="37"/>
      <c r="HZ38" s="37"/>
      <c r="IA38" s="37"/>
      <c r="IB38" s="37"/>
      <c r="IC38" s="37"/>
      <c r="ID38" s="38"/>
      <c r="IE38" s="38"/>
      <c r="IF38" s="38"/>
      <c r="IG38" s="38"/>
      <c r="IH38" s="38"/>
      <c r="II38" s="38"/>
      <c r="IJ38" s="38"/>
      <c r="IK38" s="38"/>
      <c r="IL38" s="39"/>
      <c r="IM38" s="39"/>
    </row>
    <row r="39" spans="1:247" s="40" customFormat="1" ht="12.75">
      <c r="A39" s="64" t="s">
        <v>1</v>
      </c>
      <c r="B39" s="64"/>
      <c r="C39" s="64"/>
      <c r="D39" s="64"/>
      <c r="E39" s="64"/>
      <c r="F39" s="64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7"/>
      <c r="DS39" s="37"/>
      <c r="DT39" s="37"/>
      <c r="DU39" s="37"/>
      <c r="DV39" s="37"/>
      <c r="DW39" s="37"/>
      <c r="DX39" s="37"/>
      <c r="DY39" s="37"/>
      <c r="DZ39" s="37"/>
      <c r="EA39" s="37"/>
      <c r="EB39" s="37"/>
      <c r="EC39" s="37"/>
      <c r="ED39" s="37"/>
      <c r="EE39" s="37"/>
      <c r="EF39" s="37"/>
      <c r="EG39" s="37"/>
      <c r="EH39" s="37"/>
      <c r="EI39" s="37"/>
      <c r="EJ39" s="37"/>
      <c r="EK39" s="37"/>
      <c r="EL39" s="37"/>
      <c r="EM39" s="37"/>
      <c r="EN39" s="37"/>
      <c r="EO39" s="37"/>
      <c r="EP39" s="37"/>
      <c r="EQ39" s="37"/>
      <c r="ER39" s="37"/>
      <c r="ES39" s="37"/>
      <c r="ET39" s="37"/>
      <c r="EU39" s="37"/>
      <c r="EV39" s="37"/>
      <c r="EW39" s="37"/>
      <c r="EX39" s="37"/>
      <c r="EY39" s="37"/>
      <c r="EZ39" s="37"/>
      <c r="FA39" s="37"/>
      <c r="FB39" s="37"/>
      <c r="FC39" s="37"/>
      <c r="FD39" s="37"/>
      <c r="FE39" s="37"/>
      <c r="FF39" s="37"/>
      <c r="FG39" s="37"/>
      <c r="FH39" s="37"/>
      <c r="FI39" s="37"/>
      <c r="FJ39" s="37"/>
      <c r="FK39" s="37"/>
      <c r="FL39" s="37"/>
      <c r="FM39" s="37"/>
      <c r="FN39" s="37"/>
      <c r="FO39" s="37"/>
      <c r="FP39" s="37"/>
      <c r="FQ39" s="37"/>
      <c r="FR39" s="37"/>
      <c r="FS39" s="37"/>
      <c r="FT39" s="37"/>
      <c r="FU39" s="37"/>
      <c r="FV39" s="37"/>
      <c r="FW39" s="37"/>
      <c r="FX39" s="37"/>
      <c r="FY39" s="37"/>
      <c r="FZ39" s="37"/>
      <c r="GA39" s="37"/>
      <c r="GB39" s="37"/>
      <c r="GC39" s="37"/>
      <c r="GD39" s="37"/>
      <c r="GE39" s="37"/>
      <c r="GF39" s="37"/>
      <c r="GG39" s="37"/>
      <c r="GH39" s="37"/>
      <c r="GI39" s="37"/>
      <c r="GJ39" s="37"/>
      <c r="GK39" s="37"/>
      <c r="GL39" s="37"/>
      <c r="GM39" s="37"/>
      <c r="GN39" s="37"/>
      <c r="GO39" s="37"/>
      <c r="GP39" s="37"/>
      <c r="GQ39" s="37"/>
      <c r="GR39" s="37"/>
      <c r="GS39" s="37"/>
      <c r="GT39" s="37"/>
      <c r="GU39" s="37"/>
      <c r="GV39" s="37"/>
      <c r="GW39" s="37"/>
      <c r="GX39" s="37"/>
      <c r="GY39" s="37"/>
      <c r="GZ39" s="37"/>
      <c r="HA39" s="37"/>
      <c r="HB39" s="37"/>
      <c r="HC39" s="37"/>
      <c r="HD39" s="37"/>
      <c r="HE39" s="37"/>
      <c r="HF39" s="37"/>
      <c r="HG39" s="37"/>
      <c r="HH39" s="37"/>
      <c r="HI39" s="37"/>
      <c r="HJ39" s="37"/>
      <c r="HK39" s="37"/>
      <c r="HL39" s="37"/>
      <c r="HM39" s="37"/>
      <c r="HN39" s="37"/>
      <c r="HO39" s="37"/>
      <c r="HP39" s="37"/>
      <c r="HQ39" s="37"/>
      <c r="HR39" s="37"/>
      <c r="HS39" s="37"/>
      <c r="HT39" s="37"/>
      <c r="HU39" s="37"/>
      <c r="HV39" s="37"/>
      <c r="HW39" s="37"/>
      <c r="HX39" s="37"/>
      <c r="HY39" s="37"/>
      <c r="HZ39" s="37"/>
      <c r="IA39" s="37"/>
      <c r="IB39" s="37"/>
      <c r="IC39" s="37"/>
      <c r="ID39" s="38"/>
      <c r="IE39" s="38"/>
      <c r="IF39" s="38"/>
      <c r="IG39" s="38"/>
      <c r="IH39" s="38"/>
      <c r="II39" s="38"/>
      <c r="IJ39" s="38"/>
      <c r="IK39" s="38"/>
      <c r="IL39" s="39"/>
      <c r="IM39" s="39"/>
    </row>
    <row r="40" spans="1:247" s="40" customFormat="1" ht="12.75">
      <c r="A40" s="33"/>
      <c r="B40" s="33"/>
      <c r="C40" s="33"/>
      <c r="D40" s="33"/>
      <c r="E40" s="33"/>
      <c r="F40" s="33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37"/>
      <c r="CD40" s="37"/>
      <c r="CE40" s="37"/>
      <c r="CF40" s="37"/>
      <c r="CG40" s="37"/>
      <c r="CH40" s="37"/>
      <c r="CI40" s="37"/>
      <c r="CJ40" s="37"/>
      <c r="CK40" s="37"/>
      <c r="CL40" s="37"/>
      <c r="CM40" s="37"/>
      <c r="CN40" s="37"/>
      <c r="CO40" s="37"/>
      <c r="CP40" s="37"/>
      <c r="CQ40" s="37"/>
      <c r="CR40" s="37"/>
      <c r="CS40" s="37"/>
      <c r="CT40" s="37"/>
      <c r="CU40" s="37"/>
      <c r="CV40" s="37"/>
      <c r="CW40" s="37"/>
      <c r="CX40" s="37"/>
      <c r="CY40" s="37"/>
      <c r="CZ40" s="37"/>
      <c r="DA40" s="37"/>
      <c r="DB40" s="37"/>
      <c r="DC40" s="37"/>
      <c r="DD40" s="37"/>
      <c r="DE40" s="37"/>
      <c r="DF40" s="37"/>
      <c r="DG40" s="37"/>
      <c r="DH40" s="37"/>
      <c r="DI40" s="37"/>
      <c r="DJ40" s="37"/>
      <c r="DK40" s="37"/>
      <c r="DL40" s="37"/>
      <c r="DM40" s="37"/>
      <c r="DN40" s="37"/>
      <c r="DO40" s="37"/>
      <c r="DP40" s="37"/>
      <c r="DQ40" s="37"/>
      <c r="DR40" s="37"/>
      <c r="DS40" s="37"/>
      <c r="DT40" s="37"/>
      <c r="DU40" s="37"/>
      <c r="DV40" s="37"/>
      <c r="DW40" s="37"/>
      <c r="DX40" s="37"/>
      <c r="DY40" s="37"/>
      <c r="DZ40" s="37"/>
      <c r="EA40" s="37"/>
      <c r="EB40" s="37"/>
      <c r="EC40" s="37"/>
      <c r="ED40" s="37"/>
      <c r="EE40" s="37"/>
      <c r="EF40" s="37"/>
      <c r="EG40" s="37"/>
      <c r="EH40" s="37"/>
      <c r="EI40" s="37"/>
      <c r="EJ40" s="37"/>
      <c r="EK40" s="37"/>
      <c r="EL40" s="37"/>
      <c r="EM40" s="37"/>
      <c r="EN40" s="37"/>
      <c r="EO40" s="37"/>
      <c r="EP40" s="37"/>
      <c r="EQ40" s="37"/>
      <c r="ER40" s="37"/>
      <c r="ES40" s="37"/>
      <c r="ET40" s="37"/>
      <c r="EU40" s="37"/>
      <c r="EV40" s="37"/>
      <c r="EW40" s="37"/>
      <c r="EX40" s="37"/>
      <c r="EY40" s="37"/>
      <c r="EZ40" s="37"/>
      <c r="FA40" s="37"/>
      <c r="FB40" s="37"/>
      <c r="FC40" s="37"/>
      <c r="FD40" s="37"/>
      <c r="FE40" s="37"/>
      <c r="FF40" s="37"/>
      <c r="FG40" s="37"/>
      <c r="FH40" s="37"/>
      <c r="FI40" s="37"/>
      <c r="FJ40" s="37"/>
      <c r="FK40" s="37"/>
      <c r="FL40" s="37"/>
      <c r="FM40" s="37"/>
      <c r="FN40" s="37"/>
      <c r="FO40" s="37"/>
      <c r="FP40" s="37"/>
      <c r="FQ40" s="37"/>
      <c r="FR40" s="37"/>
      <c r="FS40" s="37"/>
      <c r="FT40" s="37"/>
      <c r="FU40" s="37"/>
      <c r="FV40" s="37"/>
      <c r="FW40" s="37"/>
      <c r="FX40" s="37"/>
      <c r="FY40" s="37"/>
      <c r="FZ40" s="37"/>
      <c r="GA40" s="37"/>
      <c r="GB40" s="37"/>
      <c r="GC40" s="37"/>
      <c r="GD40" s="37"/>
      <c r="GE40" s="37"/>
      <c r="GF40" s="37"/>
      <c r="GG40" s="37"/>
      <c r="GH40" s="37"/>
      <c r="GI40" s="37"/>
      <c r="GJ40" s="37"/>
      <c r="GK40" s="37"/>
      <c r="GL40" s="37"/>
      <c r="GM40" s="37"/>
      <c r="GN40" s="37"/>
      <c r="GO40" s="37"/>
      <c r="GP40" s="37"/>
      <c r="GQ40" s="37"/>
      <c r="GR40" s="37"/>
      <c r="GS40" s="37"/>
      <c r="GT40" s="37"/>
      <c r="GU40" s="37"/>
      <c r="GV40" s="37"/>
      <c r="GW40" s="37"/>
      <c r="GX40" s="37"/>
      <c r="GY40" s="37"/>
      <c r="GZ40" s="37"/>
      <c r="HA40" s="37"/>
      <c r="HB40" s="37"/>
      <c r="HC40" s="37"/>
      <c r="HD40" s="37"/>
      <c r="HE40" s="37"/>
      <c r="HF40" s="37"/>
      <c r="HG40" s="37"/>
      <c r="HH40" s="37"/>
      <c r="HI40" s="37"/>
      <c r="HJ40" s="37"/>
      <c r="HK40" s="37"/>
      <c r="HL40" s="37"/>
      <c r="HM40" s="37"/>
      <c r="HN40" s="37"/>
      <c r="HO40" s="37"/>
      <c r="HP40" s="37"/>
      <c r="HQ40" s="37"/>
      <c r="HR40" s="37"/>
      <c r="HS40" s="37"/>
      <c r="HT40" s="37"/>
      <c r="HU40" s="37"/>
      <c r="HV40" s="37"/>
      <c r="HW40" s="37"/>
      <c r="HX40" s="37"/>
      <c r="HY40" s="37"/>
      <c r="HZ40" s="37"/>
      <c r="IA40" s="37"/>
      <c r="IB40" s="37"/>
      <c r="IC40" s="37"/>
      <c r="ID40" s="38"/>
      <c r="IE40" s="38"/>
      <c r="IF40" s="38"/>
      <c r="IG40" s="38"/>
      <c r="IH40" s="38"/>
      <c r="II40" s="38"/>
      <c r="IJ40" s="38"/>
      <c r="IK40" s="38"/>
      <c r="IL40" s="39"/>
      <c r="IM40" s="39"/>
    </row>
    <row r="41" spans="1:247" s="29" customFormat="1" ht="12.75">
      <c r="A41" s="33"/>
      <c r="B41" s="33"/>
      <c r="C41" s="33"/>
      <c r="D41" s="33"/>
      <c r="E41" s="33"/>
      <c r="F41" s="33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  <c r="EH41" s="26"/>
      <c r="EI41" s="26"/>
      <c r="EJ41" s="26"/>
      <c r="EK41" s="26"/>
      <c r="EL41" s="26"/>
      <c r="EM41" s="26"/>
      <c r="EN41" s="26"/>
      <c r="EO41" s="26"/>
      <c r="EP41" s="26"/>
      <c r="EQ41" s="26"/>
      <c r="ER41" s="26"/>
      <c r="ES41" s="26"/>
      <c r="ET41" s="26"/>
      <c r="EU41" s="26"/>
      <c r="EV41" s="26"/>
      <c r="EW41" s="26"/>
      <c r="EX41" s="26"/>
      <c r="EY41" s="26"/>
      <c r="EZ41" s="26"/>
      <c r="FA41" s="26"/>
      <c r="FB41" s="26"/>
      <c r="FC41" s="26"/>
      <c r="FD41" s="26"/>
      <c r="FE41" s="26"/>
      <c r="FF41" s="26"/>
      <c r="FG41" s="26"/>
      <c r="FH41" s="26"/>
      <c r="FI41" s="26"/>
      <c r="FJ41" s="26"/>
      <c r="FK41" s="26"/>
      <c r="FL41" s="26"/>
      <c r="FM41" s="26"/>
      <c r="FN41" s="26"/>
      <c r="FO41" s="26"/>
      <c r="FP41" s="26"/>
      <c r="FQ41" s="26"/>
      <c r="FR41" s="26"/>
      <c r="FS41" s="26"/>
      <c r="FT41" s="26"/>
      <c r="FU41" s="26"/>
      <c r="FV41" s="26"/>
      <c r="FW41" s="26"/>
      <c r="FX41" s="26"/>
      <c r="FY41" s="26"/>
      <c r="FZ41" s="26"/>
      <c r="GA41" s="26"/>
      <c r="GB41" s="26"/>
      <c r="GC41" s="26"/>
      <c r="GD41" s="26"/>
      <c r="GE41" s="26"/>
      <c r="GF41" s="26"/>
      <c r="GG41" s="26"/>
      <c r="GH41" s="26"/>
      <c r="GI41" s="26"/>
      <c r="GJ41" s="26"/>
      <c r="GK41" s="26"/>
      <c r="GL41" s="26"/>
      <c r="GM41" s="26"/>
      <c r="GN41" s="26"/>
      <c r="GO41" s="26"/>
      <c r="GP41" s="26"/>
      <c r="GQ41" s="26"/>
      <c r="GR41" s="26"/>
      <c r="GS41" s="26"/>
      <c r="GT41" s="26"/>
      <c r="GU41" s="26"/>
      <c r="GV41" s="26"/>
      <c r="GW41" s="26"/>
      <c r="GX41" s="26"/>
      <c r="GY41" s="26"/>
      <c r="GZ41" s="26"/>
      <c r="HA41" s="26"/>
      <c r="HB41" s="26"/>
      <c r="HC41" s="26"/>
      <c r="HD41" s="26"/>
      <c r="HE41" s="26"/>
      <c r="HF41" s="26"/>
      <c r="HG41" s="26"/>
      <c r="HH41" s="26"/>
      <c r="HI41" s="26"/>
      <c r="HJ41" s="26"/>
      <c r="HK41" s="26"/>
      <c r="HL41" s="26"/>
      <c r="HM41" s="26"/>
      <c r="HN41" s="26"/>
      <c r="HO41" s="26"/>
      <c r="HP41" s="26"/>
      <c r="HQ41" s="26"/>
      <c r="HR41" s="26"/>
      <c r="HS41" s="26"/>
      <c r="HT41" s="26"/>
      <c r="HU41" s="26"/>
      <c r="HV41" s="26"/>
      <c r="HW41" s="26"/>
      <c r="HX41" s="26"/>
      <c r="HY41" s="26"/>
      <c r="HZ41" s="26"/>
      <c r="IA41" s="26"/>
      <c r="IB41" s="26"/>
      <c r="IC41" s="26"/>
      <c r="ID41" s="27"/>
      <c r="IE41" s="27"/>
      <c r="IF41" s="27"/>
      <c r="IG41" s="27"/>
      <c r="IH41" s="27"/>
      <c r="II41" s="27"/>
      <c r="IJ41" s="27"/>
      <c r="IK41" s="27"/>
      <c r="IL41" s="28"/>
      <c r="IM41" s="28"/>
    </row>
    <row r="42" spans="1:247" s="29" customFormat="1" ht="12.75">
      <c r="A42" s="34"/>
      <c r="B42" s="34"/>
      <c r="C42" s="34"/>
      <c r="D42" s="34"/>
      <c r="E42" s="34"/>
      <c r="F42" s="34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26"/>
      <c r="DF42" s="26"/>
      <c r="DG42" s="26"/>
      <c r="DH42" s="26"/>
      <c r="DI42" s="26"/>
      <c r="DJ42" s="26"/>
      <c r="DK42" s="26"/>
      <c r="DL42" s="26"/>
      <c r="DM42" s="26"/>
      <c r="DN42" s="26"/>
      <c r="DO42" s="26"/>
      <c r="DP42" s="26"/>
      <c r="DQ42" s="26"/>
      <c r="DR42" s="26"/>
      <c r="DS42" s="26"/>
      <c r="DT42" s="26"/>
      <c r="DU42" s="26"/>
      <c r="DV42" s="26"/>
      <c r="DW42" s="26"/>
      <c r="DX42" s="26"/>
      <c r="DY42" s="26"/>
      <c r="DZ42" s="26"/>
      <c r="EA42" s="26"/>
      <c r="EB42" s="26"/>
      <c r="EC42" s="26"/>
      <c r="ED42" s="26"/>
      <c r="EE42" s="26"/>
      <c r="EF42" s="26"/>
      <c r="EG42" s="26"/>
      <c r="EH42" s="26"/>
      <c r="EI42" s="26"/>
      <c r="EJ42" s="26"/>
      <c r="EK42" s="26"/>
      <c r="EL42" s="26"/>
      <c r="EM42" s="26"/>
      <c r="EN42" s="26"/>
      <c r="EO42" s="26"/>
      <c r="EP42" s="26"/>
      <c r="EQ42" s="26"/>
      <c r="ER42" s="26"/>
      <c r="ES42" s="26"/>
      <c r="ET42" s="26"/>
      <c r="EU42" s="26"/>
      <c r="EV42" s="26"/>
      <c r="EW42" s="26"/>
      <c r="EX42" s="26"/>
      <c r="EY42" s="26"/>
      <c r="EZ42" s="26"/>
      <c r="FA42" s="26"/>
      <c r="FB42" s="26"/>
      <c r="FC42" s="26"/>
      <c r="FD42" s="26"/>
      <c r="FE42" s="26"/>
      <c r="FF42" s="26"/>
      <c r="FG42" s="26"/>
      <c r="FH42" s="26"/>
      <c r="FI42" s="26"/>
      <c r="FJ42" s="26"/>
      <c r="FK42" s="26"/>
      <c r="FL42" s="26"/>
      <c r="FM42" s="26"/>
      <c r="FN42" s="26"/>
      <c r="FO42" s="26"/>
      <c r="FP42" s="26"/>
      <c r="FQ42" s="26"/>
      <c r="FR42" s="26"/>
      <c r="FS42" s="26"/>
      <c r="FT42" s="26"/>
      <c r="FU42" s="26"/>
      <c r="FV42" s="26"/>
      <c r="FW42" s="26"/>
      <c r="FX42" s="26"/>
      <c r="FY42" s="26"/>
      <c r="FZ42" s="26"/>
      <c r="GA42" s="26"/>
      <c r="GB42" s="26"/>
      <c r="GC42" s="26"/>
      <c r="GD42" s="26"/>
      <c r="GE42" s="26"/>
      <c r="GF42" s="26"/>
      <c r="GG42" s="26"/>
      <c r="GH42" s="26"/>
      <c r="GI42" s="26"/>
      <c r="GJ42" s="26"/>
      <c r="GK42" s="26"/>
      <c r="GL42" s="26"/>
      <c r="GM42" s="26"/>
      <c r="GN42" s="26"/>
      <c r="GO42" s="26"/>
      <c r="GP42" s="26"/>
      <c r="GQ42" s="26"/>
      <c r="GR42" s="26"/>
      <c r="GS42" s="26"/>
      <c r="GT42" s="26"/>
      <c r="GU42" s="26"/>
      <c r="GV42" s="26"/>
      <c r="GW42" s="26"/>
      <c r="GX42" s="26"/>
      <c r="GY42" s="26"/>
      <c r="GZ42" s="26"/>
      <c r="HA42" s="26"/>
      <c r="HB42" s="26"/>
      <c r="HC42" s="26"/>
      <c r="HD42" s="26"/>
      <c r="HE42" s="26"/>
      <c r="HF42" s="26"/>
      <c r="HG42" s="26"/>
      <c r="HH42" s="26"/>
      <c r="HI42" s="26"/>
      <c r="HJ42" s="26"/>
      <c r="HK42" s="26"/>
      <c r="HL42" s="26"/>
      <c r="HM42" s="26"/>
      <c r="HN42" s="26"/>
      <c r="HO42" s="26"/>
      <c r="HP42" s="26"/>
      <c r="HQ42" s="26"/>
      <c r="HR42" s="26"/>
      <c r="HS42" s="26"/>
      <c r="HT42" s="26"/>
      <c r="HU42" s="26"/>
      <c r="HV42" s="26"/>
      <c r="HW42" s="26"/>
      <c r="HX42" s="26"/>
      <c r="HY42" s="26"/>
      <c r="HZ42" s="26"/>
      <c r="IA42" s="26"/>
      <c r="IB42" s="26"/>
      <c r="IC42" s="26"/>
      <c r="ID42" s="27"/>
      <c r="IE42" s="27"/>
      <c r="IF42" s="27"/>
      <c r="IG42" s="27"/>
      <c r="IH42" s="27"/>
      <c r="II42" s="27"/>
      <c r="IJ42" s="27"/>
      <c r="IK42" s="27"/>
      <c r="IL42" s="28"/>
      <c r="IM42" s="28"/>
    </row>
  </sheetData>
  <sheetProtection selectLockedCells="1" selectUnlockedCells="1"/>
  <mergeCells count="14">
    <mergeCell ref="A42:F42"/>
    <mergeCell ref="A39:F39"/>
    <mergeCell ref="A40:F40"/>
    <mergeCell ref="A41:F41"/>
    <mergeCell ref="B1:C1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N10"/>
  <sheetViews>
    <sheetView zoomScale="136" zoomScaleNormal="136" workbookViewId="0">
      <selection activeCell="G9" sqref="G9"/>
    </sheetView>
  </sheetViews>
  <sheetFormatPr defaultColWidth="24.85546875" defaultRowHeight="12"/>
  <cols>
    <col min="1" max="1" width="7.5703125" style="66" customWidth="1"/>
    <col min="2" max="2" width="9.28515625" style="66" customWidth="1"/>
    <col min="3" max="3" width="22.42578125" style="66" customWidth="1"/>
    <col min="4" max="4" width="8.7109375" style="66" customWidth="1"/>
    <col min="5" max="5" width="11" style="66" customWidth="1"/>
    <col min="6" max="6" width="16.42578125" style="66" customWidth="1"/>
    <col min="7" max="7" width="13.7109375" style="66" customWidth="1"/>
    <col min="8" max="8" width="10.28515625" style="66" customWidth="1"/>
    <col min="9" max="9" width="12.85546875" style="66" customWidth="1"/>
    <col min="10" max="10" width="12.28515625" style="66" customWidth="1"/>
    <col min="11" max="11" width="17.140625" style="66" customWidth="1"/>
    <col min="12" max="248" width="24.85546875" style="66"/>
    <col min="249" max="16384" width="24.85546875" style="67"/>
  </cols>
  <sheetData>
    <row r="1" spans="1:248" ht="11.25" customHeight="1">
      <c r="A1" s="65" t="s">
        <v>2</v>
      </c>
      <c r="B1" s="65" t="s">
        <v>3</v>
      </c>
      <c r="C1" s="65" t="s">
        <v>4</v>
      </c>
      <c r="D1" s="65" t="s">
        <v>5</v>
      </c>
      <c r="E1" s="65" t="s">
        <v>6</v>
      </c>
      <c r="F1" s="65" t="s">
        <v>51</v>
      </c>
      <c r="G1" s="65" t="s">
        <v>48</v>
      </c>
      <c r="H1" s="65" t="s">
        <v>49</v>
      </c>
      <c r="I1" s="65" t="s">
        <v>50</v>
      </c>
      <c r="J1" s="65" t="s">
        <v>7</v>
      </c>
      <c r="K1" s="65" t="s">
        <v>43</v>
      </c>
    </row>
    <row r="2" spans="1:248" ht="11.25" customHeight="1">
      <c r="A2" s="68">
        <v>1</v>
      </c>
      <c r="B2" s="69" t="s">
        <v>53</v>
      </c>
      <c r="C2" s="68" t="s">
        <v>65</v>
      </c>
      <c r="D2" s="68" t="s">
        <v>66</v>
      </c>
      <c r="E2" s="69" t="s">
        <v>67</v>
      </c>
      <c r="F2" s="69">
        <v>7950000</v>
      </c>
      <c r="G2" s="69">
        <v>164</v>
      </c>
      <c r="H2" s="69">
        <v>49</v>
      </c>
      <c r="I2" s="69">
        <v>115</v>
      </c>
      <c r="J2" s="69">
        <v>88602</v>
      </c>
      <c r="K2" s="70" t="s">
        <v>57</v>
      </c>
    </row>
    <row r="3" spans="1:248" ht="11.25" customHeight="1">
      <c r="A3" s="68">
        <v>2</v>
      </c>
      <c r="B3" s="69"/>
      <c r="C3" s="68" t="s">
        <v>68</v>
      </c>
      <c r="D3" s="68" t="s">
        <v>66</v>
      </c>
      <c r="E3" s="69" t="s">
        <v>67</v>
      </c>
      <c r="F3" s="69">
        <v>8000000</v>
      </c>
      <c r="G3" s="71">
        <v>165</v>
      </c>
      <c r="H3" s="71">
        <v>34</v>
      </c>
      <c r="I3" s="71">
        <v>131</v>
      </c>
      <c r="J3" s="71">
        <v>87239</v>
      </c>
      <c r="K3" s="70" t="s">
        <v>57</v>
      </c>
    </row>
    <row r="4" spans="1:248" ht="11.25" customHeight="1">
      <c r="A4" s="68">
        <v>3</v>
      </c>
      <c r="B4" s="69"/>
      <c r="C4" s="68" t="s">
        <v>69</v>
      </c>
      <c r="D4" s="68" t="s">
        <v>66</v>
      </c>
      <c r="E4" s="69" t="s">
        <v>67</v>
      </c>
      <c r="F4" s="69">
        <v>8000000</v>
      </c>
      <c r="G4" s="71">
        <v>165</v>
      </c>
      <c r="H4" s="71">
        <v>34</v>
      </c>
      <c r="I4" s="71">
        <v>131</v>
      </c>
      <c r="J4" s="71">
        <v>87239</v>
      </c>
      <c r="K4" s="70" t="s">
        <v>57</v>
      </c>
    </row>
    <row r="5" spans="1:248" ht="11.25" customHeight="1">
      <c r="A5" s="68">
        <v>4</v>
      </c>
      <c r="B5" s="69"/>
      <c r="C5" s="68" t="s">
        <v>70</v>
      </c>
      <c r="D5" s="68" t="s">
        <v>66</v>
      </c>
      <c r="E5" s="69" t="s">
        <v>67</v>
      </c>
      <c r="F5" s="69">
        <v>6500000</v>
      </c>
      <c r="G5" s="69">
        <v>117</v>
      </c>
      <c r="H5" s="69">
        <v>34</v>
      </c>
      <c r="I5" s="69">
        <v>83</v>
      </c>
      <c r="J5" s="69">
        <v>85284</v>
      </c>
      <c r="K5" s="70" t="s">
        <v>57</v>
      </c>
      <c r="IN5" s="67"/>
    </row>
    <row r="6" spans="1:248" ht="11.25" customHeight="1">
      <c r="A6" s="68">
        <v>5</v>
      </c>
      <c r="B6" s="69"/>
      <c r="C6" s="68" t="s">
        <v>71</v>
      </c>
      <c r="D6" s="68" t="s">
        <v>66</v>
      </c>
      <c r="E6" s="69" t="s">
        <v>67</v>
      </c>
      <c r="F6" s="69">
        <v>6500000</v>
      </c>
      <c r="G6" s="69">
        <v>120</v>
      </c>
      <c r="H6" s="69">
        <v>34</v>
      </c>
      <c r="I6" s="69">
        <v>86</v>
      </c>
      <c r="J6" s="69">
        <v>41938</v>
      </c>
      <c r="K6" s="70" t="s">
        <v>57</v>
      </c>
      <c r="IN6" s="67"/>
    </row>
    <row r="7" spans="1:248" ht="11.25" customHeight="1">
      <c r="A7" s="68">
        <v>6</v>
      </c>
      <c r="B7" s="72"/>
      <c r="C7" s="68" t="s">
        <v>72</v>
      </c>
      <c r="D7" s="70" t="s">
        <v>66</v>
      </c>
      <c r="E7" s="70" t="s">
        <v>67</v>
      </c>
      <c r="F7" s="70">
        <v>8550000</v>
      </c>
      <c r="G7" s="73">
        <v>208</v>
      </c>
      <c r="H7" s="73">
        <v>50</v>
      </c>
      <c r="I7" s="73">
        <v>158</v>
      </c>
      <c r="J7" s="73">
        <v>81776</v>
      </c>
      <c r="K7" s="70" t="s">
        <v>57</v>
      </c>
    </row>
    <row r="8" spans="1:248" ht="11.25" customHeight="1">
      <c r="A8" s="68">
        <v>7</v>
      </c>
      <c r="B8" s="72"/>
      <c r="C8" s="68">
        <v>10108656784</v>
      </c>
      <c r="D8" s="70" t="s">
        <v>73</v>
      </c>
      <c r="E8" s="70" t="s">
        <v>74</v>
      </c>
      <c r="F8" s="70">
        <v>2500000</v>
      </c>
      <c r="G8" s="73">
        <v>120</v>
      </c>
      <c r="H8" s="73">
        <v>69</v>
      </c>
      <c r="I8" s="73">
        <v>51</v>
      </c>
      <c r="J8" s="73">
        <v>25000</v>
      </c>
      <c r="K8" s="70" t="s">
        <v>57</v>
      </c>
    </row>
    <row r="9" spans="1:248" ht="11.25" customHeight="1">
      <c r="A9" s="68">
        <v>11</v>
      </c>
      <c r="B9" s="72"/>
      <c r="C9" s="68"/>
      <c r="D9" s="70"/>
      <c r="E9" s="70"/>
      <c r="F9" s="70"/>
      <c r="G9" s="73"/>
      <c r="H9" s="73"/>
      <c r="I9" s="73"/>
      <c r="J9" s="73"/>
      <c r="K9" s="69" t="s">
        <v>42</v>
      </c>
    </row>
    <row r="10" spans="1:248">
      <c r="A10" s="74"/>
      <c r="B10" s="68"/>
      <c r="C10" s="68"/>
      <c r="D10" s="68"/>
      <c r="E10" s="68"/>
      <c r="F10" s="68"/>
      <c r="G10" s="68"/>
      <c r="H10" s="68"/>
      <c r="I10" s="68"/>
      <c r="J10" s="68"/>
      <c r="K10" s="75">
        <f>SUMIF(K2:K9,"Y",J2:J9)</f>
        <v>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25" t="s">
        <v>8</v>
      </c>
      <c r="B1" s="25"/>
      <c r="C1" s="7"/>
    </row>
    <row r="2" spans="1:6" ht="14.25" customHeight="1">
      <c r="A2" s="25" t="s">
        <v>9</v>
      </c>
      <c r="B2" s="25"/>
      <c r="C2" s="7"/>
    </row>
    <row r="5" spans="1:6" ht="30">
      <c r="A5" s="8" t="s">
        <v>2</v>
      </c>
      <c r="B5" s="9" t="s">
        <v>10</v>
      </c>
      <c r="C5" s="9" t="s">
        <v>11</v>
      </c>
      <c r="D5" s="10" t="s">
        <v>12</v>
      </c>
      <c r="E5" s="6" t="s">
        <v>13</v>
      </c>
      <c r="F5" s="6" t="s">
        <v>14</v>
      </c>
    </row>
    <row r="6" spans="1:6" ht="42.75">
      <c r="A6" s="11">
        <v>1</v>
      </c>
      <c r="B6" s="12" t="s">
        <v>15</v>
      </c>
      <c r="C6" s="13" t="s">
        <v>16</v>
      </c>
      <c r="D6" s="14"/>
      <c r="E6" s="15">
        <v>0.2</v>
      </c>
      <c r="F6" s="15">
        <f t="shared" ref="F6:F12" si="0">E6/10*D6</f>
        <v>0</v>
      </c>
    </row>
    <row r="7" spans="1:6" ht="42.75">
      <c r="A7" s="11">
        <v>2</v>
      </c>
      <c r="B7" s="12" t="s">
        <v>17</v>
      </c>
      <c r="C7" s="13" t="s">
        <v>18</v>
      </c>
      <c r="D7" s="16"/>
      <c r="E7" s="15">
        <v>0.15</v>
      </c>
      <c r="F7" s="15">
        <f t="shared" si="0"/>
        <v>0</v>
      </c>
    </row>
    <row r="8" spans="1:6" ht="42.75">
      <c r="A8" s="11">
        <v>3</v>
      </c>
      <c r="B8" s="12" t="s">
        <v>19</v>
      </c>
      <c r="C8" s="13" t="s">
        <v>20</v>
      </c>
      <c r="D8" s="16"/>
      <c r="E8" s="15">
        <v>0.1</v>
      </c>
      <c r="F8" s="15">
        <f t="shared" si="0"/>
        <v>0</v>
      </c>
    </row>
    <row r="9" spans="1:6" ht="57">
      <c r="A9" s="11">
        <v>4</v>
      </c>
      <c r="B9" s="12" t="s">
        <v>21</v>
      </c>
      <c r="C9" s="17" t="s">
        <v>22</v>
      </c>
      <c r="D9" s="16"/>
      <c r="E9" s="15">
        <v>0.1</v>
      </c>
      <c r="F9" s="15">
        <f t="shared" si="0"/>
        <v>0</v>
      </c>
    </row>
    <row r="10" spans="1:6" ht="85.5">
      <c r="A10" s="11">
        <v>5</v>
      </c>
      <c r="B10" s="12" t="s">
        <v>23</v>
      </c>
      <c r="C10" s="13" t="s">
        <v>24</v>
      </c>
      <c r="D10" s="16"/>
      <c r="E10" s="15">
        <v>0.1</v>
      </c>
      <c r="F10" s="15">
        <f t="shared" si="0"/>
        <v>0</v>
      </c>
    </row>
    <row r="11" spans="1:6" ht="128.25">
      <c r="A11" s="11">
        <v>6</v>
      </c>
      <c r="B11" s="18" t="s">
        <v>25</v>
      </c>
      <c r="C11" s="19" t="s">
        <v>26</v>
      </c>
      <c r="D11" s="16"/>
      <c r="E11" s="15">
        <v>0.1</v>
      </c>
      <c r="F11" s="15">
        <f t="shared" si="0"/>
        <v>0</v>
      </c>
    </row>
    <row r="12" spans="1:6" ht="28.5">
      <c r="A12" s="11">
        <v>7</v>
      </c>
      <c r="B12" s="11" t="s">
        <v>27</v>
      </c>
      <c r="C12" s="20" t="s">
        <v>28</v>
      </c>
      <c r="D12" s="16"/>
      <c r="E12" s="15">
        <v>0.25</v>
      </c>
      <c r="F12" s="15">
        <f t="shared" si="0"/>
        <v>0</v>
      </c>
    </row>
    <row r="13" spans="1:6" ht="15">
      <c r="A13" s="21"/>
      <c r="B13" s="22" t="s">
        <v>29</v>
      </c>
      <c r="C13" s="22"/>
      <c r="D13" s="23"/>
      <c r="E13" s="24">
        <f>SUM(E6:E12)</f>
        <v>0.99999999999999989</v>
      </c>
      <c r="F13" s="24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2018-07-05T06:12:53Z</cp:lastPrinted>
  <dcterms:created xsi:type="dcterms:W3CDTF">2015-09-25T09:25:31Z</dcterms:created>
  <dcterms:modified xsi:type="dcterms:W3CDTF">2019-09-04T04:55:41Z</dcterms:modified>
</cp:coreProperties>
</file>