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4519"/>
  <fileRecoveryPr autoRecover="0"/>
</workbook>
</file>

<file path=xl/calcChain.xml><?xml version="1.0" encoding="utf-8"?>
<calcChain xmlns="http://schemas.openxmlformats.org/spreadsheetml/2006/main">
  <c r="D10" i="1"/>
  <c r="F10" s="1"/>
  <c r="D9"/>
  <c r="F9" s="1"/>
  <c r="D8"/>
  <c r="F8" s="1"/>
  <c r="D3"/>
  <c r="F3" s="1"/>
  <c r="D4"/>
  <c r="F4" s="1"/>
  <c r="D5"/>
  <c r="D6"/>
  <c r="F6" s="1"/>
  <c r="F30"/>
  <c r="F29"/>
  <c r="B24"/>
  <c r="F23"/>
  <c r="F25" s="1"/>
  <c r="F18"/>
  <c r="A56"/>
  <c r="A60"/>
  <c r="O13" i="2"/>
  <c r="F13" i="1" s="1"/>
  <c r="F6" i="5"/>
  <c r="F7"/>
  <c r="F13" s="1"/>
  <c r="F8"/>
  <c r="F9"/>
  <c r="F10"/>
  <c r="F11"/>
  <c r="F12"/>
  <c r="E13"/>
  <c r="F5" i="1" l="1"/>
  <c r="F11" l="1"/>
  <c r="F12" s="1"/>
  <c r="F19" l="1"/>
  <c r="F26"/>
  <c r="F31" s="1"/>
</calcChain>
</file>

<file path=xl/sharedStrings.xml><?xml version="1.0" encoding="utf-8"?>
<sst xmlns="http://schemas.openxmlformats.org/spreadsheetml/2006/main" count="138" uniqueCount="107">
  <si>
    <t xml:space="preserve">FINANCIAL YEAR </t>
  </si>
  <si>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</si>
  <si>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</si>
  <si>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</si>
  <si>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</si>
  <si>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</si>
  <si>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</si>
  <si>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</si>
  <si>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</si>
  <si>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</si>
  <si>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</si>
  <si>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</si>
  <si>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</si>
  <si>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</si>
  <si>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</si>
  <si>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</si>
  <si>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</si>
  <si>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</si>
  <si>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</si>
  <si>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</si>
  <si>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</si>
  <si>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</si>
  <si>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</si>
  <si>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</si>
  <si>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</si>
  <si>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</si>
  <si>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</si>
  <si>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</si>
  <si>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</si>
  <si>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</si>
  <si>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</si>
  <si>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</si>
  <si>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</si>
  <si>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</si>
  <si>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</si>
  <si>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</si>
  <si>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</si>
  <si>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</si>
  <si>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</si>
  <si>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</si>
  <si>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</si>
  <si>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</si>
  <si>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</si>
  <si>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Loan Amt.</t>
  </si>
  <si>
    <t>Principal Paid</t>
  </si>
  <si>
    <t>POS</t>
  </si>
  <si>
    <t>Loan Start Date</t>
  </si>
  <si>
    <t>Last Payment/Reported date (CIBIL)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</si>
  <si>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</si>
  <si>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</si>
  <si>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</si>
  <si>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</si>
  <si>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</si>
  <si>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</si>
  <si>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</si>
  <si>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</si>
  <si>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</si>
  <si>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</si>
  <si>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</si>
  <si>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</si>
  <si>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</si>
  <si>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</si>
  <si>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</si>
  <si>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</si>
  <si>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</si>
  <si>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</si>
  <si>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</si>
  <si>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</si>
  <si>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</si>
  <si>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</si>
  <si>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</si>
  <si>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</si>
  <si>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</si>
  <si>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</si>
  <si>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</si>
  <si>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</si>
  <si>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</si>
  <si>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</si>
  <si>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</si>
  <si>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</si>
  <si>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</si>
  <si>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</si>
  <si>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</si>
  <si>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</si>
  <si>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</si>
  <si>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</si>
  <si>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</si>
  <si>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</si>
  <si>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</si>
  <si>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</si>
  <si>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</si>
  <si>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</si>
  <si>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</si>
  <si>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</si>
  <si>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</si>
  <si>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 xml:space="preserve">Net Profit </t>
  </si>
  <si>
    <t xml:space="preserve">Depreciation </t>
  </si>
  <si>
    <t>y</t>
  </si>
  <si>
    <t>Y</t>
  </si>
  <si>
    <t>EMI Considered</t>
  </si>
  <si>
    <t>Income From Other Sources</t>
  </si>
  <si>
    <t>2017-18</t>
  </si>
  <si>
    <t>Hardeep arora</t>
  </si>
  <si>
    <t>KRYSTAL TECHNOLOGIES</t>
  </si>
  <si>
    <t>2018-19</t>
  </si>
  <si>
    <t>Rohini mahajan</t>
  </si>
  <si>
    <t>Income From Salary</t>
  </si>
</sst>
</file>

<file path=xl/styles.xml><?xml version="1.0" encoding="utf-8"?>
<styleSheet xmlns="http://schemas.openxmlformats.org/spreadsheetml/2006/main">
  <numFmts count="7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  <numFmt numFmtId="169" formatCode="mmm\ d&quot;, &quot;yy"/>
    <numFmt numFmtId="170" formatCode="dd\ mmm\ yy"/>
  </numFmts>
  <fonts count="15">
    <font>
      <sz val="10"/>
      <name val="Arial"/>
      <family val="2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</fills>
  <borders count="5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7">
    <xf numFmtId="0" fontId="0" fillId="0" borderId="0"/>
    <xf numFmtId="164" fontId="12" fillId="0" borderId="0" applyFill="0" applyAlignment="0" applyProtection="0"/>
    <xf numFmtId="9" fontId="12" fillId="0" borderId="0" applyFill="0" applyBorder="0" applyAlignment="0" applyProtection="0"/>
    <xf numFmtId="0" fontId="12" fillId="0" borderId="0"/>
    <xf numFmtId="0" fontId="12" fillId="0" borderId="0"/>
    <xf numFmtId="0" fontId="1" fillId="0" borderId="0" applyBorder="0" applyProtection="0"/>
    <xf numFmtId="164" fontId="1" fillId="0" borderId="0" applyBorder="0" applyProtection="0"/>
  </cellStyleXfs>
  <cellXfs count="102">
    <xf numFmtId="0" fontId="0" fillId="0" borderId="0" xfId="0"/>
    <xf numFmtId="0" fontId="2" fillId="2" borderId="0" xfId="3" applyFont="1" applyFill="1" applyBorder="1" applyAlignment="1">
      <alignment vertical="top" wrapText="1"/>
    </xf>
    <xf numFmtId="0" fontId="2" fillId="0" borderId="0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65" fontId="4" fillId="3" borderId="1" xfId="1" applyNumberFormat="1" applyFont="1" applyFill="1" applyBorder="1" applyAlignment="1" applyProtection="1">
      <alignment horizontal="center" vertical="center" wrapText="1"/>
    </xf>
    <xf numFmtId="165" fontId="4" fillId="4" borderId="1" xfId="1" applyNumberFormat="1" applyFont="1" applyFill="1" applyBorder="1" applyAlignment="1" applyProtection="1">
      <alignment horizontal="left" vertical="center" wrapText="1"/>
    </xf>
    <xf numFmtId="165" fontId="4" fillId="4" borderId="1" xfId="1" applyNumberFormat="1" applyFont="1" applyFill="1" applyBorder="1" applyAlignment="1" applyProtection="1">
      <alignment horizontal="center" vertical="center" wrapText="1"/>
    </xf>
    <xf numFmtId="9" fontId="4" fillId="4" borderId="1" xfId="1" applyNumberFormat="1" applyFont="1" applyFill="1" applyBorder="1" applyAlignment="1" applyProtection="1">
      <alignment horizontal="center" vertical="center" wrapText="1"/>
    </xf>
    <xf numFmtId="165" fontId="2" fillId="2" borderId="1" xfId="1" applyNumberFormat="1" applyFont="1" applyFill="1" applyBorder="1" applyAlignment="1" applyProtection="1">
      <alignment horizontal="left" vertical="center" wrapText="1"/>
    </xf>
    <xf numFmtId="165" fontId="2" fillId="2" borderId="1" xfId="1" applyNumberFormat="1" applyFont="1" applyFill="1" applyBorder="1" applyAlignment="1" applyProtection="1">
      <alignment horizontal="center" vertical="top"/>
    </xf>
    <xf numFmtId="9" fontId="2" fillId="2" borderId="1" xfId="1" applyNumberFormat="1" applyFont="1" applyFill="1" applyBorder="1" applyAlignment="1" applyProtection="1">
      <alignment horizontal="center" vertical="top"/>
    </xf>
    <xf numFmtId="167" fontId="4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vertical="top" wrapText="1"/>
    </xf>
    <xf numFmtId="165" fontId="2" fillId="0" borderId="1" xfId="1" applyNumberFormat="1" applyFont="1" applyFill="1" applyBorder="1" applyAlignment="1" applyProtection="1">
      <alignment horizontal="left" vertical="top" wrapText="1"/>
    </xf>
    <xf numFmtId="10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1" applyNumberFormat="1" applyFont="1" applyFill="1" applyBorder="1" applyAlignment="1" applyProtection="1">
      <alignment horizontal="center" vertical="top"/>
    </xf>
    <xf numFmtId="165" fontId="2" fillId="0" borderId="1" xfId="1" applyNumberFormat="1" applyFont="1" applyFill="1" applyBorder="1" applyAlignment="1" applyProtection="1">
      <alignment horizontal="center" vertical="top"/>
    </xf>
    <xf numFmtId="2" fontId="2" fillId="4" borderId="1" xfId="6" applyNumberFormat="1" applyFont="1" applyFill="1" applyBorder="1" applyAlignment="1" applyProtection="1">
      <alignment horizontal="center" vertical="top"/>
    </xf>
    <xf numFmtId="164" fontId="2" fillId="4" borderId="1" xfId="6" applyNumberFormat="1" applyFont="1" applyFill="1" applyBorder="1" applyAlignment="1" applyProtection="1">
      <alignment horizontal="center" vertical="top"/>
    </xf>
    <xf numFmtId="10" fontId="2" fillId="4" borderId="1" xfId="1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horizontal="center" vertical="top"/>
    </xf>
    <xf numFmtId="165" fontId="2" fillId="4" borderId="1" xfId="6" applyNumberFormat="1" applyFont="1" applyFill="1" applyBorder="1" applyAlignment="1" applyProtection="1">
      <alignment horizontal="center" vertical="top"/>
    </xf>
    <xf numFmtId="10" fontId="2" fillId="4" borderId="1" xfId="6" applyNumberFormat="1" applyFont="1" applyFill="1" applyBorder="1" applyAlignment="1" applyProtection="1">
      <alignment horizontal="center" vertical="top"/>
    </xf>
    <xf numFmtId="164" fontId="2" fillId="0" borderId="1" xfId="1" applyNumberFormat="1" applyFont="1" applyFill="1" applyBorder="1" applyAlignment="1" applyProtection="1">
      <alignment vertical="top" wrapText="1"/>
    </xf>
    <xf numFmtId="2" fontId="2" fillId="0" borderId="1" xfId="6" applyNumberFormat="1" applyFont="1" applyFill="1" applyBorder="1" applyAlignment="1" applyProtection="1">
      <alignment horizontal="center" vertical="top"/>
    </xf>
    <xf numFmtId="164" fontId="2" fillId="0" borderId="1" xfId="6" applyNumberFormat="1" applyFont="1" applyFill="1" applyBorder="1" applyAlignment="1" applyProtection="1">
      <alignment horizontal="center" vertical="top"/>
    </xf>
    <xf numFmtId="10" fontId="2" fillId="5" borderId="1" xfId="5" applyNumberFormat="1" applyFont="1" applyFill="1" applyBorder="1" applyAlignment="1" applyProtection="1">
      <alignment horizontal="center" vertical="top"/>
    </xf>
    <xf numFmtId="0" fontId="4" fillId="0" borderId="1" xfId="4" applyFont="1" applyBorder="1" applyAlignment="1">
      <alignment horizontal="center" vertical="top" wrapText="1"/>
    </xf>
    <xf numFmtId="0" fontId="2" fillId="0" borderId="1" xfId="4" applyFont="1" applyBorder="1" applyAlignment="1">
      <alignment horizontal="center" vertical="center" wrapText="1"/>
    </xf>
    <xf numFmtId="0" fontId="2" fillId="0" borderId="1" xfId="4" applyFont="1" applyFill="1" applyBorder="1" applyAlignment="1">
      <alignment horizontal="left" vertical="center" wrapText="1"/>
    </xf>
    <xf numFmtId="0" fontId="2" fillId="0" borderId="1" xfId="4" applyNumberFormat="1" applyFont="1" applyBorder="1" applyAlignment="1">
      <alignment horizontal="center" vertical="center" wrapText="1"/>
    </xf>
    <xf numFmtId="0" fontId="4" fillId="2" borderId="1" xfId="4" applyFont="1" applyFill="1" applyBorder="1" applyAlignment="1">
      <alignment horizontal="center" vertical="top"/>
    </xf>
    <xf numFmtId="0" fontId="2" fillId="0" borderId="0" xfId="3" applyFont="1" applyFill="1" applyBorder="1" applyAlignment="1">
      <alignment vertical="top" wrapText="1"/>
    </xf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horizontal="center"/>
    </xf>
    <xf numFmtId="169" fontId="2" fillId="0" borderId="0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 vertical="center" wrapText="1"/>
    </xf>
    <xf numFmtId="169" fontId="6" fillId="3" borderId="1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7" fillId="0" borderId="1" xfId="0" applyNumberFormat="1" applyFont="1" applyBorder="1" applyAlignment="1">
      <alignment horizontal="center" vertical="center" wrapText="1"/>
    </xf>
    <xf numFmtId="2" fontId="7" fillId="0" borderId="1" xfId="0" applyNumberFormat="1" applyFont="1" applyBorder="1" applyAlignment="1">
      <alignment horizontal="center" vertical="center" wrapText="1"/>
    </xf>
    <xf numFmtId="170" fontId="2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9" fontId="7" fillId="0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vertical="top" wrapText="1"/>
      <protection hidden="1"/>
    </xf>
    <xf numFmtId="0" fontId="8" fillId="6" borderId="1" xfId="0" applyFont="1" applyFill="1" applyBorder="1" applyAlignment="1" applyProtection="1">
      <alignment horizontal="center" vertical="top" wrapText="1"/>
      <protection locked="0" hidden="1"/>
    </xf>
    <xf numFmtId="0" fontId="5" fillId="0" borderId="1" xfId="0" applyFont="1" applyBorder="1" applyAlignment="1" applyProtection="1">
      <alignment vertical="top" wrapText="1"/>
      <protection hidden="1"/>
    </xf>
    <xf numFmtId="0" fontId="5" fillId="0" borderId="1" xfId="0" applyFont="1" applyBorder="1" applyAlignment="1">
      <alignment horizontal="justify" vertical="top"/>
    </xf>
    <xf numFmtId="0" fontId="5" fillId="0" borderId="1" xfId="0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 wrapText="1"/>
      <protection locked="0"/>
    </xf>
    <xf numFmtId="10" fontId="5" fillId="0" borderId="1" xfId="0" applyNumberFormat="1" applyFont="1" applyBorder="1" applyAlignment="1">
      <alignment horizontal="left" vertical="top" wrapText="1"/>
    </xf>
    <xf numFmtId="0" fontId="5" fillId="0" borderId="1" xfId="0" applyNumberFormat="1" applyFont="1" applyBorder="1" applyAlignment="1" applyProtection="1">
      <alignment horizontal="left" vertical="top"/>
      <protection locked="0"/>
    </xf>
    <xf numFmtId="0" fontId="5" fillId="0" borderId="1" xfId="0" applyFont="1" applyBorder="1" applyAlignment="1">
      <alignment horizontal="justify" vertical="top" wrapText="1"/>
    </xf>
    <xf numFmtId="0" fontId="5" fillId="0" borderId="1" xfId="0" applyFont="1" applyFill="1" applyBorder="1" applyAlignment="1" applyProtection="1">
      <alignment vertical="top" wrapText="1"/>
      <protection hidden="1"/>
    </xf>
    <xf numFmtId="0" fontId="11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8" fillId="7" borderId="1" xfId="0" applyFont="1" applyFill="1" applyBorder="1" applyAlignment="1" applyProtection="1">
      <alignment vertical="top" wrapText="1"/>
      <protection hidden="1"/>
    </xf>
    <xf numFmtId="0" fontId="8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8" fillId="7" borderId="1" xfId="2" applyNumberFormat="1" applyFont="1" applyFill="1" applyBorder="1" applyAlignment="1" applyProtection="1">
      <alignment horizontal="left" vertical="top" wrapText="1"/>
      <protection hidden="1"/>
    </xf>
    <xf numFmtId="164" fontId="4" fillId="4" borderId="1" xfId="1" applyFont="1" applyFill="1" applyBorder="1" applyAlignment="1" applyProtection="1">
      <alignment vertical="top" wrapText="1"/>
    </xf>
    <xf numFmtId="166" fontId="2" fillId="2" borderId="1" xfId="1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Border="1" applyAlignment="1">
      <alignment horizontal="center"/>
    </xf>
    <xf numFmtId="166" fontId="2" fillId="0" borderId="1" xfId="1" applyNumberFormat="1" applyFont="1" applyFill="1" applyBorder="1" applyAlignment="1" applyProtection="1">
      <alignment horizontal="center" vertical="center"/>
    </xf>
    <xf numFmtId="166" fontId="13" fillId="2" borderId="1" xfId="1" applyNumberFormat="1" applyFont="1" applyFill="1" applyBorder="1" applyAlignment="1" applyProtection="1">
      <alignment horizontal="center" vertical="center"/>
    </xf>
    <xf numFmtId="0" fontId="13" fillId="2" borderId="0" xfId="3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/>
    <xf numFmtId="165" fontId="4" fillId="3" borderId="1" xfId="1" applyNumberFormat="1" applyFont="1" applyFill="1" applyBorder="1" applyAlignment="1" applyProtection="1">
      <alignment horizontal="center" vertical="center" wrapText="1"/>
    </xf>
    <xf numFmtId="0" fontId="2" fillId="4" borderId="2" xfId="0" applyNumberFormat="1" applyFont="1" applyFill="1" applyBorder="1"/>
    <xf numFmtId="0" fontId="2" fillId="4" borderId="3" xfId="0" applyNumberFormat="1" applyFont="1" applyFill="1" applyBorder="1"/>
    <xf numFmtId="0" fontId="2" fillId="4" borderId="4" xfId="0" applyNumberFormat="1" applyFont="1" applyFill="1" applyBorder="1"/>
    <xf numFmtId="0" fontId="2" fillId="0" borderId="2" xfId="0" applyNumberFormat="1" applyFont="1" applyFill="1" applyBorder="1"/>
    <xf numFmtId="0" fontId="2" fillId="0" borderId="3" xfId="0" applyNumberFormat="1" applyFont="1" applyFill="1" applyBorder="1"/>
    <xf numFmtId="0" fontId="2" fillId="0" borderId="4" xfId="0" applyNumberFormat="1" applyFont="1" applyFill="1" applyBorder="1"/>
    <xf numFmtId="165" fontId="4" fillId="0" borderId="2" xfId="1" applyNumberFormat="1" applyFont="1" applyFill="1" applyBorder="1" applyAlignment="1" applyProtection="1">
      <alignment horizontal="center" vertical="center"/>
    </xf>
    <xf numFmtId="165" fontId="4" fillId="0" borderId="3" xfId="1" applyNumberFormat="1" applyFont="1" applyFill="1" applyBorder="1" applyAlignment="1" applyProtection="1">
      <alignment horizontal="center" vertical="center"/>
    </xf>
    <xf numFmtId="165" fontId="4" fillId="0" borderId="4" xfId="1" applyNumberFormat="1" applyFont="1" applyFill="1" applyBorder="1" applyAlignment="1" applyProtection="1">
      <alignment horizontal="center" vertical="center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165" fontId="4" fillId="0" borderId="1" xfId="1" applyNumberFormat="1" applyFont="1" applyFill="1" applyBorder="1" applyAlignment="1" applyProtection="1">
      <alignment horizontal="center" vertical="top"/>
    </xf>
    <xf numFmtId="0" fontId="2" fillId="0" borderId="1" xfId="4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>
      <alignment horizontal="center"/>
    </xf>
    <xf numFmtId="0" fontId="4" fillId="3" borderId="1" xfId="4" applyFont="1" applyFill="1" applyBorder="1" applyAlignment="1">
      <alignment horizontal="center" vertical="top" wrapText="1"/>
    </xf>
    <xf numFmtId="0" fontId="4" fillId="0" borderId="1" xfId="4" applyFont="1" applyBorder="1" applyAlignment="1">
      <alignment horizontal="center" vertical="top" wrapText="1"/>
    </xf>
    <xf numFmtId="10" fontId="2" fillId="0" borderId="1" xfId="4" applyNumberFormat="1" applyFont="1" applyBorder="1" applyAlignment="1">
      <alignment horizontal="center" vertical="center" wrapText="1"/>
    </xf>
    <xf numFmtId="0" fontId="4" fillId="3" borderId="1" xfId="4" applyFont="1" applyFill="1" applyBorder="1" applyAlignment="1">
      <alignment horizontal="center" vertical="center"/>
    </xf>
    <xf numFmtId="0" fontId="2" fillId="2" borderId="1" xfId="3" applyFont="1" applyFill="1" applyBorder="1" applyAlignment="1">
      <alignment vertical="top" wrapText="1"/>
    </xf>
    <xf numFmtId="0" fontId="2" fillId="0" borderId="1" xfId="4" applyFont="1" applyFill="1" applyBorder="1" applyAlignment="1">
      <alignment horizontal="justify" vertical="center" wrapText="1"/>
    </xf>
    <xf numFmtId="0" fontId="4" fillId="3" borderId="1" xfId="4" applyFont="1" applyFill="1" applyBorder="1" applyAlignment="1">
      <alignment horizontal="center" vertical="top"/>
    </xf>
    <xf numFmtId="0" fontId="2" fillId="0" borderId="1" xfId="4" applyFont="1" applyBorder="1" applyAlignment="1">
      <alignment horizontal="left" vertical="center"/>
    </xf>
    <xf numFmtId="0" fontId="8" fillId="6" borderId="1" xfId="0" applyFont="1" applyFill="1" applyBorder="1" applyAlignment="1" applyProtection="1">
      <alignment horizontal="center" vertical="top" wrapText="1"/>
      <protection hidden="1"/>
    </xf>
  </cellXfs>
  <cellStyles count="7">
    <cellStyle name="Comma" xfId="1" builtinId="3"/>
    <cellStyle name="Excel_BuiltIn_Comma 2" xfId="6"/>
    <cellStyle name="Normal" xfId="0" builtinId="0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T78"/>
  <sheetViews>
    <sheetView tabSelected="1" topLeftCell="A5" zoomScale="130" zoomScaleNormal="130" workbookViewId="0">
      <selection activeCell="F15" sqref="F15"/>
    </sheetView>
  </sheetViews>
  <sheetFormatPr defaultColWidth="31.28515625" defaultRowHeight="13.5"/>
  <cols>
    <col min="1" max="1" width="46.7109375" style="1" customWidth="1"/>
    <col min="2" max="2" width="12.42578125" style="1" customWidth="1"/>
    <col min="3" max="3" width="12" style="1" customWidth="1"/>
    <col min="4" max="4" width="14.140625" style="1" customWidth="1"/>
    <col min="5" max="5" width="14.7109375" style="1" customWidth="1"/>
    <col min="6" max="6" width="19.5703125" style="1" customWidth="1"/>
    <col min="7" max="7" width="16.28515625" style="1" customWidth="1"/>
    <col min="8" max="8" width="14.7109375" style="1" customWidth="1"/>
    <col min="9" max="9" width="11.85546875" style="1" customWidth="1"/>
    <col min="10" max="10" width="14.5703125" style="1" customWidth="1"/>
    <col min="11" max="12" width="13.140625" style="1" customWidth="1"/>
    <col min="13" max="13" width="13.7109375" style="1" customWidth="1"/>
    <col min="14" max="14" width="14.140625" style="1" customWidth="1"/>
    <col min="15" max="15" width="11.85546875" style="1" customWidth="1"/>
    <col min="16" max="16" width="12" style="1" customWidth="1"/>
    <col min="17" max="17" width="11" style="1" customWidth="1"/>
    <col min="18" max="18" width="11.5703125" style="1" customWidth="1"/>
    <col min="19" max="19" width="12" style="1" customWidth="1"/>
    <col min="20" max="237" width="31.28515625" style="1"/>
    <col min="238" max="245" width="31.28515625" style="2"/>
    <col min="246" max="247" width="31.28515625" style="3"/>
    <col min="248" max="254" width="31.28515625" style="4"/>
    <col min="255" max="16384" width="31.28515625" style="5"/>
  </cols>
  <sheetData>
    <row r="1" spans="1:6" ht="26.85" customHeight="1">
      <c r="A1" s="77" t="s">
        <v>103</v>
      </c>
      <c r="B1" s="79" t="s">
        <v>0</v>
      </c>
      <c r="C1" s="79"/>
      <c r="D1" s="6" t="s">
        <v>1</v>
      </c>
      <c r="E1" s="6">
        <v>7720208401</v>
      </c>
      <c r="F1" s="6" t="s">
        <v>2</v>
      </c>
    </row>
    <row r="2" spans="1:6">
      <c r="A2" s="7" t="s">
        <v>102</v>
      </c>
      <c r="B2" s="8" t="s">
        <v>104</v>
      </c>
      <c r="C2" s="8" t="s">
        <v>101</v>
      </c>
      <c r="D2" s="8" t="s">
        <v>74</v>
      </c>
      <c r="E2" s="9" t="s">
        <v>3</v>
      </c>
      <c r="F2" s="8" t="s">
        <v>75</v>
      </c>
    </row>
    <row r="3" spans="1:6">
      <c r="A3" s="10" t="s">
        <v>95</v>
      </c>
      <c r="B3" s="74">
        <v>677480.85</v>
      </c>
      <c r="C3" s="73">
        <v>635198.44999999995</v>
      </c>
      <c r="D3" s="11">
        <f t="shared" ref="D3:D6" si="0">AVERAGE(B3:C3)</f>
        <v>656339.64999999991</v>
      </c>
      <c r="E3" s="12">
        <v>1</v>
      </c>
      <c r="F3" s="11">
        <f t="shared" ref="F3:F6" si="1">E3*D3</f>
        <v>656339.64999999991</v>
      </c>
    </row>
    <row r="4" spans="1:6">
      <c r="A4" s="10" t="s">
        <v>96</v>
      </c>
      <c r="B4" s="74">
        <v>2826</v>
      </c>
      <c r="C4" s="73">
        <v>3307</v>
      </c>
      <c r="D4" s="11">
        <f t="shared" si="0"/>
        <v>3066.5</v>
      </c>
      <c r="E4" s="12">
        <v>1</v>
      </c>
      <c r="F4" s="11">
        <f t="shared" si="1"/>
        <v>3066.5</v>
      </c>
    </row>
    <row r="5" spans="1:6">
      <c r="A5" s="10" t="s">
        <v>100</v>
      </c>
      <c r="B5" s="75">
        <v>7130</v>
      </c>
      <c r="C5" s="71">
        <v>0</v>
      </c>
      <c r="D5" s="11">
        <f t="shared" si="0"/>
        <v>3565</v>
      </c>
      <c r="E5" s="12">
        <v>0.5</v>
      </c>
      <c r="F5" s="11">
        <f t="shared" si="1"/>
        <v>1782.5</v>
      </c>
    </row>
    <row r="6" spans="1:6">
      <c r="A6" s="10" t="s">
        <v>76</v>
      </c>
      <c r="B6" s="74">
        <v>-17777</v>
      </c>
      <c r="C6" s="71">
        <v>-11560</v>
      </c>
      <c r="D6" s="11">
        <f t="shared" si="0"/>
        <v>-14668.5</v>
      </c>
      <c r="E6" s="12">
        <v>1</v>
      </c>
      <c r="F6" s="11">
        <f t="shared" si="1"/>
        <v>-14668.5</v>
      </c>
    </row>
    <row r="7" spans="1:6">
      <c r="A7" s="7" t="s">
        <v>105</v>
      </c>
      <c r="B7" s="8" t="s">
        <v>104</v>
      </c>
      <c r="C7" s="8" t="s">
        <v>101</v>
      </c>
      <c r="D7" s="8" t="s">
        <v>74</v>
      </c>
      <c r="E7" s="9" t="s">
        <v>3</v>
      </c>
      <c r="F7" s="8" t="s">
        <v>75</v>
      </c>
    </row>
    <row r="8" spans="1:6">
      <c r="A8" s="10" t="s">
        <v>106</v>
      </c>
      <c r="B8" s="74">
        <v>795065</v>
      </c>
      <c r="C8" s="73">
        <v>725338</v>
      </c>
      <c r="D8" s="11">
        <f t="shared" ref="D8:D10" si="2">AVERAGE(B8:C8)</f>
        <v>760201.5</v>
      </c>
      <c r="E8" s="12">
        <v>1</v>
      </c>
      <c r="F8" s="11">
        <f t="shared" ref="F8:F10" si="3">E8*D8</f>
        <v>760201.5</v>
      </c>
    </row>
    <row r="9" spans="1:6">
      <c r="A9" s="10" t="s">
        <v>100</v>
      </c>
      <c r="B9" s="75">
        <v>43268</v>
      </c>
      <c r="C9" s="71">
        <v>61222</v>
      </c>
      <c r="D9" s="11">
        <f t="shared" si="2"/>
        <v>52245</v>
      </c>
      <c r="E9" s="12">
        <v>0.5</v>
      </c>
      <c r="F9" s="11">
        <f t="shared" si="3"/>
        <v>26122.5</v>
      </c>
    </row>
    <row r="10" spans="1:6">
      <c r="A10" s="10" t="s">
        <v>76</v>
      </c>
      <c r="B10" s="74">
        <v>-52173</v>
      </c>
      <c r="C10" s="71">
        <v>-41006</v>
      </c>
      <c r="D10" s="11">
        <f t="shared" si="2"/>
        <v>-46589.5</v>
      </c>
      <c r="E10" s="12">
        <v>1</v>
      </c>
      <c r="F10" s="11">
        <f t="shared" si="3"/>
        <v>-46589.5</v>
      </c>
    </row>
    <row r="11" spans="1:6" ht="15.4" customHeight="1">
      <c r="A11" s="70" t="s">
        <v>77</v>
      </c>
      <c r="B11" s="80"/>
      <c r="C11" s="81"/>
      <c r="D11" s="81"/>
      <c r="E11" s="82"/>
      <c r="F11" s="13">
        <f>+SUM(F3:F6)</f>
        <v>646520.14999999991</v>
      </c>
    </row>
    <row r="12" spans="1:6" ht="16.350000000000001" customHeight="1">
      <c r="A12" s="14" t="s">
        <v>78</v>
      </c>
      <c r="B12" s="83"/>
      <c r="C12" s="84"/>
      <c r="D12" s="84"/>
      <c r="E12" s="85"/>
      <c r="F12" s="13">
        <f>F11/12</f>
        <v>53876.679166666661</v>
      </c>
    </row>
    <row r="13" spans="1:6">
      <c r="A13" s="14" t="s">
        <v>79</v>
      </c>
      <c r="B13" s="83"/>
      <c r="C13" s="84"/>
      <c r="D13" s="84"/>
      <c r="E13" s="85"/>
      <c r="F13" s="11">
        <f>RTR!O13</f>
        <v>0</v>
      </c>
    </row>
    <row r="14" spans="1:6" ht="16.350000000000001" customHeight="1">
      <c r="A14" s="15" t="s">
        <v>80</v>
      </c>
      <c r="B14" s="86"/>
      <c r="C14" s="87"/>
      <c r="D14" s="87"/>
      <c r="E14" s="88"/>
      <c r="F14" s="16">
        <v>1</v>
      </c>
    </row>
    <row r="15" spans="1:6" ht="16.350000000000001" customHeight="1">
      <c r="A15" s="14" t="s">
        <v>81</v>
      </c>
      <c r="B15" s="78"/>
      <c r="C15" s="78"/>
      <c r="D15" s="78"/>
      <c r="E15" s="78"/>
      <c r="F15" s="17">
        <v>76747</v>
      </c>
    </row>
    <row r="16" spans="1:6" ht="16.350000000000001" customHeight="1">
      <c r="A16" s="14" t="s">
        <v>82</v>
      </c>
      <c r="B16" s="78"/>
      <c r="C16" s="78"/>
      <c r="D16" s="78"/>
      <c r="E16" s="78"/>
      <c r="F16" s="18">
        <v>180</v>
      </c>
    </row>
    <row r="17" spans="1:6" ht="37.35" customHeight="1">
      <c r="A17" s="14" t="s">
        <v>83</v>
      </c>
      <c r="B17" s="78"/>
      <c r="C17" s="78"/>
      <c r="D17" s="78"/>
      <c r="E17" s="78"/>
      <c r="F17" s="16">
        <v>0.1</v>
      </c>
    </row>
    <row r="18" spans="1:6">
      <c r="A18" s="14" t="s">
        <v>84</v>
      </c>
      <c r="B18" s="78"/>
      <c r="C18" s="78"/>
      <c r="D18" s="78"/>
      <c r="E18" s="78"/>
      <c r="F18" s="19">
        <f>PMT(F17/12,F16,-100000)</f>
        <v>1074.6051177081183</v>
      </c>
    </row>
    <row r="19" spans="1:6">
      <c r="A19" s="14" t="s">
        <v>85</v>
      </c>
      <c r="B19" s="78"/>
      <c r="C19" s="78"/>
      <c r="D19" s="78"/>
      <c r="E19" s="78"/>
      <c r="F19" s="20">
        <f>F15/F18</f>
        <v>71.418792573483572</v>
      </c>
    </row>
    <row r="20" spans="1:6" ht="15.4" customHeight="1">
      <c r="A20" s="89" t="s">
        <v>86</v>
      </c>
      <c r="B20" s="89"/>
      <c r="C20" s="89"/>
      <c r="D20" s="89"/>
      <c r="E20" s="89"/>
      <c r="F20" s="89"/>
    </row>
    <row r="21" spans="1:6">
      <c r="A21" s="14" t="s">
        <v>82</v>
      </c>
      <c r="B21" s="78"/>
      <c r="C21" s="78"/>
      <c r="D21" s="78"/>
      <c r="E21" s="78"/>
      <c r="F21" s="17">
        <v>180</v>
      </c>
    </row>
    <row r="22" spans="1:6">
      <c r="A22" s="14" t="s">
        <v>83</v>
      </c>
      <c r="B22" s="78"/>
      <c r="C22" s="78"/>
      <c r="D22" s="78"/>
      <c r="E22" s="78"/>
      <c r="F22" s="21">
        <v>9.5500000000000002E-2</v>
      </c>
    </row>
    <row r="23" spans="1:6">
      <c r="A23" s="14" t="s">
        <v>84</v>
      </c>
      <c r="B23" s="78"/>
      <c r="C23" s="78"/>
      <c r="D23" s="78"/>
      <c r="E23" s="78"/>
      <c r="F23" s="20">
        <f>PMT(F22/12,F21,-100000)</f>
        <v>1047.2438674424591</v>
      </c>
    </row>
    <row r="24" spans="1:6">
      <c r="A24" s="14" t="s">
        <v>87</v>
      </c>
      <c r="B24" s="90">
        <f>B14</f>
        <v>0</v>
      </c>
      <c r="C24" s="90"/>
      <c r="D24" s="90"/>
      <c r="E24" s="90"/>
      <c r="F24" s="22">
        <v>0</v>
      </c>
    </row>
    <row r="25" spans="1:6">
      <c r="A25" s="14" t="s">
        <v>88</v>
      </c>
      <c r="B25" s="78"/>
      <c r="C25" s="78"/>
      <c r="D25" s="78"/>
      <c r="E25" s="78"/>
      <c r="F25" s="23">
        <f>F24*F23</f>
        <v>0</v>
      </c>
    </row>
    <row r="26" spans="1:6">
      <c r="A26" s="14" t="s">
        <v>89</v>
      </c>
      <c r="B26" s="78"/>
      <c r="C26" s="78"/>
      <c r="D26" s="78"/>
      <c r="E26" s="78"/>
      <c r="F26" s="24">
        <f>(F25+F13)/F12</f>
        <v>0</v>
      </c>
    </row>
    <row r="27" spans="1:6">
      <c r="A27" s="25" t="s">
        <v>90</v>
      </c>
      <c r="B27" s="92" t="s">
        <v>4</v>
      </c>
      <c r="C27" s="92"/>
      <c r="D27" s="92"/>
      <c r="E27" s="92"/>
      <c r="F27" s="26">
        <v>0</v>
      </c>
    </row>
    <row r="28" spans="1:6">
      <c r="A28" s="25" t="s">
        <v>91</v>
      </c>
      <c r="B28" s="78"/>
      <c r="C28" s="78"/>
      <c r="D28" s="78"/>
      <c r="E28" s="78"/>
      <c r="F28" s="27"/>
    </row>
    <row r="29" spans="1:6">
      <c r="A29" s="25" t="s">
        <v>92</v>
      </c>
      <c r="B29" s="78"/>
      <c r="C29" s="78"/>
      <c r="D29" s="78"/>
      <c r="E29" s="78"/>
      <c r="F29" s="28" t="e">
        <f>F24/F27</f>
        <v>#DIV/0!</v>
      </c>
    </row>
    <row r="30" spans="1:6">
      <c r="A30" s="14" t="s">
        <v>93</v>
      </c>
      <c r="B30" s="78"/>
      <c r="C30" s="78"/>
      <c r="D30" s="78"/>
      <c r="E30" s="78"/>
      <c r="F30" s="28" t="e">
        <f>(F24+F28)/F27</f>
        <v>#DIV/0!</v>
      </c>
    </row>
    <row r="31" spans="1:6">
      <c r="A31" s="14" t="s">
        <v>94</v>
      </c>
      <c r="B31" s="78"/>
      <c r="C31" s="78"/>
      <c r="D31" s="78"/>
      <c r="E31" s="78"/>
      <c r="F31" s="28" t="e">
        <f>F30+F26</f>
        <v>#DIV/0!</v>
      </c>
    </row>
    <row r="32" spans="1:6" ht="15.4" customHeight="1">
      <c r="A32" s="91"/>
      <c r="B32" s="91"/>
      <c r="C32" s="91"/>
      <c r="D32" s="91"/>
      <c r="E32" s="91"/>
      <c r="F32" s="91"/>
    </row>
    <row r="33" spans="1:6">
      <c r="A33" s="91"/>
      <c r="B33" s="91"/>
      <c r="C33" s="91"/>
      <c r="D33" s="91"/>
      <c r="E33" s="91"/>
      <c r="F33" s="91"/>
    </row>
    <row r="34" spans="1:6" ht="15.4" customHeight="1">
      <c r="A34" s="91"/>
      <c r="B34" s="91"/>
      <c r="C34" s="91"/>
      <c r="D34" s="91"/>
      <c r="E34" s="91"/>
      <c r="F34" s="91"/>
    </row>
    <row r="35" spans="1:6">
      <c r="A35" s="91"/>
      <c r="B35" s="91"/>
      <c r="C35" s="91"/>
      <c r="D35" s="91"/>
      <c r="E35" s="91"/>
      <c r="F35" s="91"/>
    </row>
    <row r="36" spans="1:6">
      <c r="A36" s="91"/>
      <c r="B36" s="91"/>
      <c r="C36" s="91"/>
      <c r="D36" s="91"/>
      <c r="E36" s="91"/>
      <c r="F36" s="91"/>
    </row>
    <row r="37" spans="1:6">
      <c r="A37" s="91"/>
      <c r="B37" s="91"/>
      <c r="C37" s="91"/>
      <c r="D37" s="91"/>
      <c r="E37" s="91"/>
      <c r="F37" s="91"/>
    </row>
    <row r="38" spans="1:6">
      <c r="A38" s="91"/>
      <c r="B38" s="91"/>
      <c r="C38" s="91"/>
      <c r="D38" s="91"/>
      <c r="E38" s="91"/>
      <c r="F38" s="91"/>
    </row>
    <row r="39" spans="1:6" ht="15.4" customHeight="1">
      <c r="A39" s="91"/>
      <c r="B39" s="91"/>
      <c r="C39" s="91"/>
      <c r="D39" s="91"/>
      <c r="E39" s="91"/>
      <c r="F39" s="91"/>
    </row>
    <row r="40" spans="1:6">
      <c r="A40" s="91"/>
      <c r="B40" s="91"/>
      <c r="C40" s="91"/>
      <c r="D40" s="91"/>
      <c r="E40" s="91"/>
      <c r="F40" s="91"/>
    </row>
    <row r="41" spans="1:6">
      <c r="A41" s="93" t="s">
        <v>7</v>
      </c>
      <c r="B41" s="93"/>
      <c r="C41" s="93"/>
      <c r="D41" s="93"/>
      <c r="E41" s="93"/>
      <c r="F41" s="93"/>
    </row>
    <row r="42" spans="1:6">
      <c r="A42" s="91"/>
      <c r="B42" s="91"/>
      <c r="C42" s="91"/>
      <c r="D42" s="91"/>
      <c r="E42" s="91"/>
      <c r="F42" s="91"/>
    </row>
    <row r="43" spans="1:6">
      <c r="A43" s="91" t="s">
        <v>8</v>
      </c>
      <c r="B43" s="91"/>
      <c r="C43" s="91"/>
      <c r="D43" s="91"/>
      <c r="E43" s="91"/>
      <c r="F43" s="91"/>
    </row>
    <row r="44" spans="1:6">
      <c r="A44" s="91"/>
      <c r="B44" s="91"/>
      <c r="C44" s="91"/>
      <c r="D44" s="91"/>
      <c r="E44" s="91"/>
      <c r="F44" s="91"/>
    </row>
    <row r="45" spans="1:6" ht="15.4" customHeight="1">
      <c r="A45" s="91"/>
      <c r="B45" s="91"/>
      <c r="C45" s="91"/>
      <c r="D45" s="91"/>
      <c r="E45" s="91"/>
      <c r="F45" s="91"/>
    </row>
    <row r="46" spans="1:6">
      <c r="A46" s="91"/>
      <c r="B46" s="91"/>
      <c r="C46" s="91"/>
      <c r="D46" s="91"/>
      <c r="E46" s="91"/>
      <c r="F46" s="91"/>
    </row>
    <row r="47" spans="1:6">
      <c r="A47" s="91"/>
      <c r="B47" s="91"/>
      <c r="C47" s="91"/>
      <c r="D47" s="91"/>
      <c r="E47" s="91"/>
      <c r="F47" s="91"/>
    </row>
    <row r="48" spans="1:6">
      <c r="A48" s="93" t="s">
        <v>9</v>
      </c>
      <c r="B48" s="93"/>
      <c r="C48" s="93"/>
      <c r="D48" s="93"/>
      <c r="E48" s="93"/>
      <c r="F48" s="93"/>
    </row>
    <row r="49" spans="1:6" ht="15.4" customHeight="1">
      <c r="A49" s="91"/>
      <c r="B49" s="91"/>
      <c r="C49" s="91"/>
      <c r="D49" s="91"/>
      <c r="E49" s="91"/>
      <c r="F49" s="91"/>
    </row>
    <row r="50" spans="1:6" ht="26.85" customHeight="1">
      <c r="A50" s="91"/>
      <c r="B50" s="91"/>
      <c r="C50" s="91"/>
      <c r="D50" s="91"/>
      <c r="E50" s="91"/>
      <c r="F50" s="91"/>
    </row>
    <row r="51" spans="1:6" ht="15.4" customHeight="1">
      <c r="A51" s="91"/>
      <c r="B51" s="91"/>
      <c r="C51" s="91"/>
      <c r="D51" s="91"/>
      <c r="E51" s="91"/>
      <c r="F51" s="91"/>
    </row>
    <row r="52" spans="1:6" ht="15.4" customHeight="1">
      <c r="A52" s="91"/>
      <c r="B52" s="91"/>
      <c r="C52" s="91"/>
      <c r="D52" s="91"/>
      <c r="E52" s="91"/>
      <c r="F52" s="91"/>
    </row>
    <row r="53" spans="1:6">
      <c r="A53" s="91"/>
      <c r="B53" s="91"/>
      <c r="C53" s="91"/>
      <c r="D53" s="91"/>
      <c r="E53" s="91"/>
      <c r="F53" s="91"/>
    </row>
    <row r="54" spans="1:6" ht="16.350000000000001" customHeight="1">
      <c r="A54" s="93" t="s">
        <v>10</v>
      </c>
      <c r="B54" s="93"/>
      <c r="C54" s="93"/>
      <c r="D54" s="93"/>
      <c r="E54" s="93"/>
      <c r="F54" s="93"/>
    </row>
    <row r="55" spans="1:6" ht="16.350000000000001" customHeight="1">
      <c r="A55" s="33" t="s">
        <v>6</v>
      </c>
      <c r="B55" s="29" t="s">
        <v>11</v>
      </c>
      <c r="C55" s="29" t="s">
        <v>12</v>
      </c>
      <c r="D55" s="29" t="s">
        <v>13</v>
      </c>
      <c r="E55" s="29" t="s">
        <v>14</v>
      </c>
      <c r="F55" s="29" t="s">
        <v>15</v>
      </c>
    </row>
    <row r="56" spans="1:6" ht="16.350000000000001" customHeight="1">
      <c r="A56" s="31" t="str">
        <f>+A27</f>
        <v xml:space="preserve">Value based on Market valuation                </v>
      </c>
      <c r="B56" s="30"/>
      <c r="C56" s="30"/>
      <c r="D56" s="32" t="s">
        <v>16</v>
      </c>
      <c r="E56" s="30" t="s">
        <v>16</v>
      </c>
      <c r="F56" s="30"/>
    </row>
    <row r="57" spans="1:6" ht="16.350000000000001" customHeight="1">
      <c r="A57" s="31" t="s">
        <v>5</v>
      </c>
      <c r="B57" s="30"/>
      <c r="C57" s="30"/>
      <c r="D57" s="32" t="s">
        <v>16</v>
      </c>
      <c r="E57" s="30" t="s">
        <v>16</v>
      </c>
      <c r="F57" s="30"/>
    </row>
    <row r="58" spans="1:6" ht="16.350000000000001" customHeight="1">
      <c r="A58" s="93" t="s">
        <v>17</v>
      </c>
      <c r="B58" s="93"/>
      <c r="C58" s="93"/>
      <c r="D58" s="93"/>
      <c r="E58" s="93"/>
      <c r="F58" s="93"/>
    </row>
    <row r="59" spans="1:6" ht="16.350000000000001" customHeight="1">
      <c r="A59" s="33" t="s">
        <v>6</v>
      </c>
      <c r="B59" s="29" t="s">
        <v>18</v>
      </c>
      <c r="C59" s="29" t="s">
        <v>19</v>
      </c>
      <c r="D59" s="29" t="s">
        <v>20</v>
      </c>
      <c r="E59" s="94" t="s">
        <v>21</v>
      </c>
      <c r="F59" s="94"/>
    </row>
    <row r="60" spans="1:6" ht="16.350000000000001" customHeight="1">
      <c r="A60" s="31" t="str">
        <f>+A27</f>
        <v xml:space="preserve">Value based on Market valuation                </v>
      </c>
      <c r="B60" s="30" t="s">
        <v>16</v>
      </c>
      <c r="C60" s="30"/>
      <c r="D60" s="32" t="s">
        <v>16</v>
      </c>
      <c r="E60" s="95" t="s">
        <v>16</v>
      </c>
      <c r="F60" s="95"/>
    </row>
    <row r="61" spans="1:6" ht="16.350000000000001" customHeight="1">
      <c r="A61" s="31" t="s">
        <v>5</v>
      </c>
      <c r="B61" s="30" t="s">
        <v>16</v>
      </c>
      <c r="C61" s="30"/>
      <c r="D61" s="32" t="s">
        <v>16</v>
      </c>
      <c r="E61" s="95" t="s">
        <v>16</v>
      </c>
      <c r="F61" s="95"/>
    </row>
    <row r="62" spans="1:6" ht="16.350000000000001" customHeight="1">
      <c r="A62" s="96" t="s">
        <v>22</v>
      </c>
      <c r="B62" s="96"/>
      <c r="C62" s="96"/>
      <c r="D62" s="96" t="s">
        <v>23</v>
      </c>
      <c r="E62" s="96"/>
      <c r="F62" s="96"/>
    </row>
    <row r="63" spans="1:6" ht="16.350000000000001" customHeight="1">
      <c r="A63" s="91" t="s">
        <v>24</v>
      </c>
      <c r="B63" s="91"/>
      <c r="C63" s="91"/>
      <c r="D63" s="91"/>
      <c r="E63" s="91"/>
      <c r="F63" s="91"/>
    </row>
    <row r="64" spans="1:6" ht="16.350000000000001" customHeight="1">
      <c r="A64" s="91" t="s">
        <v>25</v>
      </c>
      <c r="B64" s="91"/>
      <c r="C64" s="91"/>
      <c r="D64" s="91"/>
      <c r="E64" s="91"/>
      <c r="F64" s="91"/>
    </row>
    <row r="65" spans="1:249" ht="26.85" customHeight="1">
      <c r="A65" s="91" t="s">
        <v>26</v>
      </c>
      <c r="B65" s="91"/>
      <c r="C65" s="91"/>
      <c r="D65" s="91"/>
      <c r="E65" s="91"/>
      <c r="F65" s="91"/>
    </row>
    <row r="66" spans="1:249" s="34" customFormat="1">
      <c r="A66" s="91" t="s">
        <v>27</v>
      </c>
      <c r="B66" s="91"/>
      <c r="C66" s="91"/>
      <c r="D66" s="91"/>
      <c r="E66" s="91"/>
      <c r="F66" s="9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ID66" s="35"/>
      <c r="IE66" s="35"/>
      <c r="IF66" s="35"/>
      <c r="IG66" s="2"/>
      <c r="IL66" s="3"/>
      <c r="IM66" s="3"/>
      <c r="IN66" s="4"/>
      <c r="IO66" s="4"/>
    </row>
    <row r="67" spans="1:249" s="34" customFormat="1">
      <c r="A67" s="91" t="s">
        <v>28</v>
      </c>
      <c r="B67" s="91"/>
      <c r="C67" s="91"/>
      <c r="D67" s="91"/>
      <c r="E67" s="91"/>
      <c r="F67" s="9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ID67" s="35"/>
      <c r="IE67" s="35"/>
      <c r="IF67" s="35"/>
      <c r="IG67" s="2"/>
      <c r="IL67" s="3"/>
      <c r="IM67" s="3"/>
      <c r="IN67" s="4"/>
      <c r="IO67" s="4"/>
    </row>
    <row r="68" spans="1:249" s="34" customFormat="1">
      <c r="A68" s="91" t="s">
        <v>29</v>
      </c>
      <c r="B68" s="91"/>
      <c r="C68" s="91"/>
      <c r="D68" s="91"/>
      <c r="E68" s="91"/>
      <c r="F68" s="9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ID68" s="35"/>
      <c r="IE68" s="35"/>
      <c r="IF68" s="35"/>
      <c r="IG68" s="2"/>
      <c r="IL68" s="3"/>
      <c r="IM68" s="3"/>
      <c r="IN68" s="4"/>
      <c r="IO68" s="4"/>
    </row>
    <row r="69" spans="1:249">
      <c r="A69" s="91" t="s">
        <v>30</v>
      </c>
      <c r="B69" s="91"/>
      <c r="C69" s="91"/>
      <c r="D69" s="91"/>
      <c r="E69" s="91"/>
      <c r="F69" s="91"/>
    </row>
    <row r="70" spans="1:249">
      <c r="A70" s="91" t="s">
        <v>31</v>
      </c>
      <c r="B70" s="91"/>
      <c r="C70" s="91"/>
      <c r="D70" s="91"/>
      <c r="E70" s="91"/>
      <c r="F70" s="91"/>
    </row>
    <row r="71" spans="1:249">
      <c r="A71" s="91" t="s">
        <v>32</v>
      </c>
      <c r="B71" s="91"/>
      <c r="C71" s="91"/>
      <c r="D71" s="91"/>
      <c r="E71" s="91"/>
      <c r="F71" s="91"/>
    </row>
    <row r="72" spans="1:249">
      <c r="A72" s="91" t="s">
        <v>33</v>
      </c>
      <c r="B72" s="91"/>
      <c r="C72" s="91"/>
      <c r="D72" s="91"/>
      <c r="E72" s="91"/>
      <c r="F72" s="91"/>
    </row>
    <row r="73" spans="1:249">
      <c r="A73" s="91" t="s">
        <v>34</v>
      </c>
      <c r="B73" s="91"/>
      <c r="C73" s="91"/>
      <c r="D73" s="91"/>
      <c r="E73" s="91"/>
      <c r="F73" s="91"/>
    </row>
    <row r="74" spans="1:249">
      <c r="A74" s="91" t="s">
        <v>35</v>
      </c>
      <c r="B74" s="91"/>
      <c r="C74" s="91"/>
      <c r="D74" s="98" t="s">
        <v>36</v>
      </c>
      <c r="E74" s="98"/>
      <c r="F74" s="98"/>
    </row>
    <row r="75" spans="1:249">
      <c r="A75" s="99" t="s">
        <v>37</v>
      </c>
      <c r="B75" s="99"/>
      <c r="C75" s="99"/>
      <c r="D75" s="99"/>
      <c r="E75" s="99"/>
      <c r="F75" s="99"/>
    </row>
    <row r="76" spans="1:249">
      <c r="A76" s="100"/>
      <c r="B76" s="100"/>
      <c r="C76" s="100"/>
      <c r="D76" s="100"/>
      <c r="E76" s="100"/>
      <c r="F76" s="100"/>
    </row>
    <row r="77" spans="1:249">
      <c r="A77" s="100"/>
      <c r="B77" s="100"/>
      <c r="C77" s="100"/>
      <c r="D77" s="100"/>
      <c r="E77" s="100"/>
      <c r="F77" s="100"/>
    </row>
    <row r="78" spans="1:249">
      <c r="A78" s="97"/>
      <c r="B78" s="97"/>
      <c r="C78" s="97"/>
      <c r="D78" s="97"/>
      <c r="E78" s="97"/>
      <c r="F78" s="97"/>
    </row>
  </sheetData>
  <sheetProtection selectLockedCells="1" selectUnlockedCells="1"/>
  <mergeCells count="79">
    <mergeCell ref="A78:F78"/>
    <mergeCell ref="A71:C71"/>
    <mergeCell ref="D71:F71"/>
    <mergeCell ref="A72:C72"/>
    <mergeCell ref="D72:F72"/>
    <mergeCell ref="A73:C73"/>
    <mergeCell ref="D73:F73"/>
    <mergeCell ref="A74:C74"/>
    <mergeCell ref="D74:F74"/>
    <mergeCell ref="A75:F75"/>
    <mergeCell ref="A76:F76"/>
    <mergeCell ref="A77:F77"/>
    <mergeCell ref="A68:C68"/>
    <mergeCell ref="D68:F68"/>
    <mergeCell ref="A69:C69"/>
    <mergeCell ref="D69:F69"/>
    <mergeCell ref="A70:C70"/>
    <mergeCell ref="D70:F70"/>
    <mergeCell ref="A65:C65"/>
    <mergeCell ref="D65:F65"/>
    <mergeCell ref="A66:C66"/>
    <mergeCell ref="D66:F66"/>
    <mergeCell ref="A67:C67"/>
    <mergeCell ref="D67:F67"/>
    <mergeCell ref="A64:C64"/>
    <mergeCell ref="D64:F64"/>
    <mergeCell ref="A52:F52"/>
    <mergeCell ref="A53:F53"/>
    <mergeCell ref="A54:F54"/>
    <mergeCell ref="A58:F58"/>
    <mergeCell ref="E59:F59"/>
    <mergeCell ref="E60:F60"/>
    <mergeCell ref="E61:F61"/>
    <mergeCell ref="A62:C62"/>
    <mergeCell ref="D62:F62"/>
    <mergeCell ref="A63:C63"/>
    <mergeCell ref="D63:F63"/>
    <mergeCell ref="B30:E30"/>
    <mergeCell ref="A51:F51"/>
    <mergeCell ref="A40:F40"/>
    <mergeCell ref="A41:F41"/>
    <mergeCell ref="A42:F42"/>
    <mergeCell ref="A43:F43"/>
    <mergeCell ref="A44:F44"/>
    <mergeCell ref="A45:F45"/>
    <mergeCell ref="A46:F46"/>
    <mergeCell ref="A47:F47"/>
    <mergeCell ref="A48:F48"/>
    <mergeCell ref="A49:F49"/>
    <mergeCell ref="A50:F50"/>
    <mergeCell ref="A39:F39"/>
    <mergeCell ref="A32:F32"/>
    <mergeCell ref="A33:F33"/>
    <mergeCell ref="B25:E25"/>
    <mergeCell ref="B26:E26"/>
    <mergeCell ref="B27:E27"/>
    <mergeCell ref="B28:E28"/>
    <mergeCell ref="B29:E29"/>
    <mergeCell ref="A34:F34"/>
    <mergeCell ref="A35:F35"/>
    <mergeCell ref="A36:F36"/>
    <mergeCell ref="A37:F37"/>
    <mergeCell ref="A38:F38"/>
    <mergeCell ref="B31:E31"/>
    <mergeCell ref="B1:C1"/>
    <mergeCell ref="B11:E11"/>
    <mergeCell ref="B12:E12"/>
    <mergeCell ref="B13:E13"/>
    <mergeCell ref="B14:E14"/>
    <mergeCell ref="B15:E15"/>
    <mergeCell ref="B16:E16"/>
    <mergeCell ref="B17:E17"/>
    <mergeCell ref="B18:E18"/>
    <mergeCell ref="B19:E19"/>
    <mergeCell ref="A20:F20"/>
    <mergeCell ref="B21:E21"/>
    <mergeCell ref="B22:E22"/>
    <mergeCell ref="B23:E23"/>
    <mergeCell ref="B24:E24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R17"/>
  <sheetViews>
    <sheetView zoomScale="136" zoomScaleNormal="136" workbookViewId="0">
      <selection activeCell="B2" sqref="B2:F5"/>
    </sheetView>
  </sheetViews>
  <sheetFormatPr defaultColWidth="22.140625" defaultRowHeight="13.5"/>
  <cols>
    <col min="1" max="1" width="5.42578125" style="36" customWidth="1"/>
    <col min="2" max="2" width="22.140625" style="36"/>
    <col min="3" max="3" width="12.28515625" style="36" customWidth="1"/>
    <col min="4" max="4" width="11.85546875" style="36" bestFit="1" customWidth="1"/>
    <col min="5" max="5" width="7.42578125" style="36" customWidth="1"/>
    <col min="6" max="6" width="13.140625" style="36" bestFit="1" customWidth="1"/>
    <col min="7" max="7" width="11.85546875" style="36" bestFit="1" customWidth="1"/>
    <col min="8" max="8" width="13.140625" style="36" bestFit="1" customWidth="1"/>
    <col min="9" max="9" width="11.42578125" style="37" customWidth="1"/>
    <col min="10" max="10" width="14.140625" style="37" customWidth="1"/>
    <col min="11" max="11" width="9" style="36" customWidth="1"/>
    <col min="12" max="12" width="7.7109375" style="36" customWidth="1"/>
    <col min="13" max="13" width="8.42578125" style="36" customWidth="1"/>
    <col min="14" max="14" width="10.140625" style="36" customWidth="1"/>
    <col min="15" max="15" width="13.140625" style="36" customWidth="1"/>
    <col min="16" max="252" width="22.140625" style="36"/>
    <col min="253" max="16384" width="22.140625" style="4"/>
  </cols>
  <sheetData>
    <row r="1" spans="1:252" ht="54">
      <c r="A1" s="38" t="s">
        <v>38</v>
      </c>
      <c r="B1" s="38" t="s">
        <v>39</v>
      </c>
      <c r="C1" s="38" t="s">
        <v>40</v>
      </c>
      <c r="D1" s="38" t="s">
        <v>41</v>
      </c>
      <c r="E1" s="38" t="s">
        <v>42</v>
      </c>
      <c r="F1" s="38" t="s">
        <v>43</v>
      </c>
      <c r="G1" s="38" t="s">
        <v>44</v>
      </c>
      <c r="H1" s="38" t="s">
        <v>45</v>
      </c>
      <c r="I1" s="39" t="s">
        <v>46</v>
      </c>
      <c r="J1" s="39" t="s">
        <v>47</v>
      </c>
      <c r="K1" s="38" t="s">
        <v>48</v>
      </c>
      <c r="L1" s="38" t="s">
        <v>49</v>
      </c>
      <c r="M1" s="38" t="s">
        <v>50</v>
      </c>
      <c r="N1" s="38" t="s">
        <v>51</v>
      </c>
      <c r="O1" s="38" t="s">
        <v>99</v>
      </c>
    </row>
    <row r="2" spans="1:252">
      <c r="A2" s="40">
        <v>1</v>
      </c>
      <c r="B2" s="41"/>
      <c r="C2" s="40"/>
      <c r="D2" s="40"/>
      <c r="E2" s="41"/>
      <c r="F2" s="42"/>
      <c r="G2" s="42"/>
      <c r="H2" s="42"/>
      <c r="I2" s="43"/>
      <c r="J2" s="43"/>
      <c r="K2" s="41"/>
      <c r="L2" s="41"/>
      <c r="M2" s="41"/>
      <c r="N2" s="41"/>
      <c r="O2" s="41" t="s">
        <v>98</v>
      </c>
    </row>
    <row r="3" spans="1:252">
      <c r="A3" s="40">
        <v>2</v>
      </c>
      <c r="B3" s="41"/>
      <c r="C3" s="40"/>
      <c r="D3" s="40"/>
      <c r="E3" s="41"/>
      <c r="F3" s="42"/>
      <c r="G3" s="42"/>
      <c r="H3" s="42"/>
      <c r="I3" s="43"/>
      <c r="J3" s="43"/>
      <c r="K3" s="41"/>
      <c r="L3" s="41"/>
      <c r="M3" s="41"/>
      <c r="N3" s="41"/>
      <c r="O3" s="41" t="s">
        <v>98</v>
      </c>
    </row>
    <row r="4" spans="1:252">
      <c r="A4" s="40">
        <v>3</v>
      </c>
      <c r="B4" s="41"/>
      <c r="C4" s="40"/>
      <c r="D4" s="40"/>
      <c r="E4" s="41"/>
      <c r="F4" s="42"/>
      <c r="H4" s="42"/>
      <c r="I4" s="43"/>
      <c r="J4" s="43"/>
      <c r="K4" s="41"/>
      <c r="L4" s="41"/>
      <c r="M4" s="41"/>
      <c r="N4" s="41"/>
      <c r="O4" s="41" t="s">
        <v>98</v>
      </c>
    </row>
    <row r="5" spans="1:252">
      <c r="A5" s="40">
        <v>4</v>
      </c>
      <c r="B5" s="41"/>
      <c r="C5" s="40"/>
      <c r="D5" s="40"/>
      <c r="E5" s="41"/>
      <c r="F5" s="42"/>
      <c r="G5" s="42"/>
      <c r="H5" s="42"/>
      <c r="I5" s="43"/>
      <c r="J5" s="43"/>
      <c r="K5" s="41"/>
      <c r="L5" s="41"/>
      <c r="M5" s="41"/>
      <c r="N5" s="41"/>
      <c r="O5" s="41" t="s">
        <v>98</v>
      </c>
      <c r="IR5" s="4"/>
    </row>
    <row r="6" spans="1:252">
      <c r="A6" s="40">
        <v>5</v>
      </c>
      <c r="B6" s="41"/>
      <c r="C6" s="40"/>
      <c r="D6" s="76"/>
      <c r="E6" s="41"/>
      <c r="F6" s="42"/>
      <c r="G6" s="42"/>
      <c r="H6" s="42"/>
      <c r="I6" s="43"/>
      <c r="J6" s="43"/>
      <c r="K6" s="41"/>
      <c r="L6" s="41"/>
      <c r="M6" s="41"/>
      <c r="N6" s="41"/>
      <c r="O6" s="41" t="s">
        <v>98</v>
      </c>
      <c r="IR6" s="4"/>
    </row>
    <row r="7" spans="1:252">
      <c r="A7" s="40">
        <v>6</v>
      </c>
      <c r="B7" s="44"/>
      <c r="C7" s="40"/>
      <c r="D7" s="45"/>
      <c r="E7" s="45"/>
      <c r="F7" s="45"/>
      <c r="G7" s="45"/>
      <c r="H7" s="45"/>
      <c r="I7" s="43"/>
      <c r="J7" s="43"/>
      <c r="K7" s="46"/>
      <c r="L7" s="46"/>
      <c r="M7" s="46"/>
      <c r="N7" s="47"/>
      <c r="O7" s="45" t="s">
        <v>98</v>
      </c>
    </row>
    <row r="8" spans="1:252">
      <c r="A8" s="40">
        <v>7</v>
      </c>
      <c r="B8" s="44"/>
      <c r="C8" s="40"/>
      <c r="D8" s="45"/>
      <c r="E8" s="45"/>
      <c r="F8" s="45"/>
      <c r="G8" s="45"/>
      <c r="H8" s="45"/>
      <c r="I8" s="43"/>
      <c r="J8" s="43"/>
      <c r="K8" s="46"/>
      <c r="L8" s="46"/>
      <c r="M8" s="46"/>
      <c r="N8" s="47"/>
      <c r="O8" s="45" t="s">
        <v>98</v>
      </c>
    </row>
    <row r="9" spans="1:252">
      <c r="A9" s="40">
        <v>8</v>
      </c>
      <c r="B9" s="44"/>
      <c r="C9" s="40"/>
      <c r="D9" s="45"/>
      <c r="E9" s="45"/>
      <c r="F9" s="45"/>
      <c r="G9" s="45"/>
      <c r="H9" s="45"/>
      <c r="I9" s="43"/>
      <c r="J9" s="43"/>
      <c r="K9" s="46"/>
      <c r="L9" s="46"/>
      <c r="M9" s="46"/>
      <c r="N9" s="47"/>
      <c r="O9" s="45" t="s">
        <v>97</v>
      </c>
    </row>
    <row r="10" spans="1:252">
      <c r="A10" s="40">
        <v>9</v>
      </c>
      <c r="B10" s="44"/>
      <c r="C10" s="40"/>
      <c r="D10" s="45"/>
      <c r="E10" s="45"/>
      <c r="F10" s="45"/>
      <c r="G10" s="45"/>
      <c r="H10" s="45"/>
      <c r="I10" s="43"/>
      <c r="J10" s="43"/>
      <c r="K10" s="46"/>
      <c r="L10" s="46"/>
      <c r="M10" s="46"/>
      <c r="N10" s="47"/>
      <c r="O10" s="45" t="s">
        <v>97</v>
      </c>
    </row>
    <row r="11" spans="1:252">
      <c r="A11" s="40">
        <v>10</v>
      </c>
      <c r="B11" s="44"/>
      <c r="C11" s="40"/>
      <c r="D11" s="45"/>
      <c r="E11" s="45"/>
      <c r="F11" s="45"/>
      <c r="G11" s="45"/>
      <c r="H11" s="45"/>
      <c r="I11" s="43"/>
      <c r="J11" s="43"/>
      <c r="K11" s="46"/>
      <c r="L11" s="46"/>
      <c r="M11" s="46"/>
      <c r="N11" s="47"/>
      <c r="O11" s="41" t="s">
        <v>97</v>
      </c>
    </row>
    <row r="12" spans="1:252">
      <c r="A12" s="40">
        <v>11</v>
      </c>
      <c r="B12" s="44"/>
      <c r="C12" s="40"/>
      <c r="D12" s="45"/>
      <c r="E12" s="45"/>
      <c r="F12" s="45"/>
      <c r="G12" s="45"/>
      <c r="H12" s="45"/>
      <c r="I12" s="43"/>
      <c r="J12" s="43"/>
      <c r="K12" s="46"/>
      <c r="L12" s="46"/>
      <c r="M12" s="46"/>
      <c r="N12" s="47"/>
      <c r="O12" s="41" t="s">
        <v>97</v>
      </c>
    </row>
    <row r="13" spans="1:252">
      <c r="A13" s="48"/>
      <c r="B13" s="40"/>
      <c r="C13" s="40"/>
      <c r="D13" s="40"/>
      <c r="E13" s="40"/>
      <c r="F13" s="40"/>
      <c r="G13" s="40"/>
      <c r="H13" s="40"/>
      <c r="I13" s="49"/>
      <c r="J13" s="49"/>
      <c r="K13" s="40"/>
      <c r="L13" s="40"/>
      <c r="M13" s="40"/>
      <c r="N13" s="40"/>
      <c r="O13" s="50">
        <f>SUMIF(O2:O12,"Y",N2:N12)</f>
        <v>0</v>
      </c>
    </row>
    <row r="17" spans="9:9">
      <c r="I17" s="7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101" t="s">
        <v>52</v>
      </c>
      <c r="B1" s="101"/>
      <c r="C1" s="52"/>
    </row>
    <row r="2" spans="1:6" ht="14.25" customHeight="1">
      <c r="A2" s="101" t="s">
        <v>53</v>
      </c>
      <c r="B2" s="101"/>
      <c r="C2" s="52"/>
    </row>
    <row r="5" spans="1:6" ht="30">
      <c r="A5" s="53" t="s">
        <v>38</v>
      </c>
      <c r="B5" s="54" t="s">
        <v>54</v>
      </c>
      <c r="C5" s="54" t="s">
        <v>55</v>
      </c>
      <c r="D5" s="55" t="s">
        <v>56</v>
      </c>
      <c r="E5" s="51" t="s">
        <v>57</v>
      </c>
      <c r="F5" s="51" t="s">
        <v>58</v>
      </c>
    </row>
    <row r="6" spans="1:6" ht="42.75">
      <c r="A6" s="56">
        <v>1</v>
      </c>
      <c r="B6" s="57" t="s">
        <v>59</v>
      </c>
      <c r="C6" s="58" t="s">
        <v>60</v>
      </c>
      <c r="D6" s="59"/>
      <c r="E6" s="60">
        <v>0.2</v>
      </c>
      <c r="F6" s="60">
        <f t="shared" ref="F6:F12" si="0">E6/10*D6</f>
        <v>0</v>
      </c>
    </row>
    <row r="7" spans="1:6" ht="42.75">
      <c r="A7" s="56">
        <v>2</v>
      </c>
      <c r="B7" s="57" t="s">
        <v>61</v>
      </c>
      <c r="C7" s="58" t="s">
        <v>62</v>
      </c>
      <c r="D7" s="61"/>
      <c r="E7" s="60">
        <v>0.15</v>
      </c>
      <c r="F7" s="60">
        <f t="shared" si="0"/>
        <v>0</v>
      </c>
    </row>
    <row r="8" spans="1:6" ht="42.75">
      <c r="A8" s="56">
        <v>3</v>
      </c>
      <c r="B8" s="57" t="s">
        <v>63</v>
      </c>
      <c r="C8" s="58" t="s">
        <v>64</v>
      </c>
      <c r="D8" s="61"/>
      <c r="E8" s="60">
        <v>0.1</v>
      </c>
      <c r="F8" s="60">
        <f t="shared" si="0"/>
        <v>0</v>
      </c>
    </row>
    <row r="9" spans="1:6" ht="57">
      <c r="A9" s="56">
        <v>4</v>
      </c>
      <c r="B9" s="57" t="s">
        <v>65</v>
      </c>
      <c r="C9" s="62" t="s">
        <v>66</v>
      </c>
      <c r="D9" s="61"/>
      <c r="E9" s="60">
        <v>0.1</v>
      </c>
      <c r="F9" s="60">
        <f t="shared" si="0"/>
        <v>0</v>
      </c>
    </row>
    <row r="10" spans="1:6" ht="85.5">
      <c r="A10" s="56">
        <v>5</v>
      </c>
      <c r="B10" s="57" t="s">
        <v>67</v>
      </c>
      <c r="C10" s="58" t="s">
        <v>68</v>
      </c>
      <c r="D10" s="61"/>
      <c r="E10" s="60">
        <v>0.1</v>
      </c>
      <c r="F10" s="60">
        <f t="shared" si="0"/>
        <v>0</v>
      </c>
    </row>
    <row r="11" spans="1:6" ht="128.25">
      <c r="A11" s="56">
        <v>6</v>
      </c>
      <c r="B11" s="63" t="s">
        <v>69</v>
      </c>
      <c r="C11" s="64" t="s">
        <v>70</v>
      </c>
      <c r="D11" s="61"/>
      <c r="E11" s="60">
        <v>0.1</v>
      </c>
      <c r="F11" s="60">
        <f t="shared" si="0"/>
        <v>0</v>
      </c>
    </row>
    <row r="12" spans="1:6" ht="28.5">
      <c r="A12" s="56">
        <v>7</v>
      </c>
      <c r="B12" s="56" t="s">
        <v>71</v>
      </c>
      <c r="C12" s="65" t="s">
        <v>72</v>
      </c>
      <c r="D12" s="61"/>
      <c r="E12" s="60">
        <v>0.25</v>
      </c>
      <c r="F12" s="60">
        <f t="shared" si="0"/>
        <v>0</v>
      </c>
    </row>
    <row r="13" spans="1:6" ht="15">
      <c r="A13" s="66"/>
      <c r="B13" s="67" t="s">
        <v>73</v>
      </c>
      <c r="C13" s="67"/>
      <c r="D13" s="68"/>
      <c r="E13" s="69">
        <f>SUM(E6:E12)</f>
        <v>0.99999999999999989</v>
      </c>
      <c r="F13" s="6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MyPc</cp:lastModifiedBy>
  <cp:lastPrinted>2018-07-05T06:12:53Z</cp:lastPrinted>
  <dcterms:created xsi:type="dcterms:W3CDTF">2015-09-25T09:25:31Z</dcterms:created>
  <dcterms:modified xsi:type="dcterms:W3CDTF">2019-10-14T11:28:28Z</dcterms:modified>
</cp:coreProperties>
</file>