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ll Data\Tajinder\Eligibilty sheets\"/>
    </mc:Choice>
  </mc:AlternateContent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J2" i="2" l="1"/>
  <c r="D7" i="1" l="1"/>
  <c r="F7" i="1" s="1"/>
  <c r="D4" i="1"/>
  <c r="F4" i="1" s="1"/>
  <c r="D5" i="1"/>
  <c r="F5" i="1" s="1"/>
  <c r="D8" i="1" l="1"/>
  <c r="F8" i="1" s="1"/>
  <c r="D9" i="1"/>
  <c r="F9" i="1" s="1"/>
  <c r="D10" i="1"/>
  <c r="F10" i="1" s="1"/>
  <c r="D3" i="1"/>
  <c r="F3" i="1" s="1"/>
  <c r="B24" i="1"/>
  <c r="F23" i="1"/>
  <c r="F25" i="1" s="1"/>
  <c r="F18" i="1"/>
  <c r="I10" i="2"/>
  <c r="F13" i="1" s="1"/>
  <c r="F6" i="5"/>
  <c r="F7" i="5"/>
  <c r="F8" i="5"/>
  <c r="F9" i="5"/>
  <c r="F10" i="5"/>
  <c r="F11" i="5"/>
  <c r="F12" i="5"/>
  <c r="E13" i="5"/>
  <c r="F13" i="5" l="1"/>
  <c r="F11" i="1" l="1"/>
  <c r="F12" i="1" s="1"/>
  <c r="F15" i="1" l="1"/>
  <c r="F19" i="1" s="1"/>
  <c r="F26" i="1"/>
</calcChain>
</file>

<file path=xl/sharedStrings.xml><?xml version="1.0" encoding="utf-8"?>
<sst xmlns="http://schemas.openxmlformats.org/spreadsheetml/2006/main" count="81" uniqueCount="64">
  <si>
    <t xml:space="preserve">FINANCIAL YEAR </t>
  </si>
  <si>
    <t xml:space="preserve">TOP UP </t>
  </si>
  <si>
    <t>Eligibility</t>
  </si>
  <si>
    <t>Sr. No.</t>
  </si>
  <si>
    <t>Tenure</t>
  </si>
  <si>
    <t>Instal. Paid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</si>
  <si>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</si>
  <si>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</si>
  <si>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</si>
  <si>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</si>
  <si>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</si>
  <si>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</si>
  <si>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</si>
  <si>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</si>
  <si>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</si>
  <si>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</si>
  <si>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</si>
  <si>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</si>
  <si>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</si>
  <si>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</si>
  <si>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</si>
  <si>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</si>
  <si>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</si>
  <si>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</si>
  <si>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</si>
  <si>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</si>
  <si>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</si>
  <si>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</si>
  <si>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</si>
  <si>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</si>
  <si>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</si>
  <si>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</si>
  <si>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</si>
  <si>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</si>
  <si>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</si>
  <si>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</si>
  <si>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</si>
  <si>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</si>
  <si>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</si>
  <si>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</si>
  <si>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</si>
  <si>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</si>
  <si>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</si>
  <si>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</si>
  <si>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</si>
  <si>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>y</t>
  </si>
  <si>
    <t>EMI Considered</t>
  </si>
  <si>
    <t>Income From Other Sources</t>
  </si>
  <si>
    <t>N</t>
  </si>
  <si>
    <t>2020-21</t>
  </si>
  <si>
    <t>2019-20</t>
  </si>
  <si>
    <t>Net Profit</t>
  </si>
  <si>
    <t>NAME</t>
  </si>
  <si>
    <t>LAN NO.</t>
  </si>
  <si>
    <t>BANK NAME</t>
  </si>
  <si>
    <t>Loan amount</t>
  </si>
  <si>
    <t xml:space="preserve">S H HOSIERY WORKS </t>
  </si>
  <si>
    <t>RAMESH KUMAR</t>
  </si>
  <si>
    <t>ASHISH AHUJA</t>
  </si>
  <si>
    <t>Income from salary ( SH AHUJA HOSEIRY WORKS )</t>
  </si>
  <si>
    <t xml:space="preserve">Income From Business  </t>
  </si>
  <si>
    <t>ramesh kumar</t>
  </si>
  <si>
    <t>LBLUD00005173480</t>
  </si>
  <si>
    <t>ICICI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</si>
</sst>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90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3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Border="1" applyAlignment="1">
      <alignment horizontal="center"/>
    </xf>
    <xf numFmtId="169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165" fontId="9" fillId="3" borderId="1" xfId="1" applyNumberFormat="1" applyFont="1" applyFill="1" applyBorder="1" applyAlignment="1" applyProtection="1">
      <alignment horizontal="center" vertical="center" wrapText="1"/>
    </xf>
    <xf numFmtId="165" fontId="9" fillId="4" borderId="1" xfId="1" applyNumberFormat="1" applyFont="1" applyFill="1" applyBorder="1" applyAlignment="1" applyProtection="1">
      <alignment horizontal="left" vertical="center" wrapText="1"/>
    </xf>
    <xf numFmtId="165" fontId="9" fillId="4" borderId="1" xfId="1" applyNumberFormat="1" applyFont="1" applyFill="1" applyBorder="1" applyAlignment="1" applyProtection="1">
      <alignment horizontal="center" vertical="center" wrapText="1"/>
    </xf>
    <xf numFmtId="9" fontId="9" fillId="4" borderId="1" xfId="1" applyNumberFormat="1" applyFont="1" applyFill="1" applyBorder="1" applyAlignment="1" applyProtection="1">
      <alignment horizontal="center" vertical="center" wrapText="1"/>
    </xf>
    <xf numFmtId="165" fontId="10" fillId="2" borderId="1" xfId="1" applyNumberFormat="1" applyFont="1" applyFill="1" applyBorder="1" applyAlignment="1" applyProtection="1">
      <alignment horizontal="left" vertical="center" wrapText="1"/>
    </xf>
    <xf numFmtId="166" fontId="10" fillId="2" borderId="1" xfId="1" applyNumberFormat="1" applyFont="1" applyFill="1" applyBorder="1" applyAlignment="1" applyProtection="1">
      <alignment horizontal="center" vertical="center"/>
    </xf>
    <xf numFmtId="165" fontId="10" fillId="2" borderId="1" xfId="1" applyNumberFormat="1" applyFont="1" applyFill="1" applyBorder="1" applyAlignment="1" applyProtection="1">
      <alignment horizontal="center" vertical="top"/>
    </xf>
    <xf numFmtId="9" fontId="10" fillId="2" borderId="1" xfId="1" applyNumberFormat="1" applyFont="1" applyFill="1" applyBorder="1" applyAlignment="1" applyProtection="1">
      <alignment horizontal="center" vertical="top"/>
    </xf>
    <xf numFmtId="166" fontId="10" fillId="0" borderId="1" xfId="1" applyNumberFormat="1" applyFont="1" applyFill="1" applyBorder="1" applyAlignment="1" applyProtection="1">
      <alignment horizontal="center" vertical="center"/>
    </xf>
    <xf numFmtId="164" fontId="9" fillId="4" borderId="1" xfId="1" applyFont="1" applyFill="1" applyBorder="1" applyAlignment="1" applyProtection="1">
      <alignment vertical="top" wrapText="1"/>
    </xf>
    <xf numFmtId="167" fontId="9" fillId="4" borderId="1" xfId="1" applyNumberFormat="1" applyFont="1" applyFill="1" applyBorder="1" applyAlignment="1" applyProtection="1">
      <alignment horizontal="center" vertical="top"/>
    </xf>
    <xf numFmtId="165" fontId="10" fillId="0" borderId="1" xfId="1" applyNumberFormat="1" applyFont="1" applyFill="1" applyBorder="1" applyAlignment="1" applyProtection="1">
      <alignment vertical="top" wrapText="1"/>
    </xf>
    <xf numFmtId="165" fontId="10" fillId="0" borderId="1" xfId="1" applyNumberFormat="1" applyFont="1" applyFill="1" applyBorder="1" applyAlignment="1" applyProtection="1">
      <alignment horizontal="left" vertical="top" wrapText="1"/>
    </xf>
    <xf numFmtId="10" fontId="10" fillId="0" borderId="1" xfId="1" applyNumberFormat="1" applyFont="1" applyFill="1" applyBorder="1" applyAlignment="1" applyProtection="1">
      <alignment horizontal="center" vertical="top"/>
    </xf>
    <xf numFmtId="165" fontId="10" fillId="4" borderId="1" xfId="1" applyNumberFormat="1" applyFont="1" applyFill="1" applyBorder="1" applyAlignment="1" applyProtection="1">
      <alignment horizontal="center" vertical="top"/>
    </xf>
    <xf numFmtId="165" fontId="10" fillId="0" borderId="1" xfId="1" applyNumberFormat="1" applyFont="1" applyFill="1" applyBorder="1" applyAlignment="1" applyProtection="1">
      <alignment horizontal="center" vertical="top"/>
    </xf>
    <xf numFmtId="2" fontId="10" fillId="4" borderId="1" xfId="4" applyNumberFormat="1" applyFont="1" applyFill="1" applyBorder="1" applyAlignment="1" applyProtection="1">
      <alignment horizontal="center" vertical="top"/>
    </xf>
    <xf numFmtId="164" fontId="10" fillId="4" borderId="1" xfId="4" applyNumberFormat="1" applyFont="1" applyFill="1" applyBorder="1" applyAlignment="1" applyProtection="1">
      <alignment horizontal="center" vertical="top"/>
    </xf>
    <xf numFmtId="10" fontId="10" fillId="4" borderId="1" xfId="1" applyNumberFormat="1" applyFont="1" applyFill="1" applyBorder="1" applyAlignment="1" applyProtection="1">
      <alignment horizontal="center" vertical="top"/>
    </xf>
    <xf numFmtId="164" fontId="10" fillId="0" borderId="1" xfId="1" applyNumberFormat="1" applyFont="1" applyFill="1" applyBorder="1" applyAlignment="1" applyProtection="1">
      <alignment horizontal="center" vertical="top"/>
    </xf>
    <xf numFmtId="165" fontId="10" fillId="4" borderId="1" xfId="4" applyNumberFormat="1" applyFont="1" applyFill="1" applyBorder="1" applyAlignment="1" applyProtection="1">
      <alignment horizontal="center" vertical="top"/>
    </xf>
    <xf numFmtId="10" fontId="10" fillId="4" borderId="1" xfId="4" applyNumberFormat="1" applyFont="1" applyFill="1" applyBorder="1" applyAlignment="1" applyProtection="1">
      <alignment horizontal="center" vertical="top"/>
    </xf>
    <xf numFmtId="0" fontId="11" fillId="3" borderId="1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169" fontId="11" fillId="3" borderId="5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170" fontId="10" fillId="0" borderId="5" xfId="0" applyNumberFormat="1" applyFont="1" applyBorder="1" applyAlignment="1">
      <alignment horizontal="center" vertical="center" wrapText="1"/>
    </xf>
    <xf numFmtId="1" fontId="11" fillId="0" borderId="5" xfId="0" applyNumberFormat="1" applyFont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/>
    </xf>
    <xf numFmtId="170" fontId="10" fillId="0" borderId="6" xfId="0" applyNumberFormat="1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170" fontId="10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69" fontId="11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65" fontId="10" fillId="2" borderId="2" xfId="1" applyNumberFormat="1" applyFont="1" applyFill="1" applyBorder="1" applyAlignment="1" applyProtection="1">
      <alignment horizontal="left" vertical="center" wrapText="1"/>
    </xf>
    <xf numFmtId="166" fontId="10" fillId="2" borderId="4" xfId="1" applyNumberFormat="1" applyFont="1" applyFill="1" applyBorder="1" applyAlignment="1" applyProtection="1">
      <alignment horizontal="center" vertical="center"/>
    </xf>
    <xf numFmtId="165" fontId="9" fillId="4" borderId="6" xfId="1" applyNumberFormat="1" applyFont="1" applyFill="1" applyBorder="1" applyAlignment="1" applyProtection="1">
      <alignment horizontal="center" vertical="center" wrapText="1"/>
    </xf>
    <xf numFmtId="166" fontId="10" fillId="7" borderId="4" xfId="1" applyNumberFormat="1" applyFont="1" applyFill="1" applyBorder="1" applyAlignment="1" applyProtection="1">
      <alignment horizontal="center" vertical="center"/>
    </xf>
    <xf numFmtId="0" fontId="10" fillId="2" borderId="6" xfId="3" applyFont="1" applyFill="1" applyBorder="1" applyAlignment="1">
      <alignment horizontal="center" vertical="center" wrapText="1"/>
    </xf>
    <xf numFmtId="165" fontId="9" fillId="4" borderId="7" xfId="1" applyNumberFormat="1" applyFont="1" applyFill="1" applyBorder="1" applyAlignment="1" applyProtection="1">
      <alignment horizontal="center" vertical="center" wrapText="1"/>
    </xf>
    <xf numFmtId="166" fontId="10" fillId="2" borderId="8" xfId="1" applyNumberFormat="1" applyFont="1" applyFill="1" applyBorder="1" applyAlignment="1" applyProtection="1">
      <alignment horizontal="center" vertical="center"/>
    </xf>
    <xf numFmtId="0" fontId="10" fillId="2" borderId="8" xfId="3" applyFont="1" applyFill="1" applyBorder="1" applyAlignment="1">
      <alignment horizontal="center" vertical="center" wrapText="1"/>
    </xf>
    <xf numFmtId="0" fontId="10" fillId="0" borderId="1" xfId="0" applyNumberFormat="1" applyFont="1" applyFill="1" applyBorder="1"/>
    <xf numFmtId="165" fontId="9" fillId="3" borderId="1" xfId="1" applyNumberFormat="1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/>
    <xf numFmtId="0" fontId="10" fillId="0" borderId="3" xfId="0" applyNumberFormat="1" applyFont="1" applyFill="1" applyBorder="1"/>
    <xf numFmtId="0" fontId="10" fillId="0" borderId="4" xfId="0" applyNumberFormat="1" applyFont="1" applyFill="1" applyBorder="1"/>
    <xf numFmtId="165" fontId="9" fillId="0" borderId="2" xfId="1" applyNumberFormat="1" applyFont="1" applyFill="1" applyBorder="1" applyAlignment="1" applyProtection="1">
      <alignment horizontal="center" vertical="center"/>
    </xf>
    <xf numFmtId="165" fontId="9" fillId="0" borderId="3" xfId="1" applyNumberFormat="1" applyFont="1" applyFill="1" applyBorder="1" applyAlignment="1" applyProtection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</xf>
    <xf numFmtId="168" fontId="9" fillId="3" borderId="1" xfId="1" applyNumberFormat="1" applyFont="1" applyFill="1" applyBorder="1" applyAlignment="1" applyProtection="1">
      <alignment horizontal="center" vertical="center" wrapText="1"/>
    </xf>
    <xf numFmtId="165" fontId="9" fillId="0" borderId="1" xfId="1" applyNumberFormat="1" applyFont="1" applyFill="1" applyBorder="1" applyAlignment="1" applyProtection="1">
      <alignment horizontal="center" vertical="top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71"/>
  <sheetViews>
    <sheetView tabSelected="1" topLeftCell="A8" zoomScale="130" zoomScaleNormal="130" workbookViewId="0">
      <selection activeCell="A5" sqref="A5:XFD5"/>
    </sheetView>
  </sheetViews>
  <sheetFormatPr defaultColWidth="31.28515625" defaultRowHeight="12"/>
  <cols>
    <col min="1" max="1" width="34.7109375" style="20" customWidth="1"/>
    <col min="2" max="2" width="10.42578125" style="20" customWidth="1"/>
    <col min="3" max="4" width="12" style="20" customWidth="1"/>
    <col min="5" max="5" width="9.7109375" style="20" customWidth="1"/>
    <col min="6" max="6" width="15" style="20" customWidth="1"/>
    <col min="7" max="7" width="16.28515625" style="20" customWidth="1"/>
    <col min="8" max="8" width="14.7109375" style="20" customWidth="1"/>
    <col min="9" max="9" width="11.85546875" style="20" customWidth="1"/>
    <col min="10" max="10" width="14.5703125" style="20" customWidth="1"/>
    <col min="11" max="12" width="13.140625" style="20" customWidth="1"/>
    <col min="13" max="13" width="13.7109375" style="20" customWidth="1"/>
    <col min="14" max="14" width="14.140625" style="20" customWidth="1"/>
    <col min="15" max="15" width="11.85546875" style="20" customWidth="1"/>
    <col min="16" max="16" width="12" style="20" customWidth="1"/>
    <col min="17" max="17" width="11" style="20" customWidth="1"/>
    <col min="18" max="18" width="11.5703125" style="20" customWidth="1"/>
    <col min="19" max="19" width="12" style="20" customWidth="1"/>
    <col min="20" max="237" width="31.28515625" style="20"/>
    <col min="238" max="245" width="31.28515625" style="21"/>
    <col min="246" max="247" width="31.28515625" style="22"/>
    <col min="248" max="16384" width="31.28515625" style="23"/>
  </cols>
  <sheetData>
    <row r="1" spans="1:6" ht="26.85" customHeight="1">
      <c r="A1" s="29" t="s">
        <v>56</v>
      </c>
      <c r="B1" s="80" t="s">
        <v>0</v>
      </c>
      <c r="C1" s="80"/>
      <c r="D1" s="29"/>
      <c r="E1" s="29"/>
      <c r="F1" s="29" t="s">
        <v>1</v>
      </c>
    </row>
    <row r="2" spans="1:6">
      <c r="A2" s="30" t="s">
        <v>57</v>
      </c>
      <c r="B2" s="76" t="s">
        <v>49</v>
      </c>
      <c r="C2" s="31" t="s">
        <v>50</v>
      </c>
      <c r="D2" s="31" t="s">
        <v>29</v>
      </c>
      <c r="E2" s="32" t="s">
        <v>2</v>
      </c>
      <c r="F2" s="31" t="s">
        <v>30</v>
      </c>
    </row>
    <row r="3" spans="1:6">
      <c r="A3" s="71" t="s">
        <v>51</v>
      </c>
      <c r="B3" s="77">
        <v>4560232</v>
      </c>
      <c r="C3" s="74">
        <v>534771.21</v>
      </c>
      <c r="D3" s="35">
        <f t="shared" ref="D3" si="0">AVERAGE(B3:C3)</f>
        <v>2547501.605</v>
      </c>
      <c r="E3" s="36">
        <v>1</v>
      </c>
      <c r="F3" s="35">
        <f t="shared" ref="F3" si="1">E3*D3</f>
        <v>2547501.605</v>
      </c>
    </row>
    <row r="4" spans="1:6">
      <c r="A4" s="71" t="s">
        <v>47</v>
      </c>
      <c r="B4" s="78">
        <v>68275</v>
      </c>
      <c r="C4" s="72">
        <v>4421</v>
      </c>
      <c r="D4" s="35">
        <f>AVERAGE(B4:C4)</f>
        <v>36348</v>
      </c>
      <c r="E4" s="36">
        <v>0.5</v>
      </c>
      <c r="F4" s="35">
        <f>E4*D4</f>
        <v>18174</v>
      </c>
    </row>
    <row r="5" spans="1:6">
      <c r="A5" s="71" t="s">
        <v>31</v>
      </c>
      <c r="B5" s="75">
        <v>-42244</v>
      </c>
      <c r="C5" s="72">
        <v>-8082</v>
      </c>
      <c r="D5" s="35">
        <f>AVERAGE(B5:C5)</f>
        <v>-25163</v>
      </c>
      <c r="E5" s="36">
        <v>0.5</v>
      </c>
      <c r="F5" s="35">
        <f>E5*D5</f>
        <v>-12581.5</v>
      </c>
    </row>
    <row r="6" spans="1:6">
      <c r="A6" s="30" t="s">
        <v>58</v>
      </c>
      <c r="B6" s="73" t="s">
        <v>49</v>
      </c>
      <c r="C6" s="31" t="s">
        <v>50</v>
      </c>
      <c r="D6" s="31" t="s">
        <v>29</v>
      </c>
      <c r="E6" s="32" t="s">
        <v>2</v>
      </c>
      <c r="F6" s="31" t="s">
        <v>30</v>
      </c>
    </row>
    <row r="7" spans="1:6">
      <c r="A7" s="71" t="s">
        <v>60</v>
      </c>
      <c r="B7" s="78">
        <v>212400</v>
      </c>
      <c r="C7" s="72">
        <v>164300</v>
      </c>
      <c r="D7" s="35">
        <f>AVERAGE(B7:C7)</f>
        <v>188350</v>
      </c>
      <c r="E7" s="36">
        <v>0.5</v>
      </c>
      <c r="F7" s="35">
        <f>E7*D7</f>
        <v>94175</v>
      </c>
    </row>
    <row r="8" spans="1:6" ht="21">
      <c r="A8" s="33" t="s">
        <v>59</v>
      </c>
      <c r="B8" s="34">
        <v>70000</v>
      </c>
      <c r="C8" s="37">
        <v>80000</v>
      </c>
      <c r="D8" s="35">
        <f t="shared" ref="D8:D10" si="2">AVERAGE(B8:C8)</f>
        <v>75000</v>
      </c>
      <c r="E8" s="36">
        <v>1</v>
      </c>
      <c r="F8" s="35">
        <f t="shared" ref="F8:F10" si="3">E8*D8</f>
        <v>75000</v>
      </c>
    </row>
    <row r="9" spans="1:6">
      <c r="A9" s="33" t="s">
        <v>47</v>
      </c>
      <c r="B9" s="34">
        <v>260</v>
      </c>
      <c r="C9" s="37">
        <v>373</v>
      </c>
      <c r="D9" s="35">
        <f t="shared" si="2"/>
        <v>316.5</v>
      </c>
      <c r="E9" s="36">
        <v>1</v>
      </c>
      <c r="F9" s="35">
        <f t="shared" si="3"/>
        <v>316.5</v>
      </c>
    </row>
    <row r="10" spans="1:6">
      <c r="A10" s="33" t="s">
        <v>31</v>
      </c>
      <c r="B10" s="34">
        <v>0</v>
      </c>
      <c r="C10" s="34">
        <v>0</v>
      </c>
      <c r="D10" s="35">
        <f t="shared" si="2"/>
        <v>0</v>
      </c>
      <c r="E10" s="36">
        <v>1</v>
      </c>
      <c r="F10" s="35">
        <f t="shared" si="3"/>
        <v>0</v>
      </c>
    </row>
    <row r="11" spans="1:6" ht="15.4" customHeight="1">
      <c r="A11" s="38" t="s">
        <v>32</v>
      </c>
      <c r="B11" s="81"/>
      <c r="C11" s="82"/>
      <c r="D11" s="82"/>
      <c r="E11" s="83"/>
      <c r="F11" s="39">
        <f>+SUM(F3:F10)</f>
        <v>2722585.605</v>
      </c>
    </row>
    <row r="12" spans="1:6" ht="16.350000000000001" customHeight="1">
      <c r="A12" s="40" t="s">
        <v>33</v>
      </c>
      <c r="F12" s="39">
        <f>F11/12</f>
        <v>226882.13375000001</v>
      </c>
    </row>
    <row r="13" spans="1:6">
      <c r="A13" s="40" t="s">
        <v>34</v>
      </c>
      <c r="B13" s="81"/>
      <c r="C13" s="82"/>
      <c r="D13" s="82"/>
      <c r="E13" s="83"/>
      <c r="F13" s="35">
        <f>RTR!I10</f>
        <v>21493</v>
      </c>
    </row>
    <row r="14" spans="1:6" ht="16.350000000000001" customHeight="1">
      <c r="A14" s="41" t="s">
        <v>35</v>
      </c>
      <c r="B14" s="84"/>
      <c r="C14" s="85"/>
      <c r="D14" s="85"/>
      <c r="E14" s="86"/>
      <c r="F14" s="42">
        <v>0.85</v>
      </c>
    </row>
    <row r="15" spans="1:6" ht="16.350000000000001" customHeight="1">
      <c r="A15" s="40" t="s">
        <v>36</v>
      </c>
      <c r="B15" s="79"/>
      <c r="C15" s="79"/>
      <c r="D15" s="79"/>
      <c r="E15" s="79"/>
      <c r="F15" s="43">
        <f>(F12*F14)-F13</f>
        <v>171356.81368749999</v>
      </c>
    </row>
    <row r="16" spans="1:6" ht="16.350000000000001" customHeight="1">
      <c r="A16" s="40" t="s">
        <v>37</v>
      </c>
      <c r="B16" s="79"/>
      <c r="C16" s="79"/>
      <c r="D16" s="79"/>
      <c r="E16" s="79"/>
      <c r="F16" s="44">
        <v>120</v>
      </c>
    </row>
    <row r="17" spans="1:247" ht="14.25" customHeight="1">
      <c r="A17" s="40" t="s">
        <v>38</v>
      </c>
      <c r="B17" s="79"/>
      <c r="C17" s="79"/>
      <c r="D17" s="79"/>
      <c r="E17" s="79"/>
      <c r="F17" s="42">
        <v>0.1</v>
      </c>
    </row>
    <row r="18" spans="1:247">
      <c r="A18" s="40" t="s">
        <v>39</v>
      </c>
      <c r="B18" s="79"/>
      <c r="C18" s="79"/>
      <c r="D18" s="79"/>
      <c r="E18" s="79"/>
      <c r="F18" s="45">
        <f>PMT(F17/12,F16,-100000)</f>
        <v>1321.5073688176165</v>
      </c>
    </row>
    <row r="19" spans="1:247">
      <c r="A19" s="40" t="s">
        <v>40</v>
      </c>
      <c r="B19" s="79"/>
      <c r="C19" s="79"/>
      <c r="D19" s="79"/>
      <c r="E19" s="79"/>
      <c r="F19" s="46">
        <f>F15/F18</f>
        <v>129.66769443050245</v>
      </c>
    </row>
    <row r="20" spans="1:247" ht="15.4" customHeight="1">
      <c r="A20" s="87" t="s">
        <v>41</v>
      </c>
      <c r="B20" s="87"/>
      <c r="C20" s="87"/>
      <c r="D20" s="87"/>
      <c r="E20" s="87"/>
      <c r="F20" s="87"/>
    </row>
    <row r="21" spans="1:247">
      <c r="A21" s="40" t="s">
        <v>37</v>
      </c>
      <c r="B21" s="79"/>
      <c r="C21" s="79"/>
      <c r="D21" s="79"/>
      <c r="E21" s="79"/>
      <c r="F21" s="43">
        <v>180</v>
      </c>
    </row>
    <row r="22" spans="1:247">
      <c r="A22" s="40" t="s">
        <v>38</v>
      </c>
      <c r="B22" s="79"/>
      <c r="C22" s="79"/>
      <c r="D22" s="79"/>
      <c r="E22" s="79"/>
      <c r="F22" s="47">
        <v>9.5000000000000001E-2</v>
      </c>
    </row>
    <row r="23" spans="1:247">
      <c r="A23" s="40" t="s">
        <v>39</v>
      </c>
      <c r="B23" s="79"/>
      <c r="C23" s="79"/>
      <c r="D23" s="79"/>
      <c r="E23" s="79"/>
      <c r="F23" s="46">
        <f>PMT(F22/12,F21,-100000)</f>
        <v>1044.2246828637865</v>
      </c>
    </row>
    <row r="24" spans="1:247">
      <c r="A24" s="40" t="s">
        <v>42</v>
      </c>
      <c r="B24" s="88">
        <f>B14</f>
        <v>0</v>
      </c>
      <c r="C24" s="88"/>
      <c r="D24" s="88"/>
      <c r="E24" s="88"/>
      <c r="F24" s="48">
        <v>0</v>
      </c>
    </row>
    <row r="25" spans="1:247">
      <c r="A25" s="40" t="s">
        <v>43</v>
      </c>
      <c r="B25" s="79"/>
      <c r="C25" s="79"/>
      <c r="D25" s="79"/>
      <c r="E25" s="79"/>
      <c r="F25" s="49">
        <f>F24*F23</f>
        <v>0</v>
      </c>
    </row>
    <row r="26" spans="1:247">
      <c r="A26" s="40" t="s">
        <v>44</v>
      </c>
      <c r="B26" s="79"/>
      <c r="C26" s="79"/>
      <c r="D26" s="79"/>
      <c r="E26" s="79"/>
      <c r="F26" s="50">
        <f>(F25+F13)/F12</f>
        <v>9.4732007517537728E-2</v>
      </c>
    </row>
    <row r="27" spans="1:247">
      <c r="HX27" s="21"/>
      <c r="HY27" s="21"/>
      <c r="HZ27" s="21"/>
      <c r="IA27" s="21"/>
      <c r="IB27" s="21"/>
      <c r="IC27" s="21"/>
      <c r="IF27" s="22"/>
      <c r="IG27" s="22"/>
      <c r="IH27" s="23"/>
      <c r="II27" s="23"/>
      <c r="IJ27" s="23"/>
      <c r="IK27" s="23"/>
      <c r="IL27" s="23"/>
      <c r="IM27" s="23"/>
    </row>
    <row r="28" spans="1:247">
      <c r="HX28" s="21"/>
      <c r="HY28" s="21"/>
      <c r="HZ28" s="21"/>
      <c r="IA28" s="21"/>
      <c r="IB28" s="21"/>
      <c r="IC28" s="21"/>
      <c r="IF28" s="22"/>
      <c r="IG28" s="22"/>
      <c r="IH28" s="23"/>
      <c r="II28" s="23"/>
      <c r="IJ28" s="23"/>
      <c r="IK28" s="23"/>
      <c r="IL28" s="23"/>
      <c r="IM28" s="23"/>
    </row>
    <row r="29" spans="1:247">
      <c r="HX29" s="21"/>
      <c r="HY29" s="21"/>
      <c r="HZ29" s="21"/>
      <c r="IA29" s="21"/>
      <c r="IB29" s="21"/>
      <c r="IC29" s="21"/>
      <c r="IF29" s="22"/>
      <c r="IG29" s="22"/>
      <c r="IH29" s="23"/>
      <c r="II29" s="23"/>
      <c r="IJ29" s="23"/>
      <c r="IK29" s="23"/>
      <c r="IL29" s="23"/>
      <c r="IM29" s="23"/>
    </row>
    <row r="30" spans="1:247">
      <c r="HX30" s="21"/>
      <c r="HY30" s="21"/>
      <c r="HZ30" s="21"/>
      <c r="IA30" s="21"/>
      <c r="IB30" s="21"/>
      <c r="IC30" s="21"/>
      <c r="IF30" s="22"/>
      <c r="IG30" s="22"/>
      <c r="IH30" s="23"/>
      <c r="II30" s="23"/>
      <c r="IJ30" s="23"/>
      <c r="IK30" s="23"/>
      <c r="IL30" s="23"/>
      <c r="IM30" s="23"/>
    </row>
    <row r="31" spans="1:247">
      <c r="HX31" s="21"/>
      <c r="HY31" s="21"/>
      <c r="HZ31" s="21"/>
      <c r="IA31" s="21"/>
      <c r="IB31" s="21"/>
      <c r="IC31" s="21"/>
      <c r="IF31" s="22"/>
      <c r="IG31" s="22"/>
      <c r="IH31" s="23"/>
      <c r="II31" s="23"/>
      <c r="IJ31" s="23"/>
      <c r="IK31" s="23"/>
      <c r="IL31" s="23"/>
      <c r="IM31" s="23"/>
    </row>
    <row r="32" spans="1:247" ht="15.4" customHeight="1">
      <c r="HX32" s="21"/>
      <c r="HY32" s="21"/>
      <c r="HZ32" s="21"/>
      <c r="IA32" s="21"/>
      <c r="IB32" s="21"/>
      <c r="IC32" s="21"/>
      <c r="IF32" s="22"/>
      <c r="IG32" s="22"/>
      <c r="IH32" s="23"/>
      <c r="II32" s="23"/>
      <c r="IJ32" s="23"/>
      <c r="IK32" s="23"/>
      <c r="IL32" s="23"/>
      <c r="IM32" s="23"/>
    </row>
    <row r="33" spans="232:247">
      <c r="HX33" s="21"/>
      <c r="HY33" s="21"/>
      <c r="HZ33" s="21"/>
      <c r="IA33" s="21"/>
      <c r="IB33" s="21"/>
      <c r="IC33" s="21"/>
      <c r="IF33" s="22"/>
      <c r="IG33" s="22"/>
      <c r="IH33" s="23"/>
      <c r="II33" s="23"/>
      <c r="IJ33" s="23"/>
      <c r="IK33" s="23"/>
      <c r="IL33" s="23"/>
      <c r="IM33" s="23"/>
    </row>
    <row r="34" spans="232:247" ht="15.4" customHeight="1">
      <c r="HX34" s="21"/>
      <c r="HY34" s="21"/>
      <c r="HZ34" s="21"/>
      <c r="IA34" s="21"/>
      <c r="IB34" s="21"/>
      <c r="IC34" s="21"/>
      <c r="IF34" s="22"/>
      <c r="IG34" s="22"/>
      <c r="IH34" s="23"/>
      <c r="II34" s="23"/>
      <c r="IJ34" s="23"/>
      <c r="IK34" s="23"/>
      <c r="IL34" s="23"/>
      <c r="IM34" s="23"/>
    </row>
    <row r="35" spans="232:247">
      <c r="HX35" s="21"/>
      <c r="HY35" s="21"/>
      <c r="HZ35" s="21"/>
      <c r="IA35" s="21"/>
      <c r="IB35" s="21"/>
      <c r="IC35" s="21"/>
      <c r="IF35" s="22"/>
      <c r="IG35" s="22"/>
      <c r="IH35" s="23"/>
      <c r="II35" s="23"/>
      <c r="IJ35" s="23"/>
      <c r="IK35" s="23"/>
      <c r="IL35" s="23"/>
      <c r="IM35" s="23"/>
    </row>
    <row r="36" spans="232:247">
      <c r="HX36" s="21"/>
      <c r="HY36" s="21"/>
      <c r="HZ36" s="21"/>
      <c r="IA36" s="21"/>
      <c r="IB36" s="21"/>
      <c r="IC36" s="21"/>
      <c r="IF36" s="22"/>
      <c r="IG36" s="22"/>
      <c r="IH36" s="23"/>
      <c r="II36" s="23"/>
      <c r="IJ36" s="23"/>
      <c r="IK36" s="23"/>
      <c r="IL36" s="23"/>
      <c r="IM36" s="23"/>
    </row>
    <row r="37" spans="232:247">
      <c r="HX37" s="21"/>
      <c r="HY37" s="21"/>
      <c r="HZ37" s="21"/>
      <c r="IA37" s="21"/>
      <c r="IB37" s="21"/>
      <c r="IC37" s="21"/>
      <c r="IF37" s="22"/>
      <c r="IG37" s="22"/>
      <c r="IH37" s="23"/>
      <c r="II37" s="23"/>
      <c r="IJ37" s="23"/>
      <c r="IK37" s="23"/>
      <c r="IL37" s="23"/>
      <c r="IM37" s="23"/>
    </row>
    <row r="38" spans="232:247">
      <c r="HX38" s="21"/>
      <c r="HY38" s="21"/>
      <c r="HZ38" s="21"/>
      <c r="IA38" s="21"/>
      <c r="IB38" s="21"/>
      <c r="IC38" s="21"/>
      <c r="IF38" s="22"/>
      <c r="IG38" s="22"/>
      <c r="IH38" s="23"/>
      <c r="II38" s="23"/>
      <c r="IJ38" s="23"/>
      <c r="IK38" s="23"/>
      <c r="IL38" s="23"/>
      <c r="IM38" s="23"/>
    </row>
    <row r="39" spans="232:247" ht="15.4" customHeight="1">
      <c r="HX39" s="21"/>
      <c r="HY39" s="21"/>
      <c r="HZ39" s="21"/>
      <c r="IA39" s="21"/>
      <c r="IB39" s="21"/>
      <c r="IC39" s="21"/>
      <c r="IF39" s="22"/>
      <c r="IG39" s="22"/>
      <c r="IH39" s="23"/>
      <c r="II39" s="23"/>
      <c r="IJ39" s="23"/>
      <c r="IK39" s="23"/>
      <c r="IL39" s="23"/>
      <c r="IM39" s="23"/>
    </row>
    <row r="40" spans="232:247">
      <c r="HX40" s="21"/>
      <c r="HY40" s="21"/>
      <c r="HZ40" s="21"/>
      <c r="IA40" s="21"/>
      <c r="IB40" s="21"/>
      <c r="IC40" s="21"/>
      <c r="IF40" s="22"/>
      <c r="IG40" s="22"/>
      <c r="IH40" s="23"/>
      <c r="II40" s="23"/>
      <c r="IJ40" s="23"/>
      <c r="IK40" s="23"/>
      <c r="IL40" s="23"/>
      <c r="IM40" s="23"/>
    </row>
    <row r="41" spans="232:247">
      <c r="HX41" s="21"/>
      <c r="HY41" s="21"/>
      <c r="HZ41" s="21"/>
      <c r="IA41" s="21"/>
      <c r="IB41" s="21"/>
      <c r="IC41" s="21"/>
      <c r="IF41" s="22"/>
      <c r="IG41" s="22"/>
      <c r="IH41" s="23"/>
      <c r="II41" s="23"/>
      <c r="IJ41" s="23"/>
      <c r="IK41" s="23"/>
      <c r="IL41" s="23"/>
      <c r="IM41" s="23"/>
    </row>
    <row r="42" spans="232:247">
      <c r="HX42" s="21"/>
      <c r="HY42" s="21"/>
      <c r="HZ42" s="21"/>
      <c r="IA42" s="21"/>
      <c r="IB42" s="21"/>
      <c r="IC42" s="21"/>
      <c r="IF42" s="22"/>
      <c r="IG42" s="22"/>
      <c r="IH42" s="23"/>
      <c r="II42" s="23"/>
      <c r="IJ42" s="23"/>
      <c r="IK42" s="23"/>
      <c r="IL42" s="23"/>
      <c r="IM42" s="23"/>
    </row>
    <row r="43" spans="232:247">
      <c r="HX43" s="21"/>
      <c r="HY43" s="21"/>
      <c r="HZ43" s="21"/>
      <c r="IA43" s="21"/>
      <c r="IB43" s="21"/>
      <c r="IC43" s="21"/>
      <c r="IF43" s="22"/>
      <c r="IG43" s="22"/>
      <c r="IH43" s="23"/>
      <c r="II43" s="23"/>
      <c r="IJ43" s="23"/>
      <c r="IK43" s="23"/>
      <c r="IL43" s="23"/>
      <c r="IM43" s="23"/>
    </row>
    <row r="44" spans="232:247">
      <c r="HX44" s="21"/>
      <c r="HY44" s="21"/>
      <c r="HZ44" s="21"/>
      <c r="IA44" s="21"/>
      <c r="IB44" s="21"/>
      <c r="IC44" s="21"/>
      <c r="IF44" s="22"/>
      <c r="IG44" s="22"/>
      <c r="IH44" s="23"/>
      <c r="II44" s="23"/>
      <c r="IJ44" s="23"/>
      <c r="IK44" s="23"/>
      <c r="IL44" s="23"/>
      <c r="IM44" s="23"/>
    </row>
    <row r="45" spans="232:247" ht="15.4" customHeight="1">
      <c r="HX45" s="21"/>
      <c r="HY45" s="21"/>
      <c r="HZ45" s="21"/>
      <c r="IA45" s="21"/>
      <c r="IB45" s="21"/>
      <c r="IC45" s="21"/>
      <c r="IF45" s="22"/>
      <c r="IG45" s="22"/>
      <c r="IH45" s="23"/>
      <c r="II45" s="23"/>
      <c r="IJ45" s="23"/>
      <c r="IK45" s="23"/>
      <c r="IL45" s="23"/>
      <c r="IM45" s="23"/>
    </row>
    <row r="46" spans="232:247">
      <c r="HX46" s="21"/>
      <c r="HY46" s="21"/>
      <c r="HZ46" s="21"/>
      <c r="IA46" s="21"/>
      <c r="IB46" s="21"/>
      <c r="IC46" s="21"/>
      <c r="IF46" s="22"/>
      <c r="IG46" s="22"/>
      <c r="IH46" s="23"/>
      <c r="II46" s="23"/>
      <c r="IJ46" s="23"/>
      <c r="IK46" s="23"/>
      <c r="IL46" s="23"/>
      <c r="IM46" s="23"/>
    </row>
    <row r="47" spans="232:247">
      <c r="HX47" s="21"/>
      <c r="HY47" s="21"/>
      <c r="HZ47" s="21"/>
      <c r="IA47" s="21"/>
      <c r="IB47" s="21"/>
      <c r="IC47" s="21"/>
      <c r="IF47" s="22"/>
      <c r="IG47" s="22"/>
      <c r="IH47" s="23"/>
      <c r="II47" s="23"/>
      <c r="IJ47" s="23"/>
      <c r="IK47" s="23"/>
      <c r="IL47" s="23"/>
      <c r="IM47" s="23"/>
    </row>
    <row r="48" spans="232:247">
      <c r="HX48" s="21"/>
      <c r="HY48" s="21"/>
      <c r="HZ48" s="21"/>
      <c r="IA48" s="21"/>
      <c r="IB48" s="21"/>
      <c r="IC48" s="21"/>
      <c r="IF48" s="22"/>
      <c r="IG48" s="22"/>
      <c r="IH48" s="23"/>
      <c r="II48" s="23"/>
      <c r="IJ48" s="23"/>
      <c r="IK48" s="23"/>
      <c r="IL48" s="23"/>
      <c r="IM48" s="23"/>
    </row>
    <row r="49" spans="232:247" ht="15.4" customHeight="1">
      <c r="HX49" s="21"/>
      <c r="HY49" s="21"/>
      <c r="HZ49" s="21"/>
      <c r="IA49" s="21"/>
      <c r="IB49" s="21"/>
      <c r="IC49" s="21"/>
      <c r="IF49" s="22"/>
      <c r="IG49" s="22"/>
      <c r="IH49" s="23"/>
      <c r="II49" s="23"/>
      <c r="IJ49" s="23"/>
      <c r="IK49" s="23"/>
      <c r="IL49" s="23"/>
      <c r="IM49" s="23"/>
    </row>
    <row r="50" spans="232:247" ht="26.85" customHeight="1">
      <c r="HX50" s="21"/>
      <c r="HY50" s="21"/>
      <c r="HZ50" s="21"/>
      <c r="IA50" s="21"/>
      <c r="IB50" s="21"/>
      <c r="IC50" s="21"/>
      <c r="IF50" s="22"/>
      <c r="IG50" s="22"/>
      <c r="IH50" s="23"/>
      <c r="II50" s="23"/>
      <c r="IJ50" s="23"/>
      <c r="IK50" s="23"/>
      <c r="IL50" s="23"/>
      <c r="IM50" s="23"/>
    </row>
    <row r="51" spans="232:247" ht="15.4" customHeight="1">
      <c r="HX51" s="21"/>
      <c r="HY51" s="21"/>
      <c r="HZ51" s="21"/>
      <c r="IA51" s="21"/>
      <c r="IB51" s="21"/>
      <c r="IC51" s="21"/>
      <c r="IF51" s="22"/>
      <c r="IG51" s="22"/>
      <c r="IH51" s="23"/>
      <c r="II51" s="23"/>
      <c r="IJ51" s="23"/>
      <c r="IK51" s="23"/>
      <c r="IL51" s="23"/>
      <c r="IM51" s="23"/>
    </row>
    <row r="52" spans="232:247" ht="15.4" customHeight="1">
      <c r="HX52" s="21"/>
      <c r="HY52" s="21"/>
      <c r="HZ52" s="21"/>
      <c r="IA52" s="21"/>
      <c r="IB52" s="21"/>
      <c r="IC52" s="21"/>
      <c r="IF52" s="22"/>
      <c r="IG52" s="22"/>
      <c r="IH52" s="23"/>
      <c r="II52" s="23"/>
      <c r="IJ52" s="23"/>
      <c r="IK52" s="23"/>
      <c r="IL52" s="23"/>
      <c r="IM52" s="23"/>
    </row>
    <row r="53" spans="232:247">
      <c r="HX53" s="21"/>
      <c r="HY53" s="21"/>
      <c r="HZ53" s="21"/>
      <c r="IA53" s="21"/>
      <c r="IB53" s="21"/>
      <c r="IC53" s="21"/>
      <c r="IF53" s="22"/>
      <c r="IG53" s="22"/>
      <c r="IH53" s="23"/>
      <c r="II53" s="23"/>
      <c r="IJ53" s="23"/>
      <c r="IK53" s="23"/>
      <c r="IL53" s="23"/>
      <c r="IM53" s="23"/>
    </row>
    <row r="54" spans="232:247" ht="16.350000000000001" customHeight="1">
      <c r="HX54" s="21"/>
      <c r="HY54" s="21"/>
      <c r="HZ54" s="21"/>
      <c r="IA54" s="21"/>
      <c r="IB54" s="21"/>
      <c r="IC54" s="21"/>
      <c r="IF54" s="22"/>
      <c r="IG54" s="22"/>
      <c r="IH54" s="23"/>
      <c r="II54" s="23"/>
      <c r="IJ54" s="23"/>
      <c r="IK54" s="23"/>
      <c r="IL54" s="23"/>
      <c r="IM54" s="23"/>
    </row>
    <row r="55" spans="232:247" ht="16.350000000000001" customHeight="1">
      <c r="HX55" s="21"/>
      <c r="HY55" s="21"/>
      <c r="HZ55" s="21"/>
      <c r="IA55" s="21"/>
      <c r="IB55" s="21"/>
      <c r="IC55" s="21"/>
      <c r="IF55" s="22"/>
      <c r="IG55" s="22"/>
      <c r="IH55" s="23"/>
      <c r="II55" s="23"/>
      <c r="IJ55" s="23"/>
      <c r="IK55" s="23"/>
      <c r="IL55" s="23"/>
      <c r="IM55" s="23"/>
    </row>
    <row r="56" spans="232:247" ht="16.350000000000001" customHeight="1">
      <c r="HX56" s="21"/>
      <c r="HY56" s="21"/>
      <c r="HZ56" s="21"/>
      <c r="IA56" s="21"/>
      <c r="IB56" s="21"/>
      <c r="IC56" s="21"/>
      <c r="IF56" s="22"/>
      <c r="IG56" s="22"/>
      <c r="IH56" s="23"/>
      <c r="II56" s="23"/>
      <c r="IJ56" s="23"/>
      <c r="IK56" s="23"/>
      <c r="IL56" s="23"/>
      <c r="IM56" s="23"/>
    </row>
    <row r="57" spans="232:247" ht="16.350000000000001" customHeight="1">
      <c r="HX57" s="21"/>
      <c r="HY57" s="21"/>
      <c r="HZ57" s="21"/>
      <c r="IA57" s="21"/>
      <c r="IB57" s="21"/>
      <c r="IC57" s="21"/>
      <c r="IF57" s="22"/>
      <c r="IG57" s="22"/>
      <c r="IH57" s="23"/>
      <c r="II57" s="23"/>
      <c r="IJ57" s="23"/>
      <c r="IK57" s="23"/>
      <c r="IL57" s="23"/>
      <c r="IM57" s="23"/>
    </row>
    <row r="58" spans="232:247" ht="16.350000000000001" customHeight="1">
      <c r="HX58" s="21"/>
      <c r="HY58" s="21"/>
      <c r="HZ58" s="21"/>
      <c r="IA58" s="21"/>
      <c r="IB58" s="21"/>
      <c r="IC58" s="21"/>
      <c r="IF58" s="22"/>
      <c r="IG58" s="22"/>
      <c r="IH58" s="23"/>
      <c r="II58" s="23"/>
      <c r="IJ58" s="23"/>
      <c r="IK58" s="23"/>
      <c r="IL58" s="23"/>
      <c r="IM58" s="23"/>
    </row>
    <row r="59" spans="232:247" ht="16.350000000000001" customHeight="1">
      <c r="HX59" s="21"/>
      <c r="HY59" s="21"/>
      <c r="HZ59" s="21"/>
      <c r="IA59" s="21"/>
      <c r="IB59" s="21"/>
      <c r="IC59" s="21"/>
      <c r="IF59" s="22"/>
      <c r="IG59" s="22"/>
      <c r="IH59" s="23"/>
      <c r="II59" s="23"/>
      <c r="IJ59" s="23"/>
      <c r="IK59" s="23"/>
      <c r="IL59" s="23"/>
      <c r="IM59" s="23"/>
    </row>
    <row r="60" spans="232:247" ht="16.350000000000001" customHeight="1">
      <c r="HX60" s="21"/>
      <c r="HY60" s="21"/>
      <c r="HZ60" s="21"/>
      <c r="IA60" s="21"/>
      <c r="IB60" s="21"/>
      <c r="IC60" s="21"/>
      <c r="IF60" s="22"/>
      <c r="IG60" s="22"/>
      <c r="IH60" s="23"/>
      <c r="II60" s="23"/>
      <c r="IJ60" s="23"/>
      <c r="IK60" s="23"/>
      <c r="IL60" s="23"/>
      <c r="IM60" s="23"/>
    </row>
    <row r="61" spans="232:247" ht="16.350000000000001" customHeight="1">
      <c r="HX61" s="21"/>
      <c r="HY61" s="21"/>
      <c r="HZ61" s="21"/>
      <c r="IA61" s="21"/>
      <c r="IB61" s="21"/>
      <c r="IC61" s="21"/>
      <c r="IF61" s="22"/>
      <c r="IG61" s="22"/>
      <c r="IH61" s="23"/>
      <c r="II61" s="23"/>
      <c r="IJ61" s="23"/>
      <c r="IK61" s="23"/>
      <c r="IL61" s="23"/>
      <c r="IM61" s="23"/>
    </row>
    <row r="62" spans="232:247" ht="16.350000000000001" customHeight="1">
      <c r="HX62" s="21"/>
      <c r="HY62" s="21"/>
      <c r="HZ62" s="21"/>
      <c r="IA62" s="21"/>
      <c r="IB62" s="21"/>
      <c r="IC62" s="21"/>
      <c r="IF62" s="22"/>
      <c r="IG62" s="22"/>
      <c r="IH62" s="23"/>
      <c r="II62" s="23"/>
      <c r="IJ62" s="23"/>
      <c r="IK62" s="23"/>
      <c r="IL62" s="23"/>
      <c r="IM62" s="23"/>
    </row>
    <row r="63" spans="232:247" ht="16.350000000000001" customHeight="1">
      <c r="HX63" s="21"/>
      <c r="HY63" s="21"/>
      <c r="HZ63" s="21"/>
      <c r="IA63" s="21"/>
      <c r="IB63" s="21"/>
      <c r="IC63" s="21"/>
      <c r="IF63" s="22"/>
      <c r="IG63" s="22"/>
      <c r="IH63" s="23"/>
      <c r="II63" s="23"/>
      <c r="IJ63" s="23"/>
      <c r="IK63" s="23"/>
      <c r="IL63" s="23"/>
      <c r="IM63" s="23"/>
    </row>
    <row r="64" spans="232:247" ht="16.350000000000001" customHeight="1">
      <c r="HX64" s="21"/>
      <c r="HY64" s="21"/>
      <c r="HZ64" s="21"/>
      <c r="IA64" s="21"/>
      <c r="IB64" s="21"/>
      <c r="IC64" s="21"/>
      <c r="IF64" s="22"/>
      <c r="IG64" s="22"/>
      <c r="IH64" s="23"/>
      <c r="II64" s="23"/>
      <c r="IJ64" s="23"/>
      <c r="IK64" s="23"/>
      <c r="IL64" s="23"/>
      <c r="IM64" s="23"/>
    </row>
    <row r="65" spans="1:247" ht="26.85" customHeight="1">
      <c r="HX65" s="21"/>
      <c r="HY65" s="21"/>
      <c r="HZ65" s="21"/>
      <c r="IA65" s="21"/>
      <c r="IB65" s="21"/>
      <c r="IC65" s="21"/>
      <c r="IF65" s="22"/>
      <c r="IG65" s="22"/>
      <c r="IH65" s="23"/>
      <c r="II65" s="23"/>
      <c r="IJ65" s="23"/>
      <c r="IK65" s="23"/>
      <c r="IL65" s="23"/>
      <c r="IM65" s="23"/>
    </row>
    <row r="66" spans="1:247" s="24" customForma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HX66" s="25"/>
      <c r="HY66" s="25"/>
      <c r="HZ66" s="25"/>
      <c r="IA66" s="21"/>
      <c r="IF66" s="22"/>
      <c r="IG66" s="22"/>
      <c r="IH66" s="23"/>
      <c r="II66" s="23"/>
    </row>
    <row r="67" spans="1:247" s="24" customFormat="1" ht="12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HX67" s="25"/>
      <c r="HY67" s="25"/>
      <c r="HZ67" s="25"/>
      <c r="IA67" s="21"/>
      <c r="IF67" s="22"/>
      <c r="IG67" s="22"/>
      <c r="IH67" s="23"/>
      <c r="II67" s="23"/>
    </row>
    <row r="68" spans="1:247" s="24" customForma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HX68" s="25"/>
      <c r="HY68" s="25"/>
      <c r="HZ68" s="25"/>
      <c r="IA68" s="21"/>
      <c r="IF68" s="22"/>
      <c r="IG68" s="22"/>
      <c r="IH68" s="23"/>
      <c r="II68" s="23"/>
    </row>
    <row r="69" spans="1:247">
      <c r="HX69" s="21"/>
      <c r="HY69" s="21"/>
      <c r="HZ69" s="21"/>
      <c r="IA69" s="21"/>
      <c r="IB69" s="21"/>
      <c r="IC69" s="21"/>
      <c r="IF69" s="22"/>
      <c r="IG69" s="22"/>
      <c r="IH69" s="23"/>
      <c r="II69" s="23"/>
      <c r="IJ69" s="23"/>
      <c r="IK69" s="23"/>
      <c r="IL69" s="23"/>
      <c r="IM69" s="23"/>
    </row>
    <row r="70" spans="1:247">
      <c r="HX70" s="21"/>
      <c r="HY70" s="21"/>
      <c r="HZ70" s="21"/>
      <c r="IA70" s="21"/>
      <c r="IB70" s="21"/>
      <c r="IC70" s="21"/>
      <c r="IF70" s="22"/>
      <c r="IG70" s="22"/>
      <c r="IH70" s="23"/>
      <c r="II70" s="23"/>
      <c r="IJ70" s="23"/>
      <c r="IK70" s="23"/>
      <c r="IL70" s="23"/>
      <c r="IM70" s="23"/>
    </row>
    <row r="71" spans="1:247">
      <c r="HX71" s="21"/>
      <c r="HY71" s="21"/>
      <c r="HZ71" s="21"/>
      <c r="IA71" s="21"/>
      <c r="IB71" s="21"/>
      <c r="IC71" s="21"/>
      <c r="IF71" s="22"/>
      <c r="IG71" s="22"/>
      <c r="IH71" s="23"/>
      <c r="II71" s="23"/>
      <c r="IJ71" s="23"/>
      <c r="IK71" s="23"/>
      <c r="IL71" s="23"/>
      <c r="IM71" s="23"/>
    </row>
  </sheetData>
  <sheetProtection selectLockedCells="1" selectUnlockedCells="1"/>
  <mergeCells count="16">
    <mergeCell ref="B25:E25"/>
    <mergeCell ref="B26:E26"/>
    <mergeCell ref="B1:C1"/>
    <mergeCell ref="B11:E11"/>
    <mergeCell ref="B13:E13"/>
    <mergeCell ref="B14:E14"/>
    <mergeCell ref="B15:E15"/>
    <mergeCell ref="B16:E16"/>
    <mergeCell ref="B17:E17"/>
    <mergeCell ref="B18:E18"/>
    <mergeCell ref="B19:E19"/>
    <mergeCell ref="A20:F20"/>
    <mergeCell ref="B21:E21"/>
    <mergeCell ref="B22:E22"/>
    <mergeCell ref="B23:E23"/>
    <mergeCell ref="B24:E2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O14"/>
  <sheetViews>
    <sheetView zoomScale="136" zoomScaleNormal="136" workbookViewId="0">
      <selection activeCell="J3" sqref="J3"/>
    </sheetView>
  </sheetViews>
  <sheetFormatPr defaultColWidth="22.140625" defaultRowHeight="21.75" customHeight="1"/>
  <cols>
    <col min="1" max="1" width="4.7109375" style="26" customWidth="1"/>
    <col min="2" max="2" width="14.140625" style="26" customWidth="1"/>
    <col min="3" max="3" width="12.140625" style="26" customWidth="1"/>
    <col min="4" max="4" width="10.5703125" style="26" customWidth="1"/>
    <col min="5" max="5" width="10.7109375" style="26" customWidth="1"/>
    <col min="6" max="6" width="7.42578125" style="27" customWidth="1"/>
    <col min="7" max="7" width="9.7109375" style="27" customWidth="1"/>
    <col min="8" max="8" width="8.140625" style="26" customWidth="1"/>
    <col min="9" max="9" width="7.7109375" style="26" customWidth="1"/>
    <col min="10" max="10" width="8.42578125" style="26" customWidth="1"/>
    <col min="11" max="11" width="10.140625" style="26" customWidth="1"/>
    <col min="12" max="12" width="13.140625" style="26" customWidth="1"/>
    <col min="13" max="13" width="6.140625" style="26" customWidth="1"/>
    <col min="14" max="14" width="5.7109375" style="26" customWidth="1"/>
    <col min="15" max="249" width="22.140625" style="26"/>
    <col min="250" max="16384" width="22.140625" style="23"/>
  </cols>
  <sheetData>
    <row r="1" spans="1:249" ht="21.75" customHeight="1">
      <c r="A1" s="51" t="s">
        <v>3</v>
      </c>
      <c r="B1" s="52" t="s">
        <v>52</v>
      </c>
      <c r="C1" s="53" t="s">
        <v>53</v>
      </c>
      <c r="D1" s="53" t="s">
        <v>54</v>
      </c>
      <c r="E1" s="52" t="s">
        <v>55</v>
      </c>
      <c r="F1" s="52" t="s">
        <v>4</v>
      </c>
      <c r="G1" s="52" t="s">
        <v>5</v>
      </c>
      <c r="H1" s="52" t="s">
        <v>6</v>
      </c>
      <c r="I1" s="52" t="s">
        <v>46</v>
      </c>
      <c r="IM1" s="23"/>
      <c r="IN1" s="23"/>
      <c r="IO1" s="23"/>
    </row>
    <row r="2" spans="1:249" ht="21.75" customHeight="1">
      <c r="A2" s="54">
        <v>1</v>
      </c>
      <c r="B2" s="55" t="s">
        <v>61</v>
      </c>
      <c r="C2" s="56" t="s">
        <v>62</v>
      </c>
      <c r="D2" s="56" t="s">
        <v>63</v>
      </c>
      <c r="E2" s="57">
        <v>2000000</v>
      </c>
      <c r="F2" s="57">
        <v>159</v>
      </c>
      <c r="G2" s="57">
        <v>13</v>
      </c>
      <c r="H2" s="57">
        <v>21493</v>
      </c>
      <c r="I2" s="57" t="s">
        <v>45</v>
      </c>
      <c r="J2" s="26">
        <f>159-13</f>
        <v>146</v>
      </c>
      <c r="IL2" s="23"/>
      <c r="IM2" s="23"/>
      <c r="IN2" s="23"/>
      <c r="IO2" s="23"/>
    </row>
    <row r="3" spans="1:249" ht="21.75" customHeight="1">
      <c r="A3" s="54">
        <v>2</v>
      </c>
      <c r="B3" s="55"/>
      <c r="C3" s="56"/>
      <c r="D3" s="56"/>
      <c r="E3" s="57"/>
      <c r="F3" s="57"/>
      <c r="G3" s="57"/>
      <c r="H3" s="57"/>
      <c r="I3" s="57" t="s">
        <v>48</v>
      </c>
      <c r="IL3" s="23"/>
      <c r="IM3" s="23"/>
      <c r="IN3" s="23"/>
      <c r="IO3" s="23"/>
    </row>
    <row r="4" spans="1:249" ht="21.75" customHeight="1">
      <c r="A4" s="54">
        <v>3</v>
      </c>
      <c r="B4" s="58"/>
      <c r="C4" s="59"/>
      <c r="D4" s="59"/>
      <c r="E4" s="60"/>
      <c r="F4" s="60"/>
      <c r="G4" s="60"/>
      <c r="H4" s="61"/>
      <c r="I4" s="58" t="s">
        <v>48</v>
      </c>
      <c r="IM4" s="23"/>
      <c r="IN4" s="23"/>
      <c r="IO4" s="23"/>
    </row>
    <row r="5" spans="1:249" ht="21.75" customHeight="1">
      <c r="A5" s="54">
        <v>4</v>
      </c>
      <c r="B5" s="62"/>
      <c r="C5" s="63"/>
      <c r="D5" s="63"/>
      <c r="E5" s="64"/>
      <c r="F5" s="64"/>
      <c r="G5" s="64"/>
      <c r="H5" s="65"/>
      <c r="I5" s="62" t="s">
        <v>45</v>
      </c>
      <c r="IM5" s="23"/>
      <c r="IN5" s="23"/>
      <c r="IO5" s="23"/>
    </row>
    <row r="6" spans="1:249" ht="21.75" customHeight="1">
      <c r="A6" s="54">
        <v>5</v>
      </c>
      <c r="B6" s="62"/>
      <c r="C6" s="63"/>
      <c r="D6" s="63"/>
      <c r="E6" s="64"/>
      <c r="F6" s="64"/>
      <c r="G6" s="64"/>
      <c r="H6" s="65"/>
      <c r="I6" s="62" t="s">
        <v>45</v>
      </c>
      <c r="IM6" s="23"/>
      <c r="IN6" s="23"/>
      <c r="IO6" s="23"/>
    </row>
    <row r="7" spans="1:249" ht="21.75" customHeight="1">
      <c r="A7" s="54">
        <v>6</v>
      </c>
      <c r="B7" s="62"/>
      <c r="C7" s="63"/>
      <c r="D7" s="63"/>
      <c r="E7" s="64"/>
      <c r="F7" s="64"/>
      <c r="G7" s="64"/>
      <c r="H7" s="65"/>
      <c r="I7" s="62" t="s">
        <v>45</v>
      </c>
      <c r="IM7" s="23"/>
      <c r="IN7" s="23"/>
      <c r="IO7" s="23"/>
    </row>
    <row r="8" spans="1:249" ht="21.75" customHeight="1">
      <c r="A8" s="54">
        <v>7</v>
      </c>
      <c r="B8" s="62"/>
      <c r="C8" s="63"/>
      <c r="D8" s="63"/>
      <c r="E8" s="64"/>
      <c r="F8" s="64"/>
      <c r="G8" s="64"/>
      <c r="H8" s="65"/>
      <c r="I8" s="66" t="s">
        <v>45</v>
      </c>
      <c r="IM8" s="23"/>
      <c r="IN8" s="23"/>
      <c r="IO8" s="23"/>
    </row>
    <row r="9" spans="1:249" ht="21.75" customHeight="1">
      <c r="A9" s="54">
        <v>8</v>
      </c>
      <c r="B9" s="54"/>
      <c r="C9" s="63"/>
      <c r="D9" s="63"/>
      <c r="E9" s="64"/>
      <c r="F9" s="64"/>
      <c r="G9" s="64"/>
      <c r="H9" s="65"/>
      <c r="I9" s="66" t="s">
        <v>45</v>
      </c>
      <c r="IM9" s="23"/>
      <c r="IN9" s="23"/>
      <c r="IO9" s="23"/>
    </row>
    <row r="10" spans="1:249" ht="21.75" customHeight="1">
      <c r="A10" s="67"/>
      <c r="B10" s="68"/>
      <c r="C10" s="69"/>
      <c r="D10" s="69"/>
      <c r="E10" s="54"/>
      <c r="F10" s="54"/>
      <c r="G10" s="54"/>
      <c r="H10" s="54"/>
      <c r="I10" s="70">
        <f>SUMIF(I2:I9,"Y",H2:H9)</f>
        <v>21493</v>
      </c>
      <c r="IM10" s="23"/>
      <c r="IN10" s="23"/>
      <c r="IO10" s="23"/>
    </row>
    <row r="14" spans="1:249" ht="21.75" customHeight="1">
      <c r="F14" s="28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9" t="s">
        <v>7</v>
      </c>
      <c r="B1" s="89"/>
      <c r="C1" s="2"/>
    </row>
    <row r="2" spans="1:6" ht="14.25" customHeight="1">
      <c r="A2" s="89" t="s">
        <v>8</v>
      </c>
      <c r="B2" s="89"/>
      <c r="C2" s="2"/>
    </row>
    <row r="5" spans="1:6" ht="30">
      <c r="A5" s="3" t="s">
        <v>3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2018-07-06T06:53:54Z</cp:lastPrinted>
  <dcterms:created xsi:type="dcterms:W3CDTF">2015-09-25T09:25:31Z</dcterms:created>
  <dcterms:modified xsi:type="dcterms:W3CDTF">2021-05-24T04:05:22Z</dcterms:modified>
</cp:coreProperties>
</file>