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84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44525"/>
</workbook>
</file>

<file path=xl/sharedStrings.xml><?xml version="1.0" encoding="utf-8"?>
<sst xmlns="http://schemas.openxmlformats.org/spreadsheetml/2006/main" count="172" uniqueCount="118">
  <si>
    <t>SHIVA HOSIEREY</t>
  </si>
  <si>
    <t>ASSESSMENT YEAR</t>
  </si>
  <si>
    <t xml:space="preserve">Application No.    </t>
  </si>
  <si>
    <t xml:space="preserve">TOP UP </t>
  </si>
  <si>
    <t>RAMAN CHOPRA</t>
  </si>
  <si>
    <t>2019-20</t>
  </si>
  <si>
    <t>2018-19</t>
  </si>
  <si>
    <t xml:space="preserve">Average    </t>
  </si>
  <si>
    <t>Eligibility</t>
  </si>
  <si>
    <t xml:space="preserve">Eligible Income    </t>
  </si>
  <si>
    <t>Income U/S 44Ad</t>
  </si>
  <si>
    <t>Income From Other Sources</t>
  </si>
  <si>
    <t xml:space="preserve">Less: Taxes Paid         </t>
  </si>
  <si>
    <t>BHUSHAN CHOPRA</t>
  </si>
  <si>
    <t>ROHIT CHOPRA</t>
  </si>
  <si>
    <t>Incomr from salary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</si>
  <si>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</si>
  <si>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</si>
  <si>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</si>
  <si>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</si>
  <si>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</si>
  <si>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</si>
  <si>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</si>
  <si>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</si>
  <si>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</si>
  <si>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</si>
  <si>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</si>
  <si>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</si>
  <si>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</si>
  <si>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</si>
  <si>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>Market Value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</si>
  <si>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</si>
  <si>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</si>
  <si>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</si>
  <si>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</si>
  <si>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Financial Comments</t>
  </si>
  <si>
    <t>The Direct Material Cost as a percent of sales</t>
  </si>
  <si>
    <t>STRENGTHS</t>
  </si>
  <si>
    <t>INTERNAL CHECKS</t>
  </si>
  <si>
    <t>Name of the applicants</t>
  </si>
  <si>
    <t>MCA Defaulter List</t>
  </si>
  <si>
    <t>RBI Defaulter List</t>
  </si>
  <si>
    <t>CIBIL (Individual)</t>
  </si>
  <si>
    <t>Corporate CIBIL</t>
  </si>
  <si>
    <t>CA Check</t>
  </si>
  <si>
    <t>Done</t>
  </si>
  <si>
    <t>Tarvinder Kaur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</si>
  <si>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</si>
  <si>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</si>
  <si>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</si>
  <si>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</si>
  <si>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</si>
  <si>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</si>
  <si>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</si>
  <si>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</si>
  <si>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</si>
  <si>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</si>
  <si>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</si>
  <si>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</si>
  <si>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</si>
  <si>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</si>
  <si>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</si>
  <si>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</si>
  <si>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</si>
  <si>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</si>
  <si>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</si>
  <si>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</si>
  <si>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</si>
  <si>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</si>
  <si>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</si>
  <si>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</si>
  <si>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</si>
  <si>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</si>
  <si>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</si>
  <si>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</si>
  <si>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</si>
  <si>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</si>
  <si>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</si>
  <si>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</si>
  <si>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LBLUD00004905952</t>
  </si>
  <si>
    <t>LIC</t>
  </si>
  <si>
    <t>Y</t>
  </si>
  <si>
    <t>LBLUD00004905950</t>
  </si>
  <si>
    <t>y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</si>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</sst>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#,##0.00\ ;&quot; (&quot;#,##0.00\);&quot; -&quot;#\ ;@\ "/>
    <numFmt numFmtId="178" formatCode="0\ ;&quot; (&quot;0\);&quot; -&quot;#\ ;@\ "/>
    <numFmt numFmtId="179" formatCode="0\ ;\(0\)"/>
    <numFmt numFmtId="180" formatCode="#,###"/>
    <numFmt numFmtId="181" formatCode="#,##0\ ;&quot; (&quot;#,##0\);&quot; -&quot;#\ ;@\ "/>
  </numFmts>
  <fonts count="3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b/>
      <u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0.5"/>
      <name val="Zurich BT"/>
      <charset val="134"/>
    </font>
    <font>
      <b/>
      <sz val="10.5"/>
      <color indexed="8"/>
      <name val="Zurich BT"/>
      <charset val="134"/>
    </font>
    <font>
      <sz val="10.5"/>
      <color indexed="8"/>
      <name val="Zurich BT"/>
      <charset val="134"/>
    </font>
    <font>
      <sz val="10.5"/>
      <color indexed="8"/>
      <name val="Zurich BT"/>
      <charset val="134"/>
    </font>
    <font>
      <b/>
      <sz val="10.5"/>
      <name val="Zurich BT"/>
      <charset val="134"/>
    </font>
    <font>
      <sz val="10.5"/>
      <name val="Arial"/>
      <charset val="134"/>
    </font>
    <font>
      <sz val="10.5"/>
      <name val="Zurich BT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1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name val="Rupee Foradi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16" fillId="13" borderId="0" applyNumberFormat="0" applyBorder="0" applyAlignment="0" applyProtection="0">
      <alignment vertical="center"/>
    </xf>
    <xf numFmtId="177" fontId="0" fillId="0" borderId="0" applyFill="0" applyAlignment="0" applyProtection="0"/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ill="0" applyBorder="0" applyAlignment="0" applyProtection="0"/>
    <xf numFmtId="0" fontId="18" fillId="14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23" borderId="1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0" fillId="0" borderId="0"/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9" borderId="20" applyNumberFormat="0" applyAlignment="0" applyProtection="0">
      <alignment vertical="center"/>
    </xf>
    <xf numFmtId="0" fontId="32" fillId="0" borderId="0" applyBorder="0" applyProtection="0"/>
    <xf numFmtId="0" fontId="24" fillId="32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5" fillId="22" borderId="20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6" fillId="0" borderId="0"/>
    <xf numFmtId="0" fontId="16" fillId="3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  <xf numFmtId="0" fontId="16" fillId="4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77" fontId="32" fillId="0" borderId="0" applyBorder="0" applyProtection="0"/>
  </cellStyleXfs>
  <cellXfs count="11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6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6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2" fontId="8" fillId="8" borderId="1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 vertical="center"/>
    </xf>
    <xf numFmtId="0" fontId="8" fillId="0" borderId="0" xfId="19" applyFont="1" applyFill="1" applyBorder="1" applyAlignment="1">
      <alignment vertical="top" wrapText="1"/>
    </xf>
    <xf numFmtId="0" fontId="8" fillId="8" borderId="0" xfId="19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0" borderId="0" xfId="0" applyFont="1"/>
    <xf numFmtId="178" fontId="12" fillId="7" borderId="1" xfId="2" applyNumberFormat="1" applyFont="1" applyFill="1" applyBorder="1" applyAlignment="1" applyProtection="1">
      <alignment horizontal="center" vertical="center" wrapText="1"/>
    </xf>
    <xf numFmtId="178" fontId="12" fillId="9" borderId="1" xfId="2" applyNumberFormat="1" applyFont="1" applyFill="1" applyBorder="1" applyAlignment="1" applyProtection="1">
      <alignment horizontal="left" vertical="center" wrapText="1"/>
    </xf>
    <xf numFmtId="178" fontId="12" fillId="10" borderId="1" xfId="2" applyNumberFormat="1" applyFont="1" applyFill="1" applyBorder="1" applyAlignment="1" applyProtection="1">
      <alignment horizontal="center" vertical="center" wrapText="1"/>
    </xf>
    <xf numFmtId="9" fontId="12" fillId="10" borderId="1" xfId="2" applyNumberFormat="1" applyFont="1" applyFill="1" applyBorder="1" applyAlignment="1" applyProtection="1">
      <alignment horizontal="center" vertical="center" wrapText="1"/>
    </xf>
    <xf numFmtId="178" fontId="8" fillId="8" borderId="1" xfId="2" applyNumberFormat="1" applyFont="1" applyFill="1" applyBorder="1" applyAlignment="1" applyProtection="1">
      <alignment horizontal="left" vertical="center" wrapText="1"/>
    </xf>
    <xf numFmtId="179" fontId="14" fillId="8" borderId="1" xfId="2" applyNumberFormat="1" applyFont="1" applyFill="1" applyBorder="1" applyAlignment="1" applyProtection="1">
      <alignment horizontal="center" vertical="center"/>
    </xf>
    <xf numFmtId="179" fontId="14" fillId="0" borderId="1" xfId="2" applyNumberFormat="1" applyFont="1" applyFill="1" applyBorder="1" applyAlignment="1" applyProtection="1">
      <alignment horizontal="center" vertical="center"/>
    </xf>
    <xf numFmtId="178" fontId="8" fillId="8" borderId="1" xfId="2" applyNumberFormat="1" applyFont="1" applyFill="1" applyBorder="1" applyAlignment="1" applyProtection="1">
      <alignment horizontal="center" vertical="top"/>
    </xf>
    <xf numFmtId="9" fontId="8" fillId="8" borderId="1" xfId="2" applyNumberFormat="1" applyFont="1" applyFill="1" applyBorder="1" applyAlignment="1" applyProtection="1">
      <alignment horizontal="center" vertical="top"/>
    </xf>
    <xf numFmtId="177" fontId="12" fillId="10" borderId="1" xfId="2" applyFont="1" applyFill="1" applyBorder="1" applyAlignment="1" applyProtection="1">
      <alignment vertical="top" wrapText="1"/>
    </xf>
    <xf numFmtId="0" fontId="8" fillId="10" borderId="11" xfId="0" applyNumberFormat="1" applyFont="1" applyFill="1" applyBorder="1"/>
    <xf numFmtId="0" fontId="8" fillId="10" borderId="12" xfId="0" applyNumberFormat="1" applyFont="1" applyFill="1" applyBorder="1"/>
    <xf numFmtId="0" fontId="8" fillId="10" borderId="13" xfId="0" applyNumberFormat="1" applyFont="1" applyFill="1" applyBorder="1"/>
    <xf numFmtId="180" fontId="12" fillId="10" borderId="1" xfId="2" applyNumberFormat="1" applyFont="1" applyFill="1" applyBorder="1" applyAlignment="1" applyProtection="1">
      <alignment horizontal="center" vertical="top"/>
    </xf>
    <xf numFmtId="178" fontId="8" fillId="0" borderId="1" xfId="2" applyNumberFormat="1" applyFont="1" applyFill="1" applyBorder="1" applyAlignment="1" applyProtection="1">
      <alignment vertical="top" wrapText="1"/>
    </xf>
    <xf numFmtId="0" fontId="8" fillId="0" borderId="11" xfId="0" applyNumberFormat="1" applyFont="1" applyFill="1" applyBorder="1"/>
    <xf numFmtId="0" fontId="8" fillId="0" borderId="12" xfId="0" applyNumberFormat="1" applyFont="1" applyFill="1" applyBorder="1"/>
    <xf numFmtId="0" fontId="8" fillId="0" borderId="13" xfId="0" applyNumberFormat="1" applyFont="1" applyFill="1" applyBorder="1"/>
    <xf numFmtId="178" fontId="8" fillId="0" borderId="1" xfId="2" applyNumberFormat="1" applyFont="1" applyFill="1" applyBorder="1" applyAlignment="1" applyProtection="1">
      <alignment horizontal="left" vertical="top" wrapText="1"/>
    </xf>
    <xf numFmtId="178" fontId="12" fillId="0" borderId="11" xfId="2" applyNumberFormat="1" applyFont="1" applyFill="1" applyBorder="1" applyAlignment="1" applyProtection="1">
      <alignment horizontal="center" vertical="center"/>
    </xf>
    <xf numFmtId="178" fontId="12" fillId="0" borderId="12" xfId="2" applyNumberFormat="1" applyFont="1" applyFill="1" applyBorder="1" applyAlignment="1" applyProtection="1">
      <alignment horizontal="center" vertical="center"/>
    </xf>
    <xf numFmtId="178" fontId="12" fillId="0" borderId="13" xfId="2" applyNumberFormat="1" applyFont="1" applyFill="1" applyBorder="1" applyAlignment="1" applyProtection="1">
      <alignment horizontal="center" vertical="center"/>
    </xf>
    <xf numFmtId="10" fontId="8" fillId="0" borderId="1" xfId="2" applyNumberFormat="1" applyFont="1" applyFill="1" applyBorder="1" applyAlignment="1" applyProtection="1">
      <alignment horizontal="center" vertical="top"/>
    </xf>
    <xf numFmtId="0" fontId="8" fillId="0" borderId="1" xfId="0" applyNumberFormat="1" applyFont="1" applyFill="1" applyBorder="1"/>
    <xf numFmtId="178" fontId="8" fillId="10" borderId="1" xfId="2" applyNumberFormat="1" applyFont="1" applyFill="1" applyBorder="1" applyAlignment="1" applyProtection="1">
      <alignment horizontal="center" vertical="top"/>
    </xf>
    <xf numFmtId="178" fontId="8" fillId="0" borderId="1" xfId="2" applyNumberFormat="1" applyFont="1" applyFill="1" applyBorder="1" applyAlignment="1" applyProtection="1">
      <alignment horizontal="center" vertical="top"/>
    </xf>
    <xf numFmtId="2" fontId="8" fillId="10" borderId="1" xfId="53" applyNumberFormat="1" applyFont="1" applyFill="1" applyBorder="1" applyAlignment="1" applyProtection="1">
      <alignment horizontal="center" vertical="top"/>
    </xf>
    <xf numFmtId="177" fontId="8" fillId="10" borderId="1" xfId="53" applyNumberFormat="1" applyFont="1" applyFill="1" applyBorder="1" applyAlignment="1" applyProtection="1">
      <alignment horizontal="center" vertical="top"/>
    </xf>
    <xf numFmtId="181" fontId="12" fillId="7" borderId="1" xfId="2" applyNumberFormat="1" applyFont="1" applyFill="1" applyBorder="1" applyAlignment="1" applyProtection="1">
      <alignment horizontal="center" vertical="center" wrapText="1"/>
    </xf>
    <xf numFmtId="10" fontId="8" fillId="10" borderId="1" xfId="2" applyNumberFormat="1" applyFont="1" applyFill="1" applyBorder="1" applyAlignment="1" applyProtection="1">
      <alignment horizontal="center" vertical="top"/>
    </xf>
    <xf numFmtId="178" fontId="12" fillId="0" borderId="1" xfId="2" applyNumberFormat="1" applyFont="1" applyFill="1" applyBorder="1" applyAlignment="1" applyProtection="1">
      <alignment horizontal="center" vertical="top"/>
    </xf>
    <xf numFmtId="177" fontId="8" fillId="0" borderId="1" xfId="2" applyNumberFormat="1" applyFont="1" applyFill="1" applyBorder="1" applyAlignment="1" applyProtection="1">
      <alignment horizontal="center" vertical="top"/>
    </xf>
    <xf numFmtId="178" fontId="8" fillId="10" borderId="1" xfId="53" applyNumberFormat="1" applyFont="1" applyFill="1" applyBorder="1" applyAlignment="1" applyProtection="1">
      <alignment horizontal="center" vertical="top"/>
    </xf>
    <xf numFmtId="10" fontId="8" fillId="10" borderId="1" xfId="53" applyNumberFormat="1" applyFont="1" applyFill="1" applyBorder="1" applyAlignment="1" applyProtection="1">
      <alignment horizontal="center" vertical="top"/>
    </xf>
    <xf numFmtId="177" fontId="8" fillId="0" borderId="1" xfId="2" applyNumberFormat="1" applyFont="1" applyFill="1" applyBorder="1" applyAlignment="1" applyProtection="1">
      <alignment vertical="top" wrapText="1"/>
    </xf>
    <xf numFmtId="0" fontId="12" fillId="0" borderId="1" xfId="0" applyNumberFormat="1" applyFont="1" applyFill="1" applyBorder="1" applyAlignment="1">
      <alignment horizontal="center"/>
    </xf>
    <xf numFmtId="2" fontId="8" fillId="0" borderId="1" xfId="53" applyNumberFormat="1" applyFont="1" applyFill="1" applyBorder="1" applyAlignment="1" applyProtection="1">
      <alignment horizontal="center" vertical="top"/>
    </xf>
    <xf numFmtId="177" fontId="8" fillId="0" borderId="1" xfId="53" applyNumberFormat="1" applyFont="1" applyFill="1" applyBorder="1" applyAlignment="1" applyProtection="1">
      <alignment horizontal="center" vertical="top"/>
    </xf>
    <xf numFmtId="10" fontId="8" fillId="11" borderId="1" xfId="23" applyNumberFormat="1" applyFont="1" applyFill="1" applyBorder="1" applyAlignment="1" applyProtection="1">
      <alignment horizontal="center" vertical="top"/>
    </xf>
    <xf numFmtId="0" fontId="8" fillId="0" borderId="1" xfId="39" applyFont="1" applyFill="1" applyBorder="1" applyAlignment="1">
      <alignment horizontal="left" vertical="center" wrapText="1"/>
    </xf>
    <xf numFmtId="0" fontId="12" fillId="7" borderId="1" xfId="39" applyFont="1" applyFill="1" applyBorder="1" applyAlignment="1">
      <alignment horizontal="center" vertical="top" wrapText="1"/>
    </xf>
    <xf numFmtId="0" fontId="12" fillId="8" borderId="1" xfId="39" applyFont="1" applyFill="1" applyBorder="1" applyAlignment="1">
      <alignment horizontal="center" vertical="top"/>
    </xf>
    <xf numFmtId="0" fontId="12" fillId="0" borderId="1" xfId="39" applyFont="1" applyBorder="1" applyAlignment="1">
      <alignment horizontal="center" vertical="top" wrapText="1"/>
    </xf>
    <xf numFmtId="0" fontId="8" fillId="0" borderId="1" xfId="39" applyFont="1" applyBorder="1" applyAlignment="1">
      <alignment horizontal="center" vertical="center" wrapText="1"/>
    </xf>
    <xf numFmtId="0" fontId="8" fillId="0" borderId="1" xfId="39" applyNumberFormat="1" applyFont="1" applyBorder="1" applyAlignment="1">
      <alignment horizontal="center" vertical="center" wrapText="1"/>
    </xf>
    <xf numFmtId="10" fontId="8" fillId="0" borderId="1" xfId="39" applyNumberFormat="1" applyFont="1" applyBorder="1" applyAlignment="1">
      <alignment horizontal="center" vertical="center" wrapText="1"/>
    </xf>
    <xf numFmtId="0" fontId="12" fillId="7" borderId="1" xfId="39" applyFont="1" applyFill="1" applyBorder="1" applyAlignment="1">
      <alignment horizontal="center" vertical="center"/>
    </xf>
    <xf numFmtId="0" fontId="8" fillId="0" borderId="1" xfId="39" applyFont="1" applyFill="1" applyBorder="1" applyAlignment="1">
      <alignment horizontal="justify" vertical="center" wrapText="1"/>
    </xf>
    <xf numFmtId="0" fontId="12" fillId="7" borderId="1" xfId="39" applyFont="1" applyFill="1" applyBorder="1" applyAlignment="1">
      <alignment horizontal="center" vertical="top"/>
    </xf>
    <xf numFmtId="0" fontId="8" fillId="0" borderId="1" xfId="39" applyFont="1" applyBorder="1" applyAlignment="1">
      <alignment horizontal="left" vertical="center"/>
    </xf>
    <xf numFmtId="0" fontId="8" fillId="8" borderId="1" xfId="19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Normal_senp__eligibility" xfId="19"/>
    <cellStyle name="Heading 3" xfId="20" builtinId="18"/>
    <cellStyle name="Heading 4" xfId="21" builtinId="19"/>
    <cellStyle name="Input" xfId="22" builtinId="20"/>
    <cellStyle name="Normal_senp__eligibility 2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_senp__eligibility 1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Excel_BuiltIn_Comma 2" xfId="5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82"/>
  <sheetViews>
    <sheetView tabSelected="1" zoomScale="107" zoomScaleNormal="107" workbookViewId="0">
      <selection activeCell="F18" sqref="F18"/>
    </sheetView>
  </sheetViews>
  <sheetFormatPr defaultColWidth="31.3333333333333" defaultRowHeight="14.4"/>
  <cols>
    <col min="1" max="1" width="46.6666666666667" style="59" customWidth="1"/>
    <col min="2" max="2" width="12.4444444444444" style="59" customWidth="1"/>
    <col min="3" max="3" width="12" style="59" customWidth="1"/>
    <col min="4" max="4" width="14.1111111111111" style="59" customWidth="1"/>
    <col min="5" max="5" width="14.6666666666667" style="59" customWidth="1"/>
    <col min="6" max="6" width="19.5555555555556" style="59" customWidth="1"/>
    <col min="7" max="7" width="16.3333333333333" style="59" customWidth="1"/>
    <col min="8" max="8" width="14.6666666666667" style="59" customWidth="1"/>
    <col min="9" max="9" width="11.8888888888889" style="59" customWidth="1"/>
    <col min="10" max="10" width="14.5555555555556" style="59" customWidth="1"/>
    <col min="11" max="12" width="13.1111111111111" style="59" customWidth="1"/>
    <col min="13" max="13" width="13.6666666666667" style="59" customWidth="1"/>
    <col min="14" max="14" width="14.1111111111111" style="59" customWidth="1"/>
    <col min="15" max="15" width="11.8888888888889" style="59" customWidth="1"/>
    <col min="16" max="16" width="12" style="59" customWidth="1"/>
    <col min="17" max="17" width="11" style="59" customWidth="1"/>
    <col min="18" max="18" width="11.5555555555556" style="59" customWidth="1"/>
    <col min="19" max="19" width="12" style="59" customWidth="1"/>
    <col min="20" max="237" width="31.3333333333333" style="59"/>
    <col min="238" max="245" width="31.3333333333333" style="60"/>
    <col min="246" max="247" width="31.3333333333333" style="61"/>
    <col min="248" max="254" width="31.3333333333333" style="47"/>
    <col min="255" max="16384" width="31.3333333333333" style="62"/>
  </cols>
  <sheetData>
    <row r="1" ht="26.85" customHeight="1" spans="1:6">
      <c r="A1" s="63" t="s">
        <v>0</v>
      </c>
      <c r="B1" s="63" t="s">
        <v>1</v>
      </c>
      <c r="C1" s="63"/>
      <c r="D1" s="63" t="s">
        <v>2</v>
      </c>
      <c r="E1" s="63">
        <v>7720208401</v>
      </c>
      <c r="F1" s="63" t="s">
        <v>3</v>
      </c>
    </row>
    <row r="2" spans="1:6">
      <c r="A2" s="64" t="s">
        <v>4</v>
      </c>
      <c r="B2" s="65" t="s">
        <v>5</v>
      </c>
      <c r="C2" s="65" t="s">
        <v>6</v>
      </c>
      <c r="D2" s="65" t="s">
        <v>7</v>
      </c>
      <c r="E2" s="66" t="s">
        <v>8</v>
      </c>
      <c r="F2" s="65" t="s">
        <v>9</v>
      </c>
    </row>
    <row r="3" spans="1:6">
      <c r="A3" s="67" t="s">
        <v>10</v>
      </c>
      <c r="B3" s="68">
        <v>601638</v>
      </c>
      <c r="C3" s="69">
        <v>544962</v>
      </c>
      <c r="D3" s="70">
        <f>AVERAGE(B3:C3)</f>
        <v>573300</v>
      </c>
      <c r="E3" s="71">
        <v>1</v>
      </c>
      <c r="F3" s="70">
        <f t="shared" ref="F3:F4" si="0">E3*D3</f>
        <v>573300</v>
      </c>
    </row>
    <row r="4" spans="1:6">
      <c r="A4" s="67" t="s">
        <v>11</v>
      </c>
      <c r="B4" s="68">
        <v>599</v>
      </c>
      <c r="C4" s="69">
        <v>682</v>
      </c>
      <c r="D4" s="70">
        <f>AVERAGE(B4:C4)</f>
        <v>640.5</v>
      </c>
      <c r="E4" s="71">
        <v>0.5</v>
      </c>
      <c r="F4" s="70">
        <f t="shared" si="0"/>
        <v>320.25</v>
      </c>
    </row>
    <row r="5" customHeight="1" spans="1:6">
      <c r="A5" s="67" t="s">
        <v>12</v>
      </c>
      <c r="B5" s="68">
        <v>-13751</v>
      </c>
      <c r="C5" s="68">
        <v>-8034</v>
      </c>
      <c r="D5" s="70">
        <f>AVERAGE(B5:C5)</f>
        <v>-10892.5</v>
      </c>
      <c r="E5" s="71">
        <v>1</v>
      </c>
      <c r="F5" s="70">
        <f>E5*D5</f>
        <v>-10892.5</v>
      </c>
    </row>
    <row r="6" spans="1:6">
      <c r="A6" s="64" t="s">
        <v>13</v>
      </c>
      <c r="B6" s="65" t="s">
        <v>5</v>
      </c>
      <c r="C6" s="65" t="s">
        <v>6</v>
      </c>
      <c r="D6" s="65" t="s">
        <v>7</v>
      </c>
      <c r="E6" s="66" t="s">
        <v>8</v>
      </c>
      <c r="F6" s="65" t="s">
        <v>9</v>
      </c>
    </row>
    <row r="7" spans="1:6">
      <c r="A7" s="67" t="s">
        <v>10</v>
      </c>
      <c r="B7" s="68">
        <v>142400</v>
      </c>
      <c r="C7" s="69">
        <v>130200</v>
      </c>
      <c r="D7" s="70">
        <f>AVERAGE(B7:C7)</f>
        <v>136300</v>
      </c>
      <c r="E7" s="71">
        <v>1</v>
      </c>
      <c r="F7" s="70">
        <f>E7*D7</f>
        <v>136300</v>
      </c>
    </row>
    <row r="8" spans="1:6">
      <c r="A8" s="67" t="s">
        <v>11</v>
      </c>
      <c r="B8" s="68">
        <v>15000</v>
      </c>
      <c r="C8" s="69">
        <v>12000</v>
      </c>
      <c r="D8" s="70">
        <f>AVERAGE(B8:C8)</f>
        <v>13500</v>
      </c>
      <c r="E8" s="71">
        <v>0.5</v>
      </c>
      <c r="F8" s="70">
        <f>E8*D8</f>
        <v>6750</v>
      </c>
    </row>
    <row r="9" spans="1:6">
      <c r="A9" s="67" t="s">
        <v>12</v>
      </c>
      <c r="B9" s="68">
        <v>0</v>
      </c>
      <c r="C9" s="68">
        <v>0</v>
      </c>
      <c r="D9" s="70">
        <f>AVERAGE(B9:C9)</f>
        <v>0</v>
      </c>
      <c r="E9" s="71">
        <v>1</v>
      </c>
      <c r="F9" s="70">
        <f>E9*D9</f>
        <v>0</v>
      </c>
    </row>
    <row r="10" spans="1:6">
      <c r="A10" s="64" t="s">
        <v>14</v>
      </c>
      <c r="B10" s="65" t="s">
        <v>5</v>
      </c>
      <c r="C10" s="65" t="s">
        <v>6</v>
      </c>
      <c r="D10" s="65" t="s">
        <v>7</v>
      </c>
      <c r="E10" s="66" t="s">
        <v>8</v>
      </c>
      <c r="F10" s="65" t="s">
        <v>9</v>
      </c>
    </row>
    <row r="11" spans="1:6">
      <c r="A11" s="67" t="s">
        <v>15</v>
      </c>
      <c r="B11" s="68">
        <v>176000</v>
      </c>
      <c r="C11" s="69">
        <v>216000</v>
      </c>
      <c r="D11" s="70">
        <f>AVERAGE(B11:C11)</f>
        <v>196000</v>
      </c>
      <c r="E11" s="71">
        <v>1</v>
      </c>
      <c r="F11" s="70">
        <f t="shared" ref="F11" si="1">E11*D11</f>
        <v>196000</v>
      </c>
    </row>
    <row r="12" spans="1:6">
      <c r="A12" s="67" t="s">
        <v>10</v>
      </c>
      <c r="B12" s="68">
        <v>192300</v>
      </c>
      <c r="C12" s="69">
        <v>187700</v>
      </c>
      <c r="D12" s="70">
        <f>AVERAGE(B12:C12)</f>
        <v>190000</v>
      </c>
      <c r="E12" s="71">
        <v>1</v>
      </c>
      <c r="F12" s="70">
        <f t="shared" ref="F12" si="2">E12*D12</f>
        <v>190000</v>
      </c>
    </row>
    <row r="13" spans="1:6">
      <c r="A13" s="67" t="s">
        <v>11</v>
      </c>
      <c r="B13" s="68">
        <v>20000</v>
      </c>
      <c r="C13" s="69">
        <v>15000</v>
      </c>
      <c r="D13" s="70">
        <f>AVERAGE(B13:C13)</f>
        <v>17500</v>
      </c>
      <c r="E13" s="71">
        <v>0.5</v>
      </c>
      <c r="F13" s="70">
        <f>E13*D13</f>
        <v>8750</v>
      </c>
    </row>
    <row r="14" spans="1:6">
      <c r="A14" s="67" t="s">
        <v>12</v>
      </c>
      <c r="B14" s="68">
        <v>0</v>
      </c>
      <c r="C14" s="68">
        <v>0</v>
      </c>
      <c r="D14" s="70">
        <f>AVERAGE(B14:C14)</f>
        <v>0</v>
      </c>
      <c r="E14" s="71">
        <v>1</v>
      </c>
      <c r="F14" s="70">
        <f>E14*D14</f>
        <v>0</v>
      </c>
    </row>
    <row r="15" ht="15.45" customHeight="1" spans="1:6">
      <c r="A15" s="72" t="s">
        <v>16</v>
      </c>
      <c r="B15" s="73"/>
      <c r="C15" s="74"/>
      <c r="D15" s="74"/>
      <c r="E15" s="75"/>
      <c r="F15" s="76">
        <f>+SUM(F3:F14)</f>
        <v>1100527.75</v>
      </c>
    </row>
    <row r="16" ht="16.35" customHeight="1" spans="1:6">
      <c r="A16" s="77" t="s">
        <v>17</v>
      </c>
      <c r="B16" s="78"/>
      <c r="C16" s="79"/>
      <c r="D16" s="79"/>
      <c r="E16" s="80"/>
      <c r="F16" s="76">
        <f>F15/12</f>
        <v>91710.6458333333</v>
      </c>
    </row>
    <row r="17" spans="1:6">
      <c r="A17" s="77" t="s">
        <v>18</v>
      </c>
      <c r="B17" s="78"/>
      <c r="C17" s="79"/>
      <c r="D17" s="79"/>
      <c r="E17" s="80"/>
      <c r="F17" s="70">
        <f>RTR!K13</f>
        <v>16658</v>
      </c>
    </row>
    <row r="18" ht="16.35" customHeight="1" spans="1:6">
      <c r="A18" s="81" t="s">
        <v>19</v>
      </c>
      <c r="B18" s="82"/>
      <c r="C18" s="83"/>
      <c r="D18" s="83"/>
      <c r="E18" s="84"/>
      <c r="F18" s="85">
        <v>0.85</v>
      </c>
    </row>
    <row r="19" ht="16.35" customHeight="1" spans="1:6">
      <c r="A19" s="77" t="s">
        <v>20</v>
      </c>
      <c r="B19" s="86"/>
      <c r="C19" s="86"/>
      <c r="D19" s="86"/>
      <c r="E19" s="86"/>
      <c r="F19" s="87">
        <f>(F16*F18)-F17</f>
        <v>61296.0489583333</v>
      </c>
    </row>
    <row r="20" ht="16.35" customHeight="1" spans="1:6">
      <c r="A20" s="77" t="s">
        <v>21</v>
      </c>
      <c r="B20" s="86"/>
      <c r="C20" s="86"/>
      <c r="D20" s="86"/>
      <c r="E20" s="86"/>
      <c r="F20" s="88">
        <v>180</v>
      </c>
    </row>
    <row r="21" ht="14.25" customHeight="1" spans="1:6">
      <c r="A21" s="77" t="s">
        <v>22</v>
      </c>
      <c r="B21" s="86"/>
      <c r="C21" s="86"/>
      <c r="D21" s="86"/>
      <c r="E21" s="86"/>
      <c r="F21" s="85">
        <v>0.1</v>
      </c>
    </row>
    <row r="22" spans="1:6">
      <c r="A22" s="77" t="s">
        <v>23</v>
      </c>
      <c r="B22" s="86"/>
      <c r="C22" s="86"/>
      <c r="D22" s="86"/>
      <c r="E22" s="86"/>
      <c r="F22" s="89">
        <f>PMT(F21/12,F20,-100000)</f>
        <v>1074.60511770812</v>
      </c>
    </row>
    <row r="23" spans="1:6">
      <c r="A23" s="77" t="s">
        <v>24</v>
      </c>
      <c r="B23" s="86"/>
      <c r="C23" s="86"/>
      <c r="D23" s="86"/>
      <c r="E23" s="86"/>
      <c r="F23" s="90">
        <f>F19/F22</f>
        <v>57.0405332603139</v>
      </c>
    </row>
    <row r="24" ht="15.45" customHeight="1" spans="1:6">
      <c r="A24" s="91" t="s">
        <v>25</v>
      </c>
      <c r="B24" s="91"/>
      <c r="C24" s="91"/>
      <c r="D24" s="91"/>
      <c r="E24" s="91"/>
      <c r="F24" s="91"/>
    </row>
    <row r="25" spans="1:6">
      <c r="A25" s="77" t="s">
        <v>21</v>
      </c>
      <c r="B25" s="86"/>
      <c r="C25" s="86"/>
      <c r="D25" s="86"/>
      <c r="E25" s="86"/>
      <c r="F25" s="87">
        <v>180</v>
      </c>
    </row>
    <row r="26" spans="1:6">
      <c r="A26" s="77" t="s">
        <v>22</v>
      </c>
      <c r="B26" s="86"/>
      <c r="C26" s="86"/>
      <c r="D26" s="86"/>
      <c r="E26" s="86"/>
      <c r="F26" s="92">
        <v>0.0955</v>
      </c>
    </row>
    <row r="27" spans="1:6">
      <c r="A27" s="77" t="s">
        <v>23</v>
      </c>
      <c r="B27" s="86"/>
      <c r="C27" s="86"/>
      <c r="D27" s="86"/>
      <c r="E27" s="86"/>
      <c r="F27" s="90">
        <f>PMT(F26/12,F25,-100000)</f>
        <v>1047.24386744245</v>
      </c>
    </row>
    <row r="28" spans="1:6">
      <c r="A28" s="77" t="s">
        <v>26</v>
      </c>
      <c r="B28" s="93">
        <f>B18</f>
        <v>0</v>
      </c>
      <c r="C28" s="93"/>
      <c r="D28" s="93"/>
      <c r="E28" s="93"/>
      <c r="F28" s="94">
        <v>0</v>
      </c>
    </row>
    <row r="29" spans="1:6">
      <c r="A29" s="77" t="s">
        <v>27</v>
      </c>
      <c r="B29" s="86"/>
      <c r="C29" s="86"/>
      <c r="D29" s="86"/>
      <c r="E29" s="86"/>
      <c r="F29" s="95">
        <f>F28*F27</f>
        <v>0</v>
      </c>
    </row>
    <row r="30" spans="1:6">
      <c r="A30" s="77" t="s">
        <v>28</v>
      </c>
      <c r="B30" s="86"/>
      <c r="C30" s="86"/>
      <c r="D30" s="86"/>
      <c r="E30" s="86"/>
      <c r="F30" s="96">
        <f>(F29+F17)/F16</f>
        <v>0.181636492128436</v>
      </c>
    </row>
    <row r="31" spans="1:6">
      <c r="A31" s="97" t="s">
        <v>29</v>
      </c>
      <c r="B31" s="98" t="s">
        <v>30</v>
      </c>
      <c r="C31" s="98"/>
      <c r="D31" s="98"/>
      <c r="E31" s="98"/>
      <c r="F31" s="99">
        <v>0</v>
      </c>
    </row>
    <row r="32" spans="1:6">
      <c r="A32" s="97" t="s">
        <v>31</v>
      </c>
      <c r="B32" s="86"/>
      <c r="C32" s="86"/>
      <c r="D32" s="86"/>
      <c r="E32" s="86"/>
      <c r="F32" s="100"/>
    </row>
    <row r="33" spans="1:6">
      <c r="A33" s="97" t="s">
        <v>32</v>
      </c>
      <c r="B33" s="86"/>
      <c r="C33" s="86"/>
      <c r="D33" s="86"/>
      <c r="E33" s="86"/>
      <c r="F33" s="101" t="e">
        <f>F28/F31</f>
        <v>#DIV/0!</v>
      </c>
    </row>
    <row r="34" spans="1:6">
      <c r="A34" s="77" t="s">
        <v>33</v>
      </c>
      <c r="B34" s="86"/>
      <c r="C34" s="86"/>
      <c r="D34" s="86"/>
      <c r="E34" s="86"/>
      <c r="F34" s="101" t="e">
        <f>(F28+F32)/F31</f>
        <v>#DIV/0!</v>
      </c>
    </row>
    <row r="35" spans="1:6">
      <c r="A35" s="77" t="s">
        <v>34</v>
      </c>
      <c r="B35" s="86"/>
      <c r="C35" s="86"/>
      <c r="D35" s="86"/>
      <c r="E35" s="86"/>
      <c r="F35" s="101" t="e">
        <f>F34+F30</f>
        <v>#DIV/0!</v>
      </c>
    </row>
    <row r="36" ht="15.45" customHeight="1" spans="1:6">
      <c r="A36" s="102"/>
      <c r="B36" s="102"/>
      <c r="C36" s="102"/>
      <c r="D36" s="102"/>
      <c r="E36" s="102"/>
      <c r="F36" s="102"/>
    </row>
    <row r="37" spans="1:6">
      <c r="A37" s="102"/>
      <c r="B37" s="102"/>
      <c r="C37" s="102"/>
      <c r="D37" s="102"/>
      <c r="E37" s="102"/>
      <c r="F37" s="102"/>
    </row>
    <row r="38" ht="15.45" customHeight="1" spans="1:6">
      <c r="A38" s="102"/>
      <c r="B38" s="102"/>
      <c r="C38" s="102"/>
      <c r="D38" s="102"/>
      <c r="E38" s="102"/>
      <c r="F38" s="102"/>
    </row>
    <row r="39" spans="1:6">
      <c r="A39" s="102"/>
      <c r="B39" s="102"/>
      <c r="C39" s="102"/>
      <c r="D39" s="102"/>
      <c r="E39" s="102"/>
      <c r="F39" s="102"/>
    </row>
    <row r="40" spans="1:6">
      <c r="A40" s="102"/>
      <c r="B40" s="102"/>
      <c r="C40" s="102"/>
      <c r="D40" s="102"/>
      <c r="E40" s="102"/>
      <c r="F40" s="102"/>
    </row>
    <row r="41" spans="1:6">
      <c r="A41" s="102"/>
      <c r="B41" s="102"/>
      <c r="C41" s="102"/>
      <c r="D41" s="102"/>
      <c r="E41" s="102"/>
      <c r="F41" s="102"/>
    </row>
    <row r="42" spans="1:6">
      <c r="A42" s="102"/>
      <c r="B42" s="102"/>
      <c r="C42" s="102"/>
      <c r="D42" s="102"/>
      <c r="E42" s="102"/>
      <c r="F42" s="102"/>
    </row>
    <row r="43" ht="15.45" customHeight="1" spans="1:6">
      <c r="A43" s="102"/>
      <c r="B43" s="102"/>
      <c r="C43" s="102"/>
      <c r="D43" s="102"/>
      <c r="E43" s="102"/>
      <c r="F43" s="102"/>
    </row>
    <row r="44" spans="1:6">
      <c r="A44" s="102"/>
      <c r="B44" s="102"/>
      <c r="C44" s="102"/>
      <c r="D44" s="102"/>
      <c r="E44" s="102"/>
      <c r="F44" s="102"/>
    </row>
    <row r="45" spans="1:6">
      <c r="A45" s="103" t="s">
        <v>35</v>
      </c>
      <c r="B45" s="103"/>
      <c r="C45" s="103"/>
      <c r="D45" s="103"/>
      <c r="E45" s="103"/>
      <c r="F45" s="103"/>
    </row>
    <row r="46" spans="1:6">
      <c r="A46" s="102"/>
      <c r="B46" s="102"/>
      <c r="C46" s="102"/>
      <c r="D46" s="102"/>
      <c r="E46" s="102"/>
      <c r="F46" s="102"/>
    </row>
    <row r="47" spans="1:6">
      <c r="A47" s="102" t="s">
        <v>36</v>
      </c>
      <c r="B47" s="102"/>
      <c r="C47" s="102"/>
      <c r="D47" s="102"/>
      <c r="E47" s="102"/>
      <c r="F47" s="102"/>
    </row>
    <row r="48" spans="1:6">
      <c r="A48" s="102"/>
      <c r="B48" s="102"/>
      <c r="C48" s="102"/>
      <c r="D48" s="102"/>
      <c r="E48" s="102"/>
      <c r="F48" s="102"/>
    </row>
    <row r="49" ht="15.45" customHeight="1" spans="1:6">
      <c r="A49" s="102"/>
      <c r="B49" s="102"/>
      <c r="C49" s="102"/>
      <c r="D49" s="102"/>
      <c r="E49" s="102"/>
      <c r="F49" s="102"/>
    </row>
    <row r="50" spans="1:6">
      <c r="A50" s="102"/>
      <c r="B50" s="102"/>
      <c r="C50" s="102"/>
      <c r="D50" s="102"/>
      <c r="E50" s="102"/>
      <c r="F50" s="102"/>
    </row>
    <row r="51" spans="1:6">
      <c r="A51" s="102"/>
      <c r="B51" s="102"/>
      <c r="C51" s="102"/>
      <c r="D51" s="102"/>
      <c r="E51" s="102"/>
      <c r="F51" s="102"/>
    </row>
    <row r="52" spans="1:6">
      <c r="A52" s="103" t="s">
        <v>37</v>
      </c>
      <c r="B52" s="103"/>
      <c r="C52" s="103"/>
      <c r="D52" s="103"/>
      <c r="E52" s="103"/>
      <c r="F52" s="103"/>
    </row>
    <row r="53" ht="15.45" customHeight="1" spans="1:6">
      <c r="A53" s="102"/>
      <c r="B53" s="102"/>
      <c r="C53" s="102"/>
      <c r="D53" s="102"/>
      <c r="E53" s="102"/>
      <c r="F53" s="102"/>
    </row>
    <row r="54" ht="26.85" customHeight="1" spans="1:6">
      <c r="A54" s="102"/>
      <c r="B54" s="102"/>
      <c r="C54" s="102"/>
      <c r="D54" s="102"/>
      <c r="E54" s="102"/>
      <c r="F54" s="102"/>
    </row>
    <row r="55" ht="15.45" customHeight="1" spans="1:6">
      <c r="A55" s="102"/>
      <c r="B55" s="102"/>
      <c r="C55" s="102"/>
      <c r="D55" s="102"/>
      <c r="E55" s="102"/>
      <c r="F55" s="102"/>
    </row>
    <row r="56" ht="15.45" customHeight="1" spans="1:6">
      <c r="A56" s="102"/>
      <c r="B56" s="102"/>
      <c r="C56" s="102"/>
      <c r="D56" s="102"/>
      <c r="E56" s="102"/>
      <c r="F56" s="102"/>
    </row>
    <row r="57" spans="1:6">
      <c r="A57" s="102"/>
      <c r="B57" s="102"/>
      <c r="C57" s="102"/>
      <c r="D57" s="102"/>
      <c r="E57" s="102"/>
      <c r="F57" s="102"/>
    </row>
    <row r="58" ht="16.35" customHeight="1" spans="1:6">
      <c r="A58" s="103" t="s">
        <v>38</v>
      </c>
      <c r="B58" s="103"/>
      <c r="C58" s="103"/>
      <c r="D58" s="103"/>
      <c r="E58" s="103"/>
      <c r="F58" s="103"/>
    </row>
    <row r="59" ht="16.35" customHeight="1" spans="1:6">
      <c r="A59" s="104" t="s">
        <v>39</v>
      </c>
      <c r="B59" s="105" t="s">
        <v>40</v>
      </c>
      <c r="C59" s="105" t="s">
        <v>41</v>
      </c>
      <c r="D59" s="105" t="s">
        <v>42</v>
      </c>
      <c r="E59" s="105" t="s">
        <v>43</v>
      </c>
      <c r="F59" s="105" t="s">
        <v>44</v>
      </c>
    </row>
    <row r="60" ht="16.35" customHeight="1" spans="1:6">
      <c r="A60" s="102" t="str">
        <f>+A31</f>
        <v>Value based on Market valuation                </v>
      </c>
      <c r="B60" s="106"/>
      <c r="C60" s="106"/>
      <c r="D60" s="107" t="s">
        <v>45</v>
      </c>
      <c r="E60" s="106" t="s">
        <v>45</v>
      </c>
      <c r="F60" s="106"/>
    </row>
    <row r="61" ht="16.35" customHeight="1" spans="1:6">
      <c r="A61" s="102" t="s">
        <v>46</v>
      </c>
      <c r="B61" s="106"/>
      <c r="C61" s="106"/>
      <c r="D61" s="107" t="s">
        <v>45</v>
      </c>
      <c r="E61" s="106" t="s">
        <v>45</v>
      </c>
      <c r="F61" s="106"/>
    </row>
    <row r="62" ht="16.35" customHeight="1" spans="1:6">
      <c r="A62" s="103" t="s">
        <v>47</v>
      </c>
      <c r="B62" s="103"/>
      <c r="C62" s="103"/>
      <c r="D62" s="103"/>
      <c r="E62" s="103"/>
      <c r="F62" s="103"/>
    </row>
    <row r="63" ht="16.35" customHeight="1" spans="1:6">
      <c r="A63" s="104" t="s">
        <v>39</v>
      </c>
      <c r="B63" s="105" t="s">
        <v>48</v>
      </c>
      <c r="C63" s="105" t="s">
        <v>49</v>
      </c>
      <c r="D63" s="105" t="s">
        <v>50</v>
      </c>
      <c r="E63" s="105" t="s">
        <v>51</v>
      </c>
      <c r="F63" s="105"/>
    </row>
    <row r="64" ht="16.35" customHeight="1" spans="1:6">
      <c r="A64" s="102" t="str">
        <f>+A31</f>
        <v>Value based on Market valuation                </v>
      </c>
      <c r="B64" s="106" t="s">
        <v>45</v>
      </c>
      <c r="C64" s="106"/>
      <c r="D64" s="107" t="s">
        <v>45</v>
      </c>
      <c r="E64" s="108" t="s">
        <v>45</v>
      </c>
      <c r="F64" s="108"/>
    </row>
    <row r="65" ht="16.35" customHeight="1" spans="1:6">
      <c r="A65" s="102" t="s">
        <v>46</v>
      </c>
      <c r="B65" s="106" t="s">
        <v>45</v>
      </c>
      <c r="C65" s="106"/>
      <c r="D65" s="107" t="s">
        <v>45</v>
      </c>
      <c r="E65" s="108" t="s">
        <v>45</v>
      </c>
      <c r="F65" s="108"/>
    </row>
    <row r="66" ht="16.35" customHeight="1" spans="1:6">
      <c r="A66" s="109" t="s">
        <v>52</v>
      </c>
      <c r="B66" s="109"/>
      <c r="C66" s="109"/>
      <c r="D66" s="109" t="s">
        <v>53</v>
      </c>
      <c r="E66" s="109"/>
      <c r="F66" s="109"/>
    </row>
    <row r="67" ht="16.35" customHeight="1" spans="1:6">
      <c r="A67" s="102" t="s">
        <v>54</v>
      </c>
      <c r="B67" s="102"/>
      <c r="C67" s="102"/>
      <c r="D67" s="102"/>
      <c r="E67" s="102"/>
      <c r="F67" s="102"/>
    </row>
    <row r="68" ht="16.35" customHeight="1" spans="1:6">
      <c r="A68" s="102" t="s">
        <v>55</v>
      </c>
      <c r="B68" s="102"/>
      <c r="C68" s="102"/>
      <c r="D68" s="102"/>
      <c r="E68" s="102"/>
      <c r="F68" s="102"/>
    </row>
    <row r="69" ht="26.85" customHeight="1" spans="1:6">
      <c r="A69" s="102" t="s">
        <v>56</v>
      </c>
      <c r="B69" s="102"/>
      <c r="C69" s="102"/>
      <c r="D69" s="102"/>
      <c r="E69" s="102"/>
      <c r="F69" s="102"/>
    </row>
    <row r="70" s="58" customFormat="1" spans="1:249">
      <c r="A70" s="102" t="s">
        <v>57</v>
      </c>
      <c r="B70" s="102"/>
      <c r="C70" s="102"/>
      <c r="D70" s="102"/>
      <c r="E70" s="102"/>
      <c r="F70" s="102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ID70" s="114"/>
      <c r="IE70" s="114"/>
      <c r="IF70" s="114"/>
      <c r="IG70" s="60"/>
      <c r="IL70" s="61"/>
      <c r="IM70" s="61"/>
      <c r="IN70" s="47"/>
      <c r="IO70" s="47"/>
    </row>
    <row r="71" s="58" customFormat="1" spans="1:249">
      <c r="A71" s="102" t="s">
        <v>58</v>
      </c>
      <c r="B71" s="102"/>
      <c r="C71" s="102"/>
      <c r="D71" s="102"/>
      <c r="E71" s="102"/>
      <c r="F71" s="102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ID71" s="114"/>
      <c r="IE71" s="114"/>
      <c r="IF71" s="114"/>
      <c r="IG71" s="60"/>
      <c r="IL71" s="61"/>
      <c r="IM71" s="61"/>
      <c r="IN71" s="47"/>
      <c r="IO71" s="47"/>
    </row>
    <row r="72" s="58" customFormat="1" spans="1:249">
      <c r="A72" s="102" t="s">
        <v>59</v>
      </c>
      <c r="B72" s="102"/>
      <c r="C72" s="102"/>
      <c r="D72" s="102"/>
      <c r="E72" s="102"/>
      <c r="F72" s="102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ID72" s="114"/>
      <c r="IE72" s="114"/>
      <c r="IF72" s="114"/>
      <c r="IG72" s="60"/>
      <c r="IL72" s="61"/>
      <c r="IM72" s="61"/>
      <c r="IN72" s="47"/>
      <c r="IO72" s="47"/>
    </row>
    <row r="73" spans="1:6">
      <c r="A73" s="102" t="s">
        <v>60</v>
      </c>
      <c r="B73" s="102"/>
      <c r="C73" s="102"/>
      <c r="D73" s="102"/>
      <c r="E73" s="102"/>
      <c r="F73" s="102"/>
    </row>
    <row r="74" spans="1:6">
      <c r="A74" s="102" t="s">
        <v>61</v>
      </c>
      <c r="B74" s="102"/>
      <c r="C74" s="102"/>
      <c r="D74" s="102"/>
      <c r="E74" s="102"/>
      <c r="F74" s="102"/>
    </row>
    <row r="75" spans="1:6">
      <c r="A75" s="102" t="s">
        <v>62</v>
      </c>
      <c r="B75" s="102"/>
      <c r="C75" s="102"/>
      <c r="D75" s="102"/>
      <c r="E75" s="102"/>
      <c r="F75" s="102"/>
    </row>
    <row r="76" spans="1:6">
      <c r="A76" s="102" t="s">
        <v>63</v>
      </c>
      <c r="B76" s="102"/>
      <c r="C76" s="102"/>
      <c r="D76" s="102"/>
      <c r="E76" s="102"/>
      <c r="F76" s="102"/>
    </row>
    <row r="77" spans="1:6">
      <c r="A77" s="102" t="s">
        <v>64</v>
      </c>
      <c r="B77" s="102"/>
      <c r="C77" s="102"/>
      <c r="D77" s="102"/>
      <c r="E77" s="102"/>
      <c r="F77" s="102"/>
    </row>
    <row r="78" spans="1:6">
      <c r="A78" s="102" t="s">
        <v>65</v>
      </c>
      <c r="B78" s="102"/>
      <c r="C78" s="102"/>
      <c r="D78" s="110" t="s">
        <v>66</v>
      </c>
      <c r="E78" s="110"/>
      <c r="F78" s="110"/>
    </row>
    <row r="79" spans="1:6">
      <c r="A79" s="111" t="s">
        <v>67</v>
      </c>
      <c r="B79" s="111"/>
      <c r="C79" s="111"/>
      <c r="D79" s="111"/>
      <c r="E79" s="111"/>
      <c r="F79" s="111"/>
    </row>
    <row r="80" spans="1:6">
      <c r="A80" s="112"/>
      <c r="B80" s="112"/>
      <c r="C80" s="112"/>
      <c r="D80" s="112"/>
      <c r="E80" s="112"/>
      <c r="F80" s="112"/>
    </row>
    <row r="81" spans="1:6">
      <c r="A81" s="112"/>
      <c r="B81" s="112"/>
      <c r="C81" s="112"/>
      <c r="D81" s="112"/>
      <c r="E81" s="112"/>
      <c r="F81" s="112"/>
    </row>
    <row r="82" spans="1:6">
      <c r="A82" s="113"/>
      <c r="B82" s="113"/>
      <c r="C82" s="113"/>
      <c r="D82" s="113"/>
      <c r="E82" s="113"/>
      <c r="F82" s="113"/>
    </row>
  </sheetData>
  <sheetProtection selectLockedCells="1" selectUnlockedCells="1"/>
  <mergeCells count="79">
    <mergeCell ref="B1:C1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24:F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62:F62"/>
    <mergeCell ref="E63:F63"/>
    <mergeCell ref="E64:F64"/>
    <mergeCell ref="E65:F65"/>
    <mergeCell ref="A66:C66"/>
    <mergeCell ref="D66:F66"/>
    <mergeCell ref="A67:C67"/>
    <mergeCell ref="D67:F67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73:C73"/>
    <mergeCell ref="D73:F73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79:F79"/>
    <mergeCell ref="A80:F80"/>
    <mergeCell ref="A81:F81"/>
    <mergeCell ref="A82:F82"/>
  </mergeCells>
  <pageMargins left="0.7875" right="0.7875" top="1.05277777777778" bottom="1.05277777777778" header="0.7875" footer="0.7875"/>
  <pageSetup paperSize="1" firstPageNumber="0" orientation="landscape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4"/>
    <pageSetUpPr fitToPage="1"/>
  </sheetPr>
  <dimension ref="A1:IN13"/>
  <sheetViews>
    <sheetView zoomScale="136" zoomScaleNormal="136" topLeftCell="C4" workbookViewId="0">
      <selection activeCell="K3" sqref="K3"/>
    </sheetView>
  </sheetViews>
  <sheetFormatPr defaultColWidth="22.1111111111111" defaultRowHeight="14.4"/>
  <cols>
    <col min="1" max="1" width="5.44444444444444" style="46" customWidth="1"/>
    <col min="2" max="2" width="23.1111111111111" style="46" customWidth="1"/>
    <col min="3" max="3" width="12.3333333333333" style="46" customWidth="1"/>
    <col min="4" max="4" width="11.8888888888889" style="46" customWidth="1"/>
    <col min="5" max="5" width="7.44444444444444" style="46" customWidth="1"/>
    <col min="6" max="6" width="9.88888888888889" style="46" customWidth="1"/>
    <col min="7" max="7" width="10.1111111111111" style="46" customWidth="1"/>
    <col min="8" max="9" width="8.77777777777778" style="46" customWidth="1"/>
    <col min="10" max="10" width="10.1111111111111" style="46" customWidth="1"/>
    <col min="11" max="11" width="13.1111111111111" style="46" customWidth="1"/>
    <col min="12" max="248" width="22.1111111111111" style="46"/>
    <col min="249" max="16384" width="22.1111111111111" style="47"/>
  </cols>
  <sheetData>
    <row r="1" ht="28.8" spans="1:11">
      <c r="A1" s="48" t="s">
        <v>68</v>
      </c>
      <c r="B1" s="48" t="s">
        <v>69</v>
      </c>
      <c r="C1" s="48" t="s">
        <v>70</v>
      </c>
      <c r="D1" s="48" t="s">
        <v>71</v>
      </c>
      <c r="E1" s="48" t="s">
        <v>72</v>
      </c>
      <c r="F1" s="48" t="s">
        <v>73</v>
      </c>
      <c r="G1" s="48" t="s">
        <v>74</v>
      </c>
      <c r="H1" s="48" t="s">
        <v>75</v>
      </c>
      <c r="I1" s="48" t="s">
        <v>76</v>
      </c>
      <c r="J1" s="48" t="s">
        <v>77</v>
      </c>
      <c r="K1" s="48" t="s">
        <v>78</v>
      </c>
    </row>
    <row r="2" spans="1:11">
      <c r="A2" s="49">
        <v>1</v>
      </c>
      <c r="B2" s="50" t="s">
        <v>79</v>
      </c>
      <c r="C2" s="49">
        <v>14050406561</v>
      </c>
      <c r="D2" s="49" t="s">
        <v>80</v>
      </c>
      <c r="E2" s="50"/>
      <c r="F2" s="50">
        <v>400000</v>
      </c>
      <c r="G2" s="50">
        <v>180</v>
      </c>
      <c r="H2" s="50">
        <v>172</v>
      </c>
      <c r="I2" s="50">
        <v>8</v>
      </c>
      <c r="J2" s="50">
        <v>4785</v>
      </c>
      <c r="K2" s="54" t="s">
        <v>81</v>
      </c>
    </row>
    <row r="3" spans="1:11">
      <c r="A3" s="49">
        <v>2</v>
      </c>
      <c r="B3" s="50" t="s">
        <v>82</v>
      </c>
      <c r="C3" s="49">
        <v>14050404454</v>
      </c>
      <c r="D3" s="49" t="s">
        <v>80</v>
      </c>
      <c r="E3" s="50"/>
      <c r="F3" s="50">
        <v>400000</v>
      </c>
      <c r="G3" s="51">
        <v>180</v>
      </c>
      <c r="H3" s="51">
        <v>170</v>
      </c>
      <c r="I3" s="51">
        <v>10</v>
      </c>
      <c r="J3" s="51">
        <v>4772</v>
      </c>
      <c r="K3" s="54" t="s">
        <v>81</v>
      </c>
    </row>
    <row r="4" spans="1:11">
      <c r="A4" s="49">
        <v>3</v>
      </c>
      <c r="B4" s="50"/>
      <c r="C4" s="49">
        <v>14050406561</v>
      </c>
      <c r="D4" s="52" t="s">
        <v>80</v>
      </c>
      <c r="E4" s="50"/>
      <c r="F4" s="50">
        <v>540000</v>
      </c>
      <c r="G4" s="51">
        <v>180</v>
      </c>
      <c r="H4" s="51">
        <v>133</v>
      </c>
      <c r="I4" s="51">
        <v>47</v>
      </c>
      <c r="J4" s="51">
        <v>7101</v>
      </c>
      <c r="K4" s="54" t="s">
        <v>81</v>
      </c>
    </row>
    <row r="5" spans="1:248">
      <c r="A5" s="49">
        <v>4</v>
      </c>
      <c r="B5" s="50"/>
      <c r="C5" s="49"/>
      <c r="D5" s="52"/>
      <c r="E5" s="50"/>
      <c r="F5" s="50"/>
      <c r="G5" s="50"/>
      <c r="H5" s="50"/>
      <c r="I5" s="50"/>
      <c r="J5" s="50"/>
      <c r="K5" s="54" t="s">
        <v>83</v>
      </c>
      <c r="IN5" s="47"/>
    </row>
    <row r="6" spans="1:248">
      <c r="A6" s="49">
        <v>5</v>
      </c>
      <c r="B6" s="50"/>
      <c r="C6" s="49"/>
      <c r="D6" s="52"/>
      <c r="E6" s="50"/>
      <c r="F6" s="50"/>
      <c r="G6" s="50"/>
      <c r="H6" s="50"/>
      <c r="I6" s="50"/>
      <c r="J6" s="50"/>
      <c r="K6" s="54" t="s">
        <v>83</v>
      </c>
      <c r="IN6" s="47"/>
    </row>
    <row r="7" spans="1:11">
      <c r="A7" s="49">
        <v>6</v>
      </c>
      <c r="B7" s="53"/>
      <c r="C7" s="49"/>
      <c r="D7" s="54"/>
      <c r="E7" s="54"/>
      <c r="F7" s="54"/>
      <c r="G7" s="55"/>
      <c r="H7" s="55"/>
      <c r="I7" s="55"/>
      <c r="J7" s="55"/>
      <c r="K7" s="54" t="s">
        <v>83</v>
      </c>
    </row>
    <row r="8" spans="1:11">
      <c r="A8" s="49">
        <v>7</v>
      </c>
      <c r="B8" s="53"/>
      <c r="C8" s="49"/>
      <c r="D8" s="54"/>
      <c r="E8" s="54"/>
      <c r="F8" s="54"/>
      <c r="G8" s="55"/>
      <c r="H8" s="55"/>
      <c r="I8" s="55"/>
      <c r="J8" s="55"/>
      <c r="K8" s="54" t="s">
        <v>83</v>
      </c>
    </row>
    <row r="9" spans="1:11">
      <c r="A9" s="49">
        <v>8</v>
      </c>
      <c r="B9" s="53"/>
      <c r="C9" s="49"/>
      <c r="D9" s="54"/>
      <c r="E9" s="54"/>
      <c r="F9" s="54"/>
      <c r="G9" s="55"/>
      <c r="H9" s="55"/>
      <c r="I9" s="55"/>
      <c r="J9" s="55"/>
      <c r="K9" s="54" t="s">
        <v>83</v>
      </c>
    </row>
    <row r="10" spans="1:11">
      <c r="A10" s="49">
        <v>9</v>
      </c>
      <c r="B10" s="53"/>
      <c r="C10" s="49"/>
      <c r="D10" s="54"/>
      <c r="E10" s="54"/>
      <c r="F10" s="54"/>
      <c r="G10" s="55"/>
      <c r="H10" s="55"/>
      <c r="I10" s="55"/>
      <c r="J10" s="55"/>
      <c r="K10" s="54" t="s">
        <v>83</v>
      </c>
    </row>
    <row r="11" spans="1:11">
      <c r="A11" s="49">
        <v>10</v>
      </c>
      <c r="B11" s="53"/>
      <c r="C11" s="49"/>
      <c r="D11" s="54"/>
      <c r="E11" s="54"/>
      <c r="F11" s="54"/>
      <c r="G11" s="55"/>
      <c r="H11" s="55"/>
      <c r="I11" s="55"/>
      <c r="J11" s="55"/>
      <c r="K11" s="50" t="s">
        <v>83</v>
      </c>
    </row>
    <row r="12" spans="1:11">
      <c r="A12" s="49">
        <v>11</v>
      </c>
      <c r="B12" s="53"/>
      <c r="C12" s="49"/>
      <c r="D12" s="54"/>
      <c r="E12" s="54"/>
      <c r="F12" s="54"/>
      <c r="G12" s="55"/>
      <c r="H12" s="55"/>
      <c r="I12" s="55"/>
      <c r="J12" s="55"/>
      <c r="K12" s="50" t="s">
        <v>83</v>
      </c>
    </row>
    <row r="13" spans="1:11">
      <c r="A13" s="56"/>
      <c r="B13" s="49"/>
      <c r="C13" s="49"/>
      <c r="D13" s="49"/>
      <c r="E13" s="49"/>
      <c r="F13" s="49"/>
      <c r="G13" s="49"/>
      <c r="H13" s="49"/>
      <c r="I13" s="49"/>
      <c r="J13" s="49"/>
      <c r="K13" s="57">
        <f>SUMIF(K2:K12,"Y",J2:J12)</f>
        <v>16658</v>
      </c>
    </row>
  </sheetData>
  <sheetProtection selectLockedCells="1" selectUnlockedCells="1"/>
  <pageMargins left="0.7875" right="0.7875" top="1.025" bottom="1.025" header="0.7875" footer="0.7875"/>
  <pageSetup paperSize="1"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3"/>
  <sheetViews>
    <sheetView workbookViewId="0">
      <selection activeCell="C6" sqref="C6"/>
    </sheetView>
  </sheetViews>
  <sheetFormatPr defaultColWidth="9" defaultRowHeight="13.2"/>
  <sheetData>
    <row r="2" spans="2:18">
      <c r="B2" s="20"/>
      <c r="C2" s="20"/>
      <c r="D2" s="20"/>
      <c r="E2" s="20"/>
      <c r="F2" s="20"/>
      <c r="G2" s="20"/>
      <c r="H2" s="20"/>
      <c r="I2" s="20"/>
      <c r="J2" s="36"/>
      <c r="K2" s="20"/>
      <c r="L2" s="20"/>
      <c r="M2" s="20"/>
      <c r="N2" s="20"/>
      <c r="O2" s="20"/>
      <c r="P2" s="20"/>
      <c r="Q2" s="20"/>
      <c r="R2" s="20"/>
    </row>
    <row r="3" ht="21" spans="2:18">
      <c r="B3" s="20"/>
      <c r="C3" s="21"/>
      <c r="D3" s="22"/>
      <c r="E3" s="23"/>
      <c r="F3" s="20"/>
      <c r="G3" s="20"/>
      <c r="H3" s="20"/>
      <c r="I3" s="20"/>
      <c r="J3" s="36"/>
      <c r="K3" s="20"/>
      <c r="L3" s="21"/>
      <c r="M3" s="37"/>
      <c r="N3" s="38"/>
      <c r="O3" s="39"/>
      <c r="P3" s="20"/>
      <c r="Q3" s="20"/>
      <c r="R3" s="20"/>
    </row>
    <row r="4" ht="21" spans="2:18">
      <c r="B4" s="24"/>
      <c r="C4" s="21"/>
      <c r="D4" s="25"/>
      <c r="E4" s="25"/>
      <c r="F4" s="26"/>
      <c r="G4" s="20"/>
      <c r="H4" s="20"/>
      <c r="I4" s="20"/>
      <c r="J4" s="36"/>
      <c r="K4" s="24"/>
      <c r="L4" s="21"/>
      <c r="M4" s="25"/>
      <c r="N4" s="25"/>
      <c r="O4" s="26"/>
      <c r="P4" s="20"/>
      <c r="Q4" s="20"/>
      <c r="R4" s="20"/>
    </row>
    <row r="5" ht="14.4" spans="2:18">
      <c r="B5" s="27"/>
      <c r="C5" s="28" t="s">
        <v>84</v>
      </c>
      <c r="D5" s="28" t="s">
        <v>85</v>
      </c>
      <c r="E5" s="28" t="s">
        <v>86</v>
      </c>
      <c r="F5" s="28" t="s">
        <v>87</v>
      </c>
      <c r="G5" s="28" t="s">
        <v>88</v>
      </c>
      <c r="H5" s="28" t="s">
        <v>89</v>
      </c>
      <c r="I5" s="30"/>
      <c r="J5" s="36"/>
      <c r="K5" s="27"/>
      <c r="L5" s="28" t="s">
        <v>84</v>
      </c>
      <c r="M5" s="28" t="s">
        <v>85</v>
      </c>
      <c r="N5" s="28" t="s">
        <v>86</v>
      </c>
      <c r="O5" s="28" t="s">
        <v>87</v>
      </c>
      <c r="P5" s="28" t="s">
        <v>88</v>
      </c>
      <c r="Q5" s="28" t="s">
        <v>89</v>
      </c>
      <c r="R5" s="30"/>
    </row>
    <row r="6" ht="14.4" spans="2:18">
      <c r="B6" s="28" t="s">
        <v>90</v>
      </c>
      <c r="C6" s="29"/>
      <c r="D6" s="29"/>
      <c r="E6" s="30"/>
      <c r="F6" s="29"/>
      <c r="G6" s="29"/>
      <c r="H6" s="29"/>
      <c r="I6" s="30"/>
      <c r="J6" s="36"/>
      <c r="K6" s="28" t="s">
        <v>90</v>
      </c>
      <c r="L6" s="29"/>
      <c r="M6" s="30"/>
      <c r="N6" s="29"/>
      <c r="O6" s="29"/>
      <c r="P6" s="29"/>
      <c r="Q6" s="29"/>
      <c r="R6" s="30"/>
    </row>
    <row r="7" ht="14.4" spans="2:18">
      <c r="B7" s="28" t="s">
        <v>91</v>
      </c>
      <c r="C7" s="29"/>
      <c r="D7" s="29"/>
      <c r="E7" s="29"/>
      <c r="F7" s="29"/>
      <c r="G7" s="29"/>
      <c r="H7" s="29"/>
      <c r="I7" s="30"/>
      <c r="J7" s="36"/>
      <c r="K7" s="28" t="s">
        <v>91</v>
      </c>
      <c r="L7" s="29"/>
      <c r="M7" s="29"/>
      <c r="N7" s="29"/>
      <c r="O7" s="29"/>
      <c r="P7" s="30"/>
      <c r="Q7" s="30"/>
      <c r="R7" s="30"/>
    </row>
    <row r="8" ht="14.4" spans="2:18">
      <c r="B8" s="28" t="s">
        <v>92</v>
      </c>
      <c r="C8" s="29"/>
      <c r="D8" s="29"/>
      <c r="E8" s="29"/>
      <c r="F8" s="29"/>
      <c r="G8" s="29"/>
      <c r="H8" s="30"/>
      <c r="I8" s="30"/>
      <c r="J8" s="36"/>
      <c r="K8" s="40" t="s">
        <v>92</v>
      </c>
      <c r="L8" s="29"/>
      <c r="M8" s="29"/>
      <c r="N8" s="29"/>
      <c r="O8" s="29"/>
      <c r="P8" s="30"/>
      <c r="Q8" s="30"/>
      <c r="R8" s="30"/>
    </row>
    <row r="9" ht="14.4" spans="2:18">
      <c r="B9" s="28" t="s">
        <v>93</v>
      </c>
      <c r="C9" s="29"/>
      <c r="D9" s="29"/>
      <c r="E9" s="30"/>
      <c r="F9" s="29"/>
      <c r="G9" s="29"/>
      <c r="H9" s="29"/>
      <c r="I9" s="30"/>
      <c r="J9" s="36"/>
      <c r="K9" s="40" t="s">
        <v>93</v>
      </c>
      <c r="L9" s="29"/>
      <c r="M9" s="29"/>
      <c r="N9" s="29"/>
      <c r="O9" s="29"/>
      <c r="P9" s="29"/>
      <c r="Q9" s="29"/>
      <c r="R9" s="30"/>
    </row>
    <row r="10" spans="2:18">
      <c r="B10" s="31"/>
      <c r="C10" s="30">
        <f>SUM(C6:C9)</f>
        <v>0</v>
      </c>
      <c r="D10" s="30">
        <f>SUM(D6:D9)</f>
        <v>0</v>
      </c>
      <c r="E10" s="30">
        <f>SUM(E6:E9)</f>
        <v>0</v>
      </c>
      <c r="F10" s="30">
        <f t="shared" ref="F10:H10" si="0">SUM(F6:F9)</f>
        <v>0</v>
      </c>
      <c r="G10" s="30">
        <f t="shared" si="0"/>
        <v>0</v>
      </c>
      <c r="H10" s="30">
        <f t="shared" si="0"/>
        <v>0</v>
      </c>
      <c r="I10" s="41">
        <f>(SUM(C10:H10)/24)</f>
        <v>0</v>
      </c>
      <c r="J10" s="42"/>
      <c r="K10" s="36"/>
      <c r="L10" s="30">
        <f>SUM(L6:L9)</f>
        <v>0</v>
      </c>
      <c r="M10" s="30">
        <f t="shared" ref="M10:P10" si="1">SUM(M6:M9)</f>
        <v>0</v>
      </c>
      <c r="N10" s="30">
        <f t="shared" si="1"/>
        <v>0</v>
      </c>
      <c r="O10" s="30">
        <f t="shared" si="1"/>
        <v>0</v>
      </c>
      <c r="P10" s="30">
        <f t="shared" si="1"/>
        <v>0</v>
      </c>
      <c r="Q10" s="30">
        <f t="shared" ref="Q10" si="2">SUM(Q6:Q9)</f>
        <v>0</v>
      </c>
      <c r="R10" s="41">
        <f>(SUM(L10:Q10)/24)</f>
        <v>0</v>
      </c>
    </row>
    <row r="11" ht="14.4" spans="2:18">
      <c r="B11" s="32" t="s">
        <v>94</v>
      </c>
      <c r="C11" s="30"/>
      <c r="D11" s="30"/>
      <c r="E11" s="30"/>
      <c r="F11" s="30"/>
      <c r="G11" s="30"/>
      <c r="H11" s="30"/>
      <c r="I11" s="43"/>
      <c r="J11" s="42"/>
      <c r="K11" s="32" t="s">
        <v>94</v>
      </c>
      <c r="L11" s="30"/>
      <c r="M11" s="30"/>
      <c r="N11" s="30"/>
      <c r="O11" s="30"/>
      <c r="P11" s="30"/>
      <c r="Q11" s="30"/>
      <c r="R11" s="41"/>
    </row>
    <row r="12" ht="14.4" spans="2:18">
      <c r="B12" s="20"/>
      <c r="C12" s="20"/>
      <c r="D12" s="20"/>
      <c r="E12" s="20"/>
      <c r="F12" s="33" t="s">
        <v>95</v>
      </c>
      <c r="G12" s="34"/>
      <c r="H12" s="35"/>
      <c r="I12" s="44"/>
      <c r="J12" s="42"/>
      <c r="K12" s="20"/>
      <c r="L12" s="20"/>
      <c r="M12" s="20"/>
      <c r="N12" s="20"/>
      <c r="O12" s="45" t="s">
        <v>95</v>
      </c>
      <c r="P12" s="45"/>
      <c r="Q12" s="45"/>
      <c r="R12" s="44">
        <v>0</v>
      </c>
    </row>
    <row r="13" spans="2:18">
      <c r="B13" s="20"/>
      <c r="C13" s="20"/>
      <c r="D13" s="20"/>
      <c r="E13" s="20"/>
      <c r="F13" s="20"/>
      <c r="G13" s="20"/>
      <c r="H13" s="20"/>
      <c r="I13" s="20"/>
      <c r="J13" s="36"/>
      <c r="K13" s="20"/>
      <c r="L13" s="20"/>
      <c r="M13" s="20"/>
      <c r="N13" s="20"/>
      <c r="O13" s="20"/>
      <c r="P13" s="20"/>
      <c r="Q13" s="20"/>
      <c r="R13" s="20"/>
    </row>
  </sheetData>
  <mergeCells count="4">
    <mergeCell ref="D3:E3"/>
    <mergeCell ref="M3:O3"/>
    <mergeCell ref="F12:H12"/>
    <mergeCell ref="O12:Q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:B1"/>
    </sheetView>
  </sheetViews>
  <sheetFormatPr defaultColWidth="9" defaultRowHeight="13.2" outlineLevelCol="5"/>
  <cols>
    <col min="2" max="2" width="23.3333333333333" customWidth="1"/>
    <col min="3" max="3" width="28.5555555555556" customWidth="1"/>
    <col min="4" max="4" width="10.5555555555556" customWidth="1"/>
    <col min="5" max="5" width="19" customWidth="1"/>
    <col min="6" max="6" width="14.8888888888889" customWidth="1"/>
  </cols>
  <sheetData>
    <row r="1" ht="17.25" customHeight="1" spans="1:3">
      <c r="A1" s="1" t="s">
        <v>96</v>
      </c>
      <c r="B1" s="1"/>
      <c r="C1" s="2"/>
    </row>
    <row r="2" ht="14.25" customHeight="1" spans="1:3">
      <c r="A2" s="1" t="s">
        <v>97</v>
      </c>
      <c r="B2" s="1"/>
      <c r="C2" s="2"/>
    </row>
    <row r="5" ht="28.8" spans="1:6">
      <c r="A5" s="3" t="s">
        <v>68</v>
      </c>
      <c r="B5" s="4" t="s">
        <v>98</v>
      </c>
      <c r="C5" s="4" t="s">
        <v>99</v>
      </c>
      <c r="D5" s="5" t="s">
        <v>100</v>
      </c>
      <c r="E5" s="1" t="s">
        <v>101</v>
      </c>
      <c r="F5" s="1" t="s">
        <v>102</v>
      </c>
    </row>
    <row r="6" ht="43.2" spans="1:6">
      <c r="A6" s="6">
        <v>1</v>
      </c>
      <c r="B6" s="7" t="s">
        <v>103</v>
      </c>
      <c r="C6" s="8" t="s">
        <v>104</v>
      </c>
      <c r="D6" s="9"/>
      <c r="E6" s="10">
        <v>0.2</v>
      </c>
      <c r="F6" s="10">
        <f t="shared" ref="F6:F12" si="0">E6/10*D6</f>
        <v>0</v>
      </c>
    </row>
    <row r="7" ht="57.6" spans="1:6">
      <c r="A7" s="6">
        <v>2</v>
      </c>
      <c r="B7" s="7" t="s">
        <v>105</v>
      </c>
      <c r="C7" s="8" t="s">
        <v>106</v>
      </c>
      <c r="D7" s="11"/>
      <c r="E7" s="10">
        <v>0.15</v>
      </c>
      <c r="F7" s="10">
        <f t="shared" si="0"/>
        <v>0</v>
      </c>
    </row>
    <row r="8" ht="43.2" spans="1:6">
      <c r="A8" s="6">
        <v>3</v>
      </c>
      <c r="B8" s="7" t="s">
        <v>107</v>
      </c>
      <c r="C8" s="8" t="s">
        <v>108</v>
      </c>
      <c r="D8" s="11"/>
      <c r="E8" s="10">
        <v>0.1</v>
      </c>
      <c r="F8" s="10">
        <f t="shared" si="0"/>
        <v>0</v>
      </c>
    </row>
    <row r="9" ht="57.6" spans="1:6">
      <c r="A9" s="6">
        <v>4</v>
      </c>
      <c r="B9" s="7" t="s">
        <v>109</v>
      </c>
      <c r="C9" s="12" t="s">
        <v>110</v>
      </c>
      <c r="D9" s="11"/>
      <c r="E9" s="10">
        <v>0.1</v>
      </c>
      <c r="F9" s="10">
        <f t="shared" si="0"/>
        <v>0</v>
      </c>
    </row>
    <row r="10" ht="86.4" spans="1:6">
      <c r="A10" s="6">
        <v>5</v>
      </c>
      <c r="B10" s="7" t="s">
        <v>111</v>
      </c>
      <c r="C10" s="8" t="s">
        <v>112</v>
      </c>
      <c r="D10" s="11"/>
      <c r="E10" s="10">
        <v>0.1</v>
      </c>
      <c r="F10" s="10">
        <f t="shared" si="0"/>
        <v>0</v>
      </c>
    </row>
    <row r="11" ht="96.6" spans="1:6">
      <c r="A11" s="6">
        <v>6</v>
      </c>
      <c r="B11" s="13" t="s">
        <v>113</v>
      </c>
      <c r="C11" s="14" t="s">
        <v>114</v>
      </c>
      <c r="D11" s="11"/>
      <c r="E11" s="10">
        <v>0.1</v>
      </c>
      <c r="F11" s="10">
        <f t="shared" si="0"/>
        <v>0</v>
      </c>
    </row>
    <row r="12" ht="28.8" spans="1:6">
      <c r="A12" s="6">
        <v>7</v>
      </c>
      <c r="B12" s="6" t="s">
        <v>115</v>
      </c>
      <c r="C12" s="15" t="s">
        <v>116</v>
      </c>
      <c r="D12" s="11"/>
      <c r="E12" s="10">
        <v>0.25</v>
      </c>
      <c r="F12" s="10">
        <f t="shared" si="0"/>
        <v>0</v>
      </c>
    </row>
    <row r="13" ht="14.4" spans="1:6">
      <c r="A13" s="16"/>
      <c r="B13" s="17" t="s">
        <v>117</v>
      </c>
      <c r="C13" s="17"/>
      <c r="D13" s="18"/>
      <c r="E13" s="19">
        <f>SUM(E6:E12)</f>
        <v>1</v>
      </c>
      <c r="F13" s="19">
        <f>SUM(F6:F12)</f>
        <v>0</v>
      </c>
    </row>
  </sheetData>
  <sheetProtection sheet="1"/>
  <mergeCells count="2">
    <mergeCell ref="A1:B1"/>
    <mergeCell ref="A2:B2"/>
  </mergeCells>
  <pageMargins left="0.7875" right="0.7875" top="1.025" bottom="1.025" header="0.7875" footer="0.7875"/>
  <pageSetup paperSize="1"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dcterms:created xsi:type="dcterms:W3CDTF">2015-09-25T09:25:00Z</dcterms:created>
  <cp:lastPrinted>2018-07-05T06:12:00Z</cp:lastPrinted>
  <dcterms:modified xsi:type="dcterms:W3CDTF">2019-10-12T05:42:00Z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