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E:\RITI\"/>
    </mc:Choice>
  </mc:AlternateContent>
  <bookViews>
    <workbookView xWindow="0" yWindow="0" windowWidth="16392" windowHeight="5472"/>
  </bookViews>
  <sheets>
    <sheet name="Eligibility" sheetId="1" r:id="rId1"/>
    <sheet name="RTR" sheetId="2" r:id="rId2"/>
    <sheet name="Sheet3" sheetId="9" r:id="rId3"/>
    <sheet name="Sheet1" sheetId="5" state="hidden" r:id="rId4"/>
  </sheets>
  <definedNames>
    <definedName name="Excel_BuiltIn__FilterDatabase_4">"$#REF!.$#REF!$#REF!:$#REF!$#REF!"</definedName>
    <definedName name="Excel_BuiltIn__FilterDatabase_5">"$#REF!.$#REF!$#REF!:$#REF!$#REF!"</definedName>
    <definedName name="Excel_BuiltIn_Print_Area_1">"$#REF!.$A$13:$F$72"</definedName>
    <definedName name="Excel_BuiltIn_Print_Area_2">"$#REF!.$#REF!$#REF!:$#REF!$#REF!"</definedName>
    <definedName name="Excel_BuiltIn_Print_Area_2_1">"$#REF!.$#REF!$#REF!:$#REF!$#REF!"</definedName>
    <definedName name="Excel_BuiltIn_Print_Area_4">"$#REF!.$A$1:$G$110"</definedName>
    <definedName name="Excel_BuiltIn_Print_Area_5_1">"$#REF!.$A$1:$G$115"</definedName>
    <definedName name="Excel_BuiltIn_Print_Area_6">"$#REF!.$A$1:$G$115"</definedName>
    <definedName name="SHARED_FORMULA_5_5_5_5_0">#REF!/10*#REF!</definedName>
  </definedNames>
  <calcPr calcId="162913"/>
  <fileRecoveryPr autoRecover="0"/>
</workbook>
</file>

<file path=xl/calcChain.xml><?xml version="1.0" encoding="utf-8"?>
<calcChain xmlns="http://schemas.openxmlformats.org/spreadsheetml/2006/main">
  <c r="I2" i="2" l="1"/>
  <c r="F27" i="1" l="1"/>
  <c r="F26" i="1"/>
  <c r="D7" i="1" l="1"/>
  <c r="F7" i="1" s="1"/>
  <c r="D6" i="1"/>
  <c r="F6" i="1" s="1"/>
  <c r="D3" i="1" l="1"/>
  <c r="F3" i="1" s="1"/>
  <c r="D4" i="1"/>
  <c r="Q10" i="9" l="1"/>
  <c r="P10" i="9"/>
  <c r="O10" i="9"/>
  <c r="N10" i="9"/>
  <c r="M10" i="9"/>
  <c r="L10" i="9"/>
  <c r="H10" i="9"/>
  <c r="G10" i="9"/>
  <c r="F10" i="9"/>
  <c r="E10" i="9"/>
  <c r="D10" i="9"/>
  <c r="C10" i="9"/>
  <c r="R10" i="9" l="1"/>
  <c r="I10" i="9"/>
  <c r="F4" i="1" l="1"/>
  <c r="B21" i="1"/>
  <c r="F20" i="1"/>
  <c r="F22" i="1" s="1"/>
  <c r="F15" i="1"/>
  <c r="A53" i="1"/>
  <c r="A57" i="1"/>
  <c r="K13" i="2"/>
  <c r="F10" i="1" s="1"/>
  <c r="F6" i="5"/>
  <c r="F7" i="5"/>
  <c r="F8" i="5"/>
  <c r="F9" i="5"/>
  <c r="F10" i="5"/>
  <c r="F11" i="5"/>
  <c r="F12" i="5"/>
  <c r="E13" i="5"/>
  <c r="F8" i="1" l="1"/>
  <c r="F13" i="5"/>
  <c r="F9" i="1" l="1"/>
  <c r="F12" i="1" l="1"/>
  <c r="F16" i="1" s="1"/>
  <c r="F23" i="1"/>
  <c r="F28" i="1" s="1"/>
</calcChain>
</file>

<file path=xl/sharedStrings.xml><?xml version="1.0" encoding="utf-8"?>
<sst xmlns="http://schemas.openxmlformats.org/spreadsheetml/2006/main" count="158" uniqueCount="115">
  <si>
    <t xml:space="preserve">Application No.    </t>
  </si>
  <si>
    <t xml:space="preserve">TOP UP </t>
  </si>
  <si>
    <t>Eligibility</t>
  </si>
  <si>
    <t>Market Value</t>
  </si>
  <si>
    <t>Tarvinder Kaur</t>
  </si>
  <si>
    <t>Name of the applicants</t>
  </si>
  <si>
    <t>Financial Comments</t>
  </si>
  <si>
    <t>The Direct Material Cost as a percent of sales</t>
  </si>
  <si>
    <t>STRENGTHS</t>
  </si>
  <si>
    <t>INTERNAL CHECKS</t>
  </si>
  <si>
    <t>MCA Defaulter List</t>
  </si>
  <si>
    <t>RBI Defaulter List</t>
  </si>
  <si>
    <t>CIBIL (Individual)</t>
  </si>
  <si>
    <t>Corporate CIBIL</t>
  </si>
  <si>
    <t>CA Check</t>
  </si>
  <si>
    <t>Done</t>
  </si>
  <si>
    <t>INTERNET CHECKS</t>
  </si>
  <si>
    <t>I View Search</t>
  </si>
  <si>
    <t>ROC Charge</t>
  </si>
  <si>
    <t>FINONE RAPG</t>
  </si>
  <si>
    <t>FINONE  HL</t>
  </si>
  <si>
    <t>Non Financial Authorization</t>
  </si>
  <si>
    <t>Mitigants</t>
  </si>
  <si>
    <t>Age Norms Deviation.</t>
  </si>
  <si>
    <t>Financial Ratio Norms.</t>
  </si>
  <si>
    <t>Top up more than norms.</t>
  </si>
  <si>
    <t>Caution profile.</t>
  </si>
  <si>
    <t>Payment made u/s 40A(2)(b) added back.</t>
  </si>
  <si>
    <t>Original residence bill not available.</t>
  </si>
  <si>
    <t>Enhanced LTV+FOIR @</t>
  </si>
  <si>
    <t>Negative CIBIL Behavior</t>
  </si>
  <si>
    <t>Inaccurate Dedup Match</t>
  </si>
  <si>
    <t>Dedup Match</t>
  </si>
  <si>
    <t xml:space="preserve">Income ownership deviation </t>
  </si>
  <si>
    <t>Waiver of Self Attestation</t>
  </si>
  <si>
    <t>All KYC are Self Attested. Moreover, 90% of documents are self attested.</t>
  </si>
  <si>
    <t>CONDITIONS</t>
  </si>
  <si>
    <t>Sr. No.</t>
  </si>
  <si>
    <t>LAN</t>
  </si>
  <si>
    <t>Customer Name</t>
  </si>
  <si>
    <t>Bank Name</t>
  </si>
  <si>
    <t>Type</t>
  </si>
  <si>
    <t>EMI Amt</t>
  </si>
  <si>
    <t>Name of Applicant</t>
  </si>
  <si>
    <t>Application no:</t>
  </si>
  <si>
    <t>Particulars</t>
  </si>
  <si>
    <t>Parameters</t>
  </si>
  <si>
    <t>Score</t>
  </si>
  <si>
    <t>Total
Weightages</t>
  </si>
  <si>
    <t>Final score</t>
  </si>
  <si>
    <t>No. of years in business</t>
  </si>
  <si>
    <t>&gt; = 5  - 10                                                      &gt; = 3 to 5 - 7                               &lt; 3 - 5</t>
  </si>
  <si>
    <t xml:space="preserve">Minimum income </t>
  </si>
  <si>
    <r>
      <t>Net profit of &gt; =</t>
    </r>
    <r>
      <rPr>
        <sz val="11"/>
        <rFont val="Rupee Foradian"/>
        <family val="2"/>
      </rPr>
      <t>`</t>
    </r>
    <r>
      <rPr>
        <sz val="11"/>
        <rFont val="Zurich BT"/>
        <family val="2"/>
      </rPr>
      <t xml:space="preserve"> 2.6 lacs p. a - 10                                Net profit of &lt; </t>
    </r>
    <r>
      <rPr>
        <sz val="11"/>
        <rFont val="Rupee Foradian"/>
        <family val="2"/>
      </rPr>
      <t>`</t>
    </r>
    <r>
      <rPr>
        <sz val="11"/>
        <rFont val="Zurich BT"/>
        <family val="2"/>
      </rPr>
      <t xml:space="preserve"> 2.6 lacs p. a - 5 </t>
    </r>
  </si>
  <si>
    <t>Financial norms : Debt-Equity Ratio</t>
  </si>
  <si>
    <t>DE Ratio &lt; 2:1 - 10                 DE Ratio = 2:1 - 7                      DE Ratio &gt; 2:1 - 5</t>
  </si>
  <si>
    <t>Financial norms : DSCR</t>
  </si>
  <si>
    <t>DSCR &gt; 1.5 - 10                 DSCR between 1.25 to 1.5 - 7                                                  DSCR &lt; 1.25 - 5</t>
  </si>
  <si>
    <t>Financial norms : Debtors to sales ratio</t>
  </si>
  <si>
    <t>Debtors to Sales Ratio &lt; 3 months - 10                             Debtors to Sales Ratio = 3 months - 7                               Debtors to Sales Ratio &gt; 3 months - 5</t>
  </si>
  <si>
    <t>Bank verification</t>
  </si>
  <si>
    <t xml:space="preserve">No. of outward cheque returns in last 6 months &lt; = 6 - 10                                         No. of outward cheque returns in last 6 months between 6 to 10  - 7               No. of outward cheque returns in last 6 months &gt; 10 - 5 </t>
  </si>
  <si>
    <t>Property usage</t>
  </si>
  <si>
    <t>Self occupied - 10                   Rented - 7</t>
  </si>
  <si>
    <t>Total Score</t>
  </si>
  <si>
    <t xml:space="preserve">Average    </t>
  </si>
  <si>
    <t xml:space="preserve">Eligible Income    </t>
  </si>
  <si>
    <t xml:space="preserve">Less: Taxes Paid         </t>
  </si>
  <si>
    <t xml:space="preserve">Total  </t>
  </si>
  <si>
    <t xml:space="preserve">Appraised Monthly Income                </t>
  </si>
  <si>
    <t xml:space="preserve">Appraised Obligations     </t>
  </si>
  <si>
    <t xml:space="preserve">Max FOIR (for a combined LTV and FOIR of 130)                </t>
  </si>
  <si>
    <t xml:space="preserve">Max EMI                                                            </t>
  </si>
  <si>
    <t xml:space="preserve">Tenor (Months)  </t>
  </si>
  <si>
    <t xml:space="preserve">Rate Of Interest  </t>
  </si>
  <si>
    <t xml:space="preserve">EMI Factor                                                            </t>
  </si>
  <si>
    <t xml:space="preserve">Eligibility(Rs. In lacs)                   </t>
  </si>
  <si>
    <t xml:space="preserve">Recommendation                                                            </t>
  </si>
  <si>
    <t xml:space="preserve">Loan Amt (Rs. In lacs)                   </t>
  </si>
  <si>
    <t xml:space="preserve">EMI                                                            </t>
  </si>
  <si>
    <t xml:space="preserve">Actual FOIR                                                            </t>
  </si>
  <si>
    <t xml:space="preserve">Value based on Market valuation                </t>
  </si>
  <si>
    <t xml:space="preserve">Outstanding in LAN No.                </t>
  </si>
  <si>
    <t xml:space="preserve">LTV                                                             </t>
  </si>
  <si>
    <t xml:space="preserve">LTV on the basis of Market Valuation                </t>
  </si>
  <si>
    <t xml:space="preserve">FOIR + LTV                                                            </t>
  </si>
  <si>
    <t>y</t>
  </si>
  <si>
    <t>EMI Considered</t>
  </si>
  <si>
    <t>ASSESSMENT YEAR</t>
  </si>
  <si>
    <t>2018-19</t>
  </si>
  <si>
    <t>Tenure</t>
  </si>
  <si>
    <t>Inst. Paid</t>
  </si>
  <si>
    <t>Inst. Bal</t>
  </si>
  <si>
    <t>Loan Amt</t>
  </si>
  <si>
    <t>Feb</t>
  </si>
  <si>
    <t>March</t>
  </si>
  <si>
    <t>April</t>
  </si>
  <si>
    <t xml:space="preserve">May </t>
  </si>
  <si>
    <t>June</t>
  </si>
  <si>
    <t>July</t>
  </si>
  <si>
    <t>7th</t>
  </si>
  <si>
    <t>14th</t>
  </si>
  <si>
    <t>21st</t>
  </si>
  <si>
    <t>28th</t>
  </si>
  <si>
    <t>No of Cr.</t>
  </si>
  <si>
    <t>Eligibilty In Lacs</t>
  </si>
  <si>
    <t>2019-20</t>
  </si>
  <si>
    <t>208-19</t>
  </si>
  <si>
    <t>n</t>
  </si>
  <si>
    <t>swati jain</t>
  </si>
  <si>
    <t>Income From salary</t>
  </si>
  <si>
    <t>swati</t>
  </si>
  <si>
    <t>hdfc</t>
  </si>
  <si>
    <t>pl</t>
  </si>
  <si>
    <t>nikhil kumar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</si>
</sst>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.00\ ;&quot; (&quot;#,##0.00\);&quot; -&quot;#\ ;@\ "/>
    <numFmt numFmtId="165" formatCode="0\ ;&quot; (&quot;0\);&quot; -&quot;#\ ;@\ "/>
    <numFmt numFmtId="166" formatCode="0\ ;\(0\)"/>
    <numFmt numFmtId="167" formatCode="#,###"/>
    <numFmt numFmtId="168" formatCode="#,##0\ ;&quot; (&quot;#,##0\);&quot; -&quot;#\ ;@\ "/>
  </numFmts>
  <fonts count="19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1"/>
    </font>
    <font>
      <sz val="10.5"/>
      <name val="Zurich BT"/>
      <family val="2"/>
    </font>
    <font>
      <sz val="10.5"/>
      <name val="Arial"/>
      <family val="2"/>
    </font>
    <font>
      <b/>
      <sz val="10.5"/>
      <name val="Zurich BT"/>
      <family val="2"/>
    </font>
    <font>
      <sz val="11"/>
      <name val="Zurich BT"/>
      <family val="2"/>
    </font>
    <font>
      <b/>
      <sz val="10.5"/>
      <color indexed="8"/>
      <name val="Zurich BT"/>
      <family val="2"/>
    </font>
    <font>
      <sz val="10.5"/>
      <color indexed="8"/>
      <name val="Zurich BT"/>
      <family val="2"/>
    </font>
    <font>
      <b/>
      <sz val="11"/>
      <color indexed="9"/>
      <name val="Zurich BT"/>
      <family val="2"/>
    </font>
    <font>
      <b/>
      <sz val="10"/>
      <color indexed="9"/>
      <name val="Arial"/>
      <family val="2"/>
    </font>
    <font>
      <sz val="11"/>
      <name val="Rupee Foradian"/>
      <family val="2"/>
    </font>
    <font>
      <sz val="11"/>
      <name val="Arial"/>
      <family val="2"/>
    </font>
    <font>
      <sz val="10"/>
      <name val="Arial"/>
      <family val="2"/>
    </font>
    <font>
      <sz val="10.5"/>
      <name val="Zurich BT"/>
    </font>
    <font>
      <sz val="10.5"/>
      <color indexed="8"/>
      <name val="Zurich BT"/>
    </font>
    <font>
      <b/>
      <sz val="11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47"/>
        <bgColor indexed="31"/>
      </patternFill>
    </fill>
    <fill>
      <patternFill patternType="solid">
        <fgColor indexed="31"/>
        <bgColor indexed="22"/>
      </patternFill>
    </fill>
    <fill>
      <patternFill patternType="solid">
        <fgColor indexed="44"/>
        <bgColor indexed="22"/>
      </patternFill>
    </fill>
    <fill>
      <patternFill patternType="solid">
        <fgColor indexed="16"/>
        <bgColor indexed="37"/>
      </patternFill>
    </fill>
    <fill>
      <patternFill patternType="solid">
        <fgColor indexed="12"/>
        <bgColor indexed="39"/>
      </patternFill>
    </fill>
    <fill>
      <patternFill patternType="solid">
        <fgColor theme="0" tint="-0.249977111117893"/>
        <bgColor indexed="31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164" fontId="13" fillId="0" borderId="0" applyFill="0" applyAlignment="0" applyProtection="0"/>
    <xf numFmtId="9" fontId="13" fillId="0" borderId="0" applyFill="0" applyBorder="0" applyAlignment="0" applyProtection="0"/>
    <xf numFmtId="0" fontId="13" fillId="0" borderId="0"/>
    <xf numFmtId="0" fontId="13" fillId="0" borderId="0"/>
    <xf numFmtId="0" fontId="2" fillId="0" borderId="0" applyBorder="0" applyProtection="0"/>
    <xf numFmtId="164" fontId="2" fillId="0" borderId="0" applyBorder="0" applyProtection="0"/>
    <xf numFmtId="0" fontId="1" fillId="0" borderId="0"/>
  </cellStyleXfs>
  <cellXfs count="120">
    <xf numFmtId="0" fontId="0" fillId="0" borderId="0" xfId="0"/>
    <xf numFmtId="0" fontId="3" fillId="2" borderId="0" xfId="3" applyFont="1" applyFill="1" applyBorder="1" applyAlignment="1">
      <alignment vertical="top" wrapText="1"/>
    </xf>
    <xf numFmtId="0" fontId="3" fillId="0" borderId="0" xfId="0" applyFont="1" applyBorder="1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/>
    <xf numFmtId="0" fontId="4" fillId="0" borderId="0" xfId="0" applyFont="1"/>
    <xf numFmtId="165" fontId="5" fillId="3" borderId="1" xfId="1" applyNumberFormat="1" applyFont="1" applyFill="1" applyBorder="1" applyAlignment="1" applyProtection="1">
      <alignment horizontal="center" vertical="center" wrapText="1"/>
    </xf>
    <xf numFmtId="165" fontId="5" fillId="4" borderId="1" xfId="1" applyNumberFormat="1" applyFont="1" applyFill="1" applyBorder="1" applyAlignment="1" applyProtection="1">
      <alignment horizontal="center" vertical="center" wrapText="1"/>
    </xf>
    <xf numFmtId="9" fontId="5" fillId="4" borderId="1" xfId="1" applyNumberFormat="1" applyFont="1" applyFill="1" applyBorder="1" applyAlignment="1" applyProtection="1">
      <alignment horizontal="center" vertical="center" wrapText="1"/>
    </xf>
    <xf numFmtId="165" fontId="3" fillId="2" borderId="1" xfId="1" applyNumberFormat="1" applyFont="1" applyFill="1" applyBorder="1" applyAlignment="1" applyProtection="1">
      <alignment horizontal="left" vertical="center" wrapText="1"/>
    </xf>
    <xf numFmtId="165" fontId="3" fillId="2" borderId="1" xfId="1" applyNumberFormat="1" applyFont="1" applyFill="1" applyBorder="1" applyAlignment="1" applyProtection="1">
      <alignment horizontal="center" vertical="top"/>
    </xf>
    <xf numFmtId="9" fontId="3" fillId="2" borderId="1" xfId="1" applyNumberFormat="1" applyFont="1" applyFill="1" applyBorder="1" applyAlignment="1" applyProtection="1">
      <alignment horizontal="center" vertical="top"/>
    </xf>
    <xf numFmtId="167" fontId="5" fillId="4" borderId="1" xfId="1" applyNumberFormat="1" applyFont="1" applyFill="1" applyBorder="1" applyAlignment="1" applyProtection="1">
      <alignment horizontal="center" vertical="top"/>
    </xf>
    <xf numFmtId="165" fontId="3" fillId="0" borderId="1" xfId="1" applyNumberFormat="1" applyFont="1" applyFill="1" applyBorder="1" applyAlignment="1" applyProtection="1">
      <alignment vertical="top" wrapText="1"/>
    </xf>
    <xf numFmtId="165" fontId="3" fillId="0" borderId="1" xfId="1" applyNumberFormat="1" applyFont="1" applyFill="1" applyBorder="1" applyAlignment="1" applyProtection="1">
      <alignment horizontal="left" vertical="top" wrapText="1"/>
    </xf>
    <xf numFmtId="10" fontId="3" fillId="0" borderId="1" xfId="1" applyNumberFormat="1" applyFont="1" applyFill="1" applyBorder="1" applyAlignment="1" applyProtection="1">
      <alignment horizontal="center" vertical="top"/>
    </xf>
    <xf numFmtId="165" fontId="3" fillId="4" borderId="1" xfId="1" applyNumberFormat="1" applyFont="1" applyFill="1" applyBorder="1" applyAlignment="1" applyProtection="1">
      <alignment horizontal="center" vertical="top"/>
    </xf>
    <xf numFmtId="165" fontId="3" fillId="0" borderId="1" xfId="1" applyNumberFormat="1" applyFont="1" applyFill="1" applyBorder="1" applyAlignment="1" applyProtection="1">
      <alignment horizontal="center" vertical="top"/>
    </xf>
    <xf numFmtId="2" fontId="3" fillId="4" borderId="1" xfId="6" applyNumberFormat="1" applyFont="1" applyFill="1" applyBorder="1" applyAlignment="1" applyProtection="1">
      <alignment horizontal="center" vertical="top"/>
    </xf>
    <xf numFmtId="164" fontId="3" fillId="4" borderId="1" xfId="6" applyNumberFormat="1" applyFont="1" applyFill="1" applyBorder="1" applyAlignment="1" applyProtection="1">
      <alignment horizontal="center" vertical="top"/>
    </xf>
    <xf numFmtId="10" fontId="3" fillId="4" borderId="1" xfId="1" applyNumberFormat="1" applyFont="1" applyFill="1" applyBorder="1" applyAlignment="1" applyProtection="1">
      <alignment horizontal="center" vertical="top"/>
    </xf>
    <xf numFmtId="164" fontId="3" fillId="0" borderId="1" xfId="1" applyNumberFormat="1" applyFont="1" applyFill="1" applyBorder="1" applyAlignment="1" applyProtection="1">
      <alignment horizontal="center" vertical="top"/>
    </xf>
    <xf numFmtId="165" fontId="3" fillId="4" borderId="1" xfId="6" applyNumberFormat="1" applyFont="1" applyFill="1" applyBorder="1" applyAlignment="1" applyProtection="1">
      <alignment horizontal="center" vertical="top"/>
    </xf>
    <xf numFmtId="10" fontId="3" fillId="4" borderId="1" xfId="6" applyNumberFormat="1" applyFont="1" applyFill="1" applyBorder="1" applyAlignment="1" applyProtection="1">
      <alignment horizontal="center" vertical="top"/>
    </xf>
    <xf numFmtId="164" fontId="3" fillId="0" borderId="1" xfId="1" applyNumberFormat="1" applyFont="1" applyFill="1" applyBorder="1" applyAlignment="1" applyProtection="1">
      <alignment vertical="top" wrapText="1"/>
    </xf>
    <xf numFmtId="2" fontId="3" fillId="0" borderId="1" xfId="6" applyNumberFormat="1" applyFont="1" applyFill="1" applyBorder="1" applyAlignment="1" applyProtection="1">
      <alignment horizontal="center" vertical="top"/>
    </xf>
    <xf numFmtId="164" fontId="3" fillId="0" borderId="1" xfId="6" applyNumberFormat="1" applyFont="1" applyFill="1" applyBorder="1" applyAlignment="1" applyProtection="1">
      <alignment horizontal="center" vertical="top"/>
    </xf>
    <xf numFmtId="10" fontId="3" fillId="5" borderId="1" xfId="5" applyNumberFormat="1" applyFont="1" applyFill="1" applyBorder="1" applyAlignment="1" applyProtection="1">
      <alignment horizontal="center" vertical="top"/>
    </xf>
    <xf numFmtId="0" fontId="5" fillId="0" borderId="1" xfId="4" applyFont="1" applyBorder="1" applyAlignment="1">
      <alignment horizontal="center" vertical="top" wrapText="1"/>
    </xf>
    <xf numFmtId="0" fontId="3" fillId="0" borderId="1" xfId="4" applyFont="1" applyBorder="1" applyAlignment="1">
      <alignment horizontal="center" vertical="center" wrapText="1"/>
    </xf>
    <xf numFmtId="0" fontId="3" fillId="0" borderId="1" xfId="4" applyFont="1" applyFill="1" applyBorder="1" applyAlignment="1">
      <alignment horizontal="left" vertical="center" wrapText="1"/>
    </xf>
    <xf numFmtId="0" fontId="3" fillId="0" borderId="1" xfId="4" applyNumberFormat="1" applyFont="1" applyBorder="1" applyAlignment="1">
      <alignment horizontal="center" vertical="center" wrapText="1"/>
    </xf>
    <xf numFmtId="0" fontId="5" fillId="2" borderId="1" xfId="4" applyFont="1" applyFill="1" applyBorder="1" applyAlignment="1">
      <alignment horizontal="center" vertical="top"/>
    </xf>
    <xf numFmtId="0" fontId="3" fillId="0" borderId="0" xfId="3" applyFont="1" applyFill="1" applyBorder="1" applyAlignment="1">
      <alignment vertical="top" wrapText="1"/>
    </xf>
    <xf numFmtId="0" fontId="3" fillId="0" borderId="0" xfId="0" applyFont="1" applyFill="1" applyBorder="1" applyAlignment="1">
      <alignment wrapText="1"/>
    </xf>
    <xf numFmtId="0" fontId="3" fillId="0" borderId="0" xfId="0" applyFont="1" applyBorder="1" applyAlignment="1">
      <alignment horizontal="center"/>
    </xf>
    <xf numFmtId="0" fontId="7" fillId="3" borderId="1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1" fontId="8" fillId="0" borderId="1" xfId="0" applyNumberFormat="1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/>
    </xf>
    <xf numFmtId="2" fontId="3" fillId="2" borderId="1" xfId="0" applyNumberFormat="1" applyFont="1" applyFill="1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1" fontId="5" fillId="2" borderId="1" xfId="0" applyNumberFormat="1" applyFont="1" applyFill="1" applyBorder="1" applyAlignment="1">
      <alignment horizontal="center" vertical="center"/>
    </xf>
    <xf numFmtId="0" fontId="9" fillId="6" borderId="1" xfId="0" applyFont="1" applyFill="1" applyBorder="1" applyAlignment="1" applyProtection="1">
      <alignment horizontal="center" vertical="top" wrapText="1"/>
      <protection hidden="1"/>
    </xf>
    <xf numFmtId="0" fontId="0" fillId="0" borderId="0" xfId="0" applyProtection="1">
      <protection locked="0"/>
    </xf>
    <xf numFmtId="0" fontId="10" fillId="6" borderId="1" xfId="0" applyFont="1" applyFill="1" applyBorder="1" applyAlignment="1" applyProtection="1">
      <alignment vertical="top" wrapText="1"/>
      <protection hidden="1"/>
    </xf>
    <xf numFmtId="0" fontId="9" fillId="6" borderId="1" xfId="0" applyFont="1" applyFill="1" applyBorder="1" applyAlignment="1" applyProtection="1">
      <alignment vertical="top" wrapText="1"/>
      <protection hidden="1"/>
    </xf>
    <xf numFmtId="0" fontId="9" fillId="6" borderId="1" xfId="0" applyFont="1" applyFill="1" applyBorder="1" applyAlignment="1" applyProtection="1">
      <alignment horizontal="center" vertical="top" wrapText="1"/>
      <protection locked="0" hidden="1"/>
    </xf>
    <xf numFmtId="0" fontId="6" fillId="0" borderId="1" xfId="0" applyFont="1" applyBorder="1" applyAlignment="1" applyProtection="1">
      <alignment vertical="top" wrapText="1"/>
      <protection hidden="1"/>
    </xf>
    <xf numFmtId="0" fontId="6" fillId="0" borderId="1" xfId="0" applyFont="1" applyBorder="1" applyAlignment="1">
      <alignment horizontal="justify" vertical="top"/>
    </xf>
    <xf numFmtId="0" fontId="6" fillId="0" borderId="1" xfId="0" applyFont="1" applyBorder="1" applyAlignment="1">
      <alignment horizontal="left" vertical="top" wrapText="1"/>
    </xf>
    <xf numFmtId="0" fontId="6" fillId="0" borderId="1" xfId="0" applyNumberFormat="1" applyFont="1" applyBorder="1" applyAlignment="1" applyProtection="1">
      <alignment horizontal="left" vertical="top" wrapText="1"/>
      <protection locked="0"/>
    </xf>
    <xf numFmtId="10" fontId="6" fillId="0" borderId="1" xfId="0" applyNumberFormat="1" applyFont="1" applyBorder="1" applyAlignment="1">
      <alignment horizontal="left" vertical="top" wrapText="1"/>
    </xf>
    <xf numFmtId="0" fontId="6" fillId="0" borderId="1" xfId="0" applyNumberFormat="1" applyFont="1" applyBorder="1" applyAlignment="1" applyProtection="1">
      <alignment horizontal="left" vertical="top"/>
      <protection locked="0"/>
    </xf>
    <xf numFmtId="0" fontId="6" fillId="0" borderId="1" xfId="0" applyFont="1" applyBorder="1" applyAlignment="1">
      <alignment horizontal="justify" vertical="top" wrapText="1"/>
    </xf>
    <xf numFmtId="0" fontId="6" fillId="0" borderId="1" xfId="0" applyFont="1" applyFill="1" applyBorder="1" applyAlignment="1" applyProtection="1">
      <alignment vertical="top" wrapText="1"/>
      <protection hidden="1"/>
    </xf>
    <xf numFmtId="0" fontId="12" fillId="0" borderId="1" xfId="0" applyFont="1" applyBorder="1" applyAlignment="1">
      <alignment wrapText="1"/>
    </xf>
    <xf numFmtId="0" fontId="6" fillId="0" borderId="1" xfId="0" applyFont="1" applyBorder="1" applyAlignment="1">
      <alignment wrapText="1"/>
    </xf>
    <xf numFmtId="0" fontId="10" fillId="7" borderId="1" xfId="0" applyFont="1" applyFill="1" applyBorder="1" applyAlignment="1" applyProtection="1">
      <alignment vertical="top" wrapText="1"/>
      <protection hidden="1"/>
    </xf>
    <xf numFmtId="0" fontId="9" fillId="7" borderId="1" xfId="0" applyFont="1" applyFill="1" applyBorder="1" applyAlignment="1" applyProtection="1">
      <alignment vertical="top" wrapText="1"/>
      <protection hidden="1"/>
    </xf>
    <xf numFmtId="0" fontId="9" fillId="7" borderId="1" xfId="2" applyNumberFormat="1" applyFont="1" applyFill="1" applyBorder="1" applyAlignment="1" applyProtection="1">
      <alignment horizontal="left" vertical="top" wrapText="1"/>
      <protection locked="0" hidden="1"/>
    </xf>
    <xf numFmtId="10" fontId="9" fillId="7" borderId="1" xfId="2" applyNumberFormat="1" applyFont="1" applyFill="1" applyBorder="1" applyAlignment="1" applyProtection="1">
      <alignment horizontal="left" vertical="top" wrapText="1"/>
      <protection hidden="1"/>
    </xf>
    <xf numFmtId="164" fontId="5" fillId="4" borderId="1" xfId="1" applyFont="1" applyFill="1" applyBorder="1" applyAlignment="1" applyProtection="1">
      <alignment vertical="top" wrapText="1"/>
    </xf>
    <xf numFmtId="166" fontId="14" fillId="2" borderId="1" xfId="1" applyNumberFormat="1" applyFont="1" applyFill="1" applyBorder="1" applyAlignment="1" applyProtection="1">
      <alignment horizontal="center" vertical="center"/>
    </xf>
    <xf numFmtId="0" fontId="15" fillId="0" borderId="1" xfId="0" applyFont="1" applyFill="1" applyBorder="1" applyAlignment="1">
      <alignment horizontal="center" vertical="center" wrapText="1"/>
    </xf>
    <xf numFmtId="165" fontId="5" fillId="3" borderId="1" xfId="1" applyNumberFormat="1" applyFont="1" applyFill="1" applyBorder="1" applyAlignment="1" applyProtection="1">
      <alignment horizontal="center" vertical="center" wrapText="1"/>
    </xf>
    <xf numFmtId="165" fontId="5" fillId="8" borderId="1" xfId="1" applyNumberFormat="1" applyFont="1" applyFill="1" applyBorder="1" applyAlignment="1" applyProtection="1">
      <alignment horizontal="left" vertical="center" wrapText="1"/>
    </xf>
    <xf numFmtId="166" fontId="14" fillId="0" borderId="1" xfId="1" applyNumberFormat="1" applyFont="1" applyFill="1" applyBorder="1" applyAlignment="1" applyProtection="1">
      <alignment horizontal="center" vertical="center"/>
    </xf>
    <xf numFmtId="1" fontId="8" fillId="10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vertical="center"/>
    </xf>
    <xf numFmtId="0" fontId="16" fillId="10" borderId="5" xfId="0" applyFont="1" applyFill="1" applyBorder="1" applyAlignment="1">
      <alignment horizontal="center" vertical="center" wrapText="1"/>
    </xf>
    <xf numFmtId="0" fontId="17" fillId="0" borderId="0" xfId="0" applyFont="1" applyAlignment="1">
      <alignment vertical="center"/>
    </xf>
    <xf numFmtId="0" fontId="17" fillId="0" borderId="0" xfId="0" applyFont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16" fillId="10" borderId="5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16" fillId="10" borderId="6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9" borderId="0" xfId="0" applyFill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11" borderId="10" xfId="0" applyFill="1" applyBorder="1" applyAlignment="1">
      <alignment horizontal="center" vertical="center"/>
    </xf>
    <xf numFmtId="0" fontId="3" fillId="2" borderId="1" xfId="3" applyFont="1" applyFill="1" applyBorder="1" applyAlignment="1">
      <alignment vertical="top" wrapText="1"/>
    </xf>
    <xf numFmtId="0" fontId="3" fillId="0" borderId="1" xfId="4" applyFont="1" applyFill="1" applyBorder="1" applyAlignment="1">
      <alignment horizontal="left" vertical="center" wrapText="1"/>
    </xf>
    <xf numFmtId="0" fontId="3" fillId="0" borderId="1" xfId="4" applyFont="1" applyFill="1" applyBorder="1" applyAlignment="1">
      <alignment horizontal="justify" vertical="center" wrapText="1"/>
    </xf>
    <xf numFmtId="0" fontId="5" fillId="3" borderId="1" xfId="4" applyFont="1" applyFill="1" applyBorder="1" applyAlignment="1">
      <alignment horizontal="center" vertical="top"/>
    </xf>
    <xf numFmtId="0" fontId="3" fillId="0" borderId="1" xfId="4" applyFont="1" applyBorder="1" applyAlignment="1">
      <alignment horizontal="left" vertical="center"/>
    </xf>
    <xf numFmtId="0" fontId="5" fillId="3" borderId="1" xfId="4" applyFont="1" applyFill="1" applyBorder="1" applyAlignment="1">
      <alignment horizontal="center" vertical="top" wrapText="1"/>
    </xf>
    <xf numFmtId="0" fontId="5" fillId="0" borderId="1" xfId="4" applyFont="1" applyBorder="1" applyAlignment="1">
      <alignment horizontal="center" vertical="top" wrapText="1"/>
    </xf>
    <xf numFmtId="10" fontId="3" fillId="0" borderId="1" xfId="4" applyNumberFormat="1" applyFont="1" applyBorder="1" applyAlignment="1">
      <alignment horizontal="center" vertical="center" wrapText="1"/>
    </xf>
    <xf numFmtId="0" fontId="5" fillId="3" borderId="1" xfId="4" applyFont="1" applyFill="1" applyBorder="1" applyAlignment="1">
      <alignment horizontal="center" vertical="center"/>
    </xf>
    <xf numFmtId="0" fontId="3" fillId="0" borderId="1" xfId="0" applyNumberFormat="1" applyFont="1" applyFill="1" applyBorder="1"/>
    <xf numFmtId="0" fontId="5" fillId="0" borderId="1" xfId="0" applyNumberFormat="1" applyFont="1" applyFill="1" applyBorder="1" applyAlignment="1">
      <alignment horizontal="center"/>
    </xf>
    <xf numFmtId="165" fontId="5" fillId="3" borderId="1" xfId="1" applyNumberFormat="1" applyFont="1" applyFill="1" applyBorder="1" applyAlignment="1" applyProtection="1">
      <alignment horizontal="center" vertical="center" wrapText="1"/>
    </xf>
    <xf numFmtId="0" fontId="3" fillId="4" borderId="2" xfId="0" applyNumberFormat="1" applyFont="1" applyFill="1" applyBorder="1"/>
    <xf numFmtId="0" fontId="3" fillId="4" borderId="3" xfId="0" applyNumberFormat="1" applyFont="1" applyFill="1" applyBorder="1"/>
    <xf numFmtId="0" fontId="3" fillId="4" borderId="4" xfId="0" applyNumberFormat="1" applyFont="1" applyFill="1" applyBorder="1"/>
    <xf numFmtId="0" fontId="3" fillId="0" borderId="2" xfId="0" applyNumberFormat="1" applyFont="1" applyFill="1" applyBorder="1"/>
    <xf numFmtId="0" fontId="3" fillId="0" borderId="3" xfId="0" applyNumberFormat="1" applyFont="1" applyFill="1" applyBorder="1"/>
    <xf numFmtId="0" fontId="3" fillId="0" borderId="4" xfId="0" applyNumberFormat="1" applyFont="1" applyFill="1" applyBorder="1"/>
    <xf numFmtId="165" fontId="5" fillId="0" borderId="2" xfId="1" applyNumberFormat="1" applyFont="1" applyFill="1" applyBorder="1" applyAlignment="1" applyProtection="1">
      <alignment horizontal="center" vertical="center"/>
    </xf>
    <xf numFmtId="165" fontId="5" fillId="0" borderId="3" xfId="1" applyNumberFormat="1" applyFont="1" applyFill="1" applyBorder="1" applyAlignment="1" applyProtection="1">
      <alignment horizontal="center" vertical="center"/>
    </xf>
    <xf numFmtId="165" fontId="5" fillId="0" borderId="4" xfId="1" applyNumberFormat="1" applyFont="1" applyFill="1" applyBorder="1" applyAlignment="1" applyProtection="1">
      <alignment horizontal="center" vertical="center"/>
    </xf>
    <xf numFmtId="168" fontId="5" fillId="3" borderId="1" xfId="1" applyNumberFormat="1" applyFont="1" applyFill="1" applyBorder="1" applyAlignment="1" applyProtection="1">
      <alignment horizontal="center" vertical="center" wrapText="1"/>
    </xf>
    <xf numFmtId="165" fontId="5" fillId="0" borderId="1" xfId="1" applyNumberFormat="1" applyFont="1" applyFill="1" applyBorder="1" applyAlignment="1" applyProtection="1">
      <alignment horizontal="center" vertical="top"/>
    </xf>
    <xf numFmtId="0" fontId="18" fillId="10" borderId="8" xfId="0" applyFont="1" applyFill="1" applyBorder="1" applyAlignment="1">
      <alignment horizontal="center" vertical="center"/>
    </xf>
    <xf numFmtId="0" fontId="18" fillId="10" borderId="7" xfId="0" applyFont="1" applyFill="1" applyBorder="1" applyAlignment="1">
      <alignment horizontal="center" vertical="center"/>
    </xf>
    <xf numFmtId="0" fontId="18" fillId="10" borderId="9" xfId="0" applyFont="1" applyFill="1" applyBorder="1" applyAlignment="1">
      <alignment horizontal="center" vertical="center"/>
    </xf>
    <xf numFmtId="0" fontId="18" fillId="10" borderId="10" xfId="0" applyFont="1" applyFill="1" applyBorder="1" applyAlignment="1">
      <alignment horizontal="center" vertical="center"/>
    </xf>
    <xf numFmtId="0" fontId="17" fillId="10" borderId="6" xfId="0" applyFont="1" applyFill="1" applyBorder="1" applyAlignment="1">
      <alignment horizontal="center" vertical="center"/>
    </xf>
    <xf numFmtId="0" fontId="17" fillId="10" borderId="12" xfId="0" applyFont="1" applyFill="1" applyBorder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0" fontId="17" fillId="0" borderId="13" xfId="0" applyFont="1" applyBorder="1" applyAlignment="1">
      <alignment horizontal="center" vertical="center"/>
    </xf>
    <xf numFmtId="0" fontId="17" fillId="0" borderId="12" xfId="0" applyFont="1" applyBorder="1" applyAlignment="1">
      <alignment horizontal="center" vertical="center"/>
    </xf>
    <xf numFmtId="0" fontId="9" fillId="6" borderId="1" xfId="0" applyFont="1" applyFill="1" applyBorder="1" applyAlignment="1" applyProtection="1">
      <alignment horizontal="center" vertical="top" wrapText="1"/>
      <protection hidden="1"/>
    </xf>
  </cellXfs>
  <cellStyles count="8">
    <cellStyle name="Comma" xfId="1" builtinId="3"/>
    <cellStyle name="Excel_BuiltIn_Comma 2" xfId="6"/>
    <cellStyle name="Normal" xfId="0" builtinId="0"/>
    <cellStyle name="Normal 2" xfId="7"/>
    <cellStyle name="Normal_senp__eligibility" xfId="3"/>
    <cellStyle name="Normal_senp__eligibility 1" xfId="4"/>
    <cellStyle name="Normal_senp__eligibility 2" xfId="5"/>
    <cellStyle name="Percent" xfId="2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CC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BFBFB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B2B2B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T75"/>
  <sheetViews>
    <sheetView tabSelected="1" zoomScale="115" zoomScaleNormal="115" workbookViewId="0">
      <selection activeCell="F16" sqref="F16"/>
    </sheetView>
  </sheetViews>
  <sheetFormatPr defaultColWidth="31.33203125" defaultRowHeight="13.8"/>
  <cols>
    <col min="1" max="1" width="46.6640625" style="1" customWidth="1"/>
    <col min="2" max="2" width="12.44140625" style="1" customWidth="1"/>
    <col min="3" max="3" width="12" style="1" customWidth="1"/>
    <col min="4" max="4" width="14.109375" style="1" customWidth="1"/>
    <col min="5" max="5" width="14.6640625" style="1" customWidth="1"/>
    <col min="6" max="6" width="19.5546875" style="1" customWidth="1"/>
    <col min="7" max="7" width="16.33203125" style="1" customWidth="1"/>
    <col min="8" max="8" width="14.6640625" style="1" customWidth="1"/>
    <col min="9" max="9" width="11.88671875" style="1" customWidth="1"/>
    <col min="10" max="10" width="14.5546875" style="1" customWidth="1"/>
    <col min="11" max="12" width="13.109375" style="1" customWidth="1"/>
    <col min="13" max="13" width="13.6640625" style="1" customWidth="1"/>
    <col min="14" max="14" width="14.109375" style="1" customWidth="1"/>
    <col min="15" max="15" width="11.88671875" style="1" customWidth="1"/>
    <col min="16" max="16" width="12" style="1" customWidth="1"/>
    <col min="17" max="17" width="11" style="1" customWidth="1"/>
    <col min="18" max="18" width="11.5546875" style="1" customWidth="1"/>
    <col min="19" max="19" width="12" style="1" customWidth="1"/>
    <col min="20" max="237" width="31.33203125" style="1"/>
    <col min="238" max="245" width="31.33203125" style="2"/>
    <col min="246" max="247" width="31.33203125" style="3"/>
    <col min="248" max="254" width="31.33203125" style="4"/>
    <col min="255" max="16384" width="31.33203125" style="5"/>
  </cols>
  <sheetData>
    <row r="1" spans="1:6" ht="26.85" customHeight="1">
      <c r="A1" s="66" t="s">
        <v>109</v>
      </c>
      <c r="B1" s="98" t="s">
        <v>88</v>
      </c>
      <c r="C1" s="98"/>
      <c r="D1" s="6" t="s">
        <v>0</v>
      </c>
      <c r="E1" s="6">
        <v>7720208401</v>
      </c>
      <c r="F1" s="6" t="s">
        <v>1</v>
      </c>
    </row>
    <row r="2" spans="1:6">
      <c r="A2" s="67" t="s">
        <v>109</v>
      </c>
      <c r="B2" s="7" t="s">
        <v>106</v>
      </c>
      <c r="C2" s="7" t="s">
        <v>107</v>
      </c>
      <c r="D2" s="7" t="s">
        <v>65</v>
      </c>
      <c r="E2" s="8" t="s">
        <v>2</v>
      </c>
      <c r="F2" s="7" t="s">
        <v>66</v>
      </c>
    </row>
    <row r="3" spans="1:6">
      <c r="A3" s="9" t="s">
        <v>110</v>
      </c>
      <c r="B3" s="64">
        <v>1557511</v>
      </c>
      <c r="C3" s="68">
        <v>1148907</v>
      </c>
      <c r="D3" s="10">
        <f>AVERAGE(B3:C3)</f>
        <v>1353209</v>
      </c>
      <c r="E3" s="11">
        <v>1</v>
      </c>
      <c r="F3" s="10">
        <f t="shared" ref="F3" si="0">E3*D3</f>
        <v>1353209</v>
      </c>
    </row>
    <row r="4" spans="1:6" ht="14.4" customHeight="1">
      <c r="A4" s="9" t="s">
        <v>67</v>
      </c>
      <c r="B4" s="64">
        <v>-223804</v>
      </c>
      <c r="C4" s="64">
        <v>-112651</v>
      </c>
      <c r="D4" s="10">
        <f>AVERAGE(B4:C4)</f>
        <v>-168227.5</v>
      </c>
      <c r="E4" s="11">
        <v>1</v>
      </c>
      <c r="F4" s="10">
        <f t="shared" ref="F4" si="1">E4*D4</f>
        <v>-168227.5</v>
      </c>
    </row>
    <row r="5" spans="1:6">
      <c r="A5" s="67" t="s">
        <v>114</v>
      </c>
      <c r="B5" s="7" t="s">
        <v>106</v>
      </c>
      <c r="C5" s="7" t="s">
        <v>89</v>
      </c>
      <c r="D5" s="7" t="s">
        <v>65</v>
      </c>
      <c r="E5" s="8" t="s">
        <v>2</v>
      </c>
      <c r="F5" s="7" t="s">
        <v>66</v>
      </c>
    </row>
    <row r="6" spans="1:6">
      <c r="A6" s="9" t="s">
        <v>110</v>
      </c>
      <c r="B6" s="64">
        <v>1215430</v>
      </c>
      <c r="C6" s="68">
        <v>924564</v>
      </c>
      <c r="D6" s="10">
        <f>AVERAGE(B6:C6)</f>
        <v>1069997</v>
      </c>
      <c r="E6" s="11">
        <v>1</v>
      </c>
      <c r="F6" s="10">
        <f t="shared" ref="F6:F7" si="2">E6*D6</f>
        <v>1069997</v>
      </c>
    </row>
    <row r="7" spans="1:6">
      <c r="A7" s="9" t="s">
        <v>67</v>
      </c>
      <c r="B7" s="64">
        <v>-124185</v>
      </c>
      <c r="C7" s="64">
        <v>-69434</v>
      </c>
      <c r="D7" s="10">
        <f>AVERAGE(B7:C7)</f>
        <v>-96809.5</v>
      </c>
      <c r="E7" s="11">
        <v>1</v>
      </c>
      <c r="F7" s="10">
        <f t="shared" si="2"/>
        <v>-96809.5</v>
      </c>
    </row>
    <row r="8" spans="1:6" ht="15.45" customHeight="1">
      <c r="A8" s="63" t="s">
        <v>68</v>
      </c>
      <c r="B8" s="99"/>
      <c r="C8" s="100"/>
      <c r="D8" s="100"/>
      <c r="E8" s="101"/>
      <c r="F8" s="12">
        <f>+SUM(F3:F7)</f>
        <v>2158169</v>
      </c>
    </row>
    <row r="9" spans="1:6" ht="16.350000000000001" customHeight="1">
      <c r="A9" s="13" t="s">
        <v>69</v>
      </c>
      <c r="B9" s="102"/>
      <c r="C9" s="103"/>
      <c r="D9" s="103"/>
      <c r="E9" s="104"/>
      <c r="F9" s="12">
        <f>F8/12</f>
        <v>179847.41666666666</v>
      </c>
    </row>
    <row r="10" spans="1:6">
      <c r="A10" s="13" t="s">
        <v>70</v>
      </c>
      <c r="B10" s="102"/>
      <c r="C10" s="103"/>
      <c r="D10" s="103"/>
      <c r="E10" s="104"/>
      <c r="F10" s="10">
        <f>RTR!K13</f>
        <v>14122</v>
      </c>
    </row>
    <row r="11" spans="1:6" ht="16.350000000000001" customHeight="1">
      <c r="A11" s="14" t="s">
        <v>71</v>
      </c>
      <c r="B11" s="105"/>
      <c r="C11" s="106"/>
      <c r="D11" s="106"/>
      <c r="E11" s="107"/>
      <c r="F11" s="15">
        <v>1</v>
      </c>
    </row>
    <row r="12" spans="1:6" ht="16.350000000000001" customHeight="1">
      <c r="A12" s="13" t="s">
        <v>72</v>
      </c>
      <c r="B12" s="96"/>
      <c r="C12" s="96"/>
      <c r="D12" s="96"/>
      <c r="E12" s="96"/>
      <c r="F12" s="16">
        <f>(F9*F11)-F10</f>
        <v>165725.41666666666</v>
      </c>
    </row>
    <row r="13" spans="1:6" ht="16.350000000000001" customHeight="1">
      <c r="A13" s="13" t="s">
        <v>73</v>
      </c>
      <c r="B13" s="96"/>
      <c r="C13" s="96"/>
      <c r="D13" s="96"/>
      <c r="E13" s="96"/>
      <c r="F13" s="17">
        <v>120</v>
      </c>
    </row>
    <row r="14" spans="1:6" ht="14.25" customHeight="1">
      <c r="A14" s="13" t="s">
        <v>74</v>
      </c>
      <c r="B14" s="96"/>
      <c r="C14" s="96"/>
      <c r="D14" s="96"/>
      <c r="E14" s="96"/>
      <c r="F14" s="15">
        <v>0.1</v>
      </c>
    </row>
    <row r="15" spans="1:6">
      <c r="A15" s="13" t="s">
        <v>75</v>
      </c>
      <c r="B15" s="96"/>
      <c r="C15" s="96"/>
      <c r="D15" s="96"/>
      <c r="E15" s="96"/>
      <c r="F15" s="18">
        <f>PMT(F14/12,F13,-100000)</f>
        <v>1321.5073688176165</v>
      </c>
    </row>
    <row r="16" spans="1:6">
      <c r="A16" s="13" t="s">
        <v>76</v>
      </c>
      <c r="B16" s="96"/>
      <c r="C16" s="96"/>
      <c r="D16" s="96"/>
      <c r="E16" s="96"/>
      <c r="F16" s="19">
        <f>F12/F15</f>
        <v>125.4063507908738</v>
      </c>
    </row>
    <row r="17" spans="1:6" ht="15.45" customHeight="1">
      <c r="A17" s="108" t="s">
        <v>77</v>
      </c>
      <c r="B17" s="108"/>
      <c r="C17" s="108"/>
      <c r="D17" s="108"/>
      <c r="E17" s="108"/>
      <c r="F17" s="108"/>
    </row>
    <row r="18" spans="1:6">
      <c r="A18" s="13" t="s">
        <v>73</v>
      </c>
      <c r="B18" s="96"/>
      <c r="C18" s="96"/>
      <c r="D18" s="96"/>
      <c r="E18" s="96"/>
      <c r="F18" s="16">
        <v>180</v>
      </c>
    </row>
    <row r="19" spans="1:6">
      <c r="A19" s="13" t="s">
        <v>74</v>
      </c>
      <c r="B19" s="96"/>
      <c r="C19" s="96"/>
      <c r="D19" s="96"/>
      <c r="E19" s="96"/>
      <c r="F19" s="20">
        <v>9.5500000000000002E-2</v>
      </c>
    </row>
    <row r="20" spans="1:6">
      <c r="A20" s="13" t="s">
        <v>75</v>
      </c>
      <c r="B20" s="96"/>
      <c r="C20" s="96"/>
      <c r="D20" s="96"/>
      <c r="E20" s="96"/>
      <c r="F20" s="19">
        <f>PMT(F19/12,F18,-100000)</f>
        <v>1047.2438674424525</v>
      </c>
    </row>
    <row r="21" spans="1:6">
      <c r="A21" s="13" t="s">
        <v>78</v>
      </c>
      <c r="B21" s="109">
        <f>B11</f>
        <v>0</v>
      </c>
      <c r="C21" s="109"/>
      <c r="D21" s="109"/>
      <c r="E21" s="109"/>
      <c r="F21" s="21">
        <v>0</v>
      </c>
    </row>
    <row r="22" spans="1:6">
      <c r="A22" s="13" t="s">
        <v>79</v>
      </c>
      <c r="B22" s="96"/>
      <c r="C22" s="96"/>
      <c r="D22" s="96"/>
      <c r="E22" s="96"/>
      <c r="F22" s="22">
        <f>F21*F20</f>
        <v>0</v>
      </c>
    </row>
    <row r="23" spans="1:6">
      <c r="A23" s="13" t="s">
        <v>80</v>
      </c>
      <c r="B23" s="96"/>
      <c r="C23" s="96"/>
      <c r="D23" s="96"/>
      <c r="E23" s="96"/>
      <c r="F23" s="23">
        <f>(F22+F10)/F9</f>
        <v>7.8522117591347113E-2</v>
      </c>
    </row>
    <row r="24" spans="1:6">
      <c r="A24" s="24" t="s">
        <v>81</v>
      </c>
      <c r="B24" s="97" t="s">
        <v>3</v>
      </c>
      <c r="C24" s="97"/>
      <c r="D24" s="97"/>
      <c r="E24" s="97"/>
      <c r="F24" s="25">
        <v>0</v>
      </c>
    </row>
    <row r="25" spans="1:6">
      <c r="A25" s="24" t="s">
        <v>82</v>
      </c>
      <c r="B25" s="96"/>
      <c r="C25" s="96"/>
      <c r="D25" s="96"/>
      <c r="E25" s="96"/>
      <c r="F25" s="26"/>
    </row>
    <row r="26" spans="1:6">
      <c r="A26" s="24" t="s">
        <v>83</v>
      </c>
      <c r="B26" s="96"/>
      <c r="C26" s="96"/>
      <c r="D26" s="96"/>
      <c r="E26" s="96"/>
      <c r="F26" s="27" t="e">
        <f>F21/F24</f>
        <v>#DIV/0!</v>
      </c>
    </row>
    <row r="27" spans="1:6">
      <c r="A27" s="13" t="s">
        <v>84</v>
      </c>
      <c r="B27" s="96"/>
      <c r="C27" s="96"/>
      <c r="D27" s="96"/>
      <c r="E27" s="96"/>
      <c r="F27" s="27" t="e">
        <f>(F21+F25)/F24</f>
        <v>#DIV/0!</v>
      </c>
    </row>
    <row r="28" spans="1:6">
      <c r="A28" s="13" t="s">
        <v>85</v>
      </c>
      <c r="B28" s="96"/>
      <c r="C28" s="96"/>
      <c r="D28" s="96"/>
      <c r="E28" s="96"/>
      <c r="F28" s="27" t="e">
        <f>F27+F23</f>
        <v>#DIV/0!</v>
      </c>
    </row>
    <row r="29" spans="1:6" ht="15.45" customHeight="1">
      <c r="A29" s="88"/>
      <c r="B29" s="88"/>
      <c r="C29" s="88"/>
      <c r="D29" s="88"/>
      <c r="E29" s="88"/>
      <c r="F29" s="88"/>
    </row>
    <row r="30" spans="1:6">
      <c r="A30" s="88"/>
      <c r="B30" s="88"/>
      <c r="C30" s="88"/>
      <c r="D30" s="88"/>
      <c r="E30" s="88"/>
      <c r="F30" s="88"/>
    </row>
    <row r="31" spans="1:6" ht="15.45" customHeight="1">
      <c r="A31" s="88"/>
      <c r="B31" s="88"/>
      <c r="C31" s="88"/>
      <c r="D31" s="88"/>
      <c r="E31" s="88"/>
      <c r="F31" s="88"/>
    </row>
    <row r="32" spans="1:6">
      <c r="A32" s="88"/>
      <c r="B32" s="88"/>
      <c r="C32" s="88"/>
      <c r="D32" s="88"/>
      <c r="E32" s="88"/>
      <c r="F32" s="88"/>
    </row>
    <row r="33" spans="1:6">
      <c r="A33" s="88"/>
      <c r="B33" s="88"/>
      <c r="C33" s="88"/>
      <c r="D33" s="88"/>
      <c r="E33" s="88"/>
      <c r="F33" s="88"/>
    </row>
    <row r="34" spans="1:6">
      <c r="A34" s="88"/>
      <c r="B34" s="88"/>
      <c r="C34" s="88"/>
      <c r="D34" s="88"/>
      <c r="E34" s="88"/>
      <c r="F34" s="88"/>
    </row>
    <row r="35" spans="1:6">
      <c r="A35" s="88"/>
      <c r="B35" s="88"/>
      <c r="C35" s="88"/>
      <c r="D35" s="88"/>
      <c r="E35" s="88"/>
      <c r="F35" s="88"/>
    </row>
    <row r="36" spans="1:6" ht="15.45" customHeight="1">
      <c r="A36" s="88"/>
      <c r="B36" s="88"/>
      <c r="C36" s="88"/>
      <c r="D36" s="88"/>
      <c r="E36" s="88"/>
      <c r="F36" s="88"/>
    </row>
    <row r="37" spans="1:6">
      <c r="A37" s="88"/>
      <c r="B37" s="88"/>
      <c r="C37" s="88"/>
      <c r="D37" s="88"/>
      <c r="E37" s="88"/>
      <c r="F37" s="88"/>
    </row>
    <row r="38" spans="1:6">
      <c r="A38" s="92" t="s">
        <v>6</v>
      </c>
      <c r="B38" s="92"/>
      <c r="C38" s="92"/>
      <c r="D38" s="92"/>
      <c r="E38" s="92"/>
      <c r="F38" s="92"/>
    </row>
    <row r="39" spans="1:6">
      <c r="A39" s="88"/>
      <c r="B39" s="88"/>
      <c r="C39" s="88"/>
      <c r="D39" s="88"/>
      <c r="E39" s="88"/>
      <c r="F39" s="88"/>
    </row>
    <row r="40" spans="1:6">
      <c r="A40" s="88" t="s">
        <v>7</v>
      </c>
      <c r="B40" s="88"/>
      <c r="C40" s="88"/>
      <c r="D40" s="88"/>
      <c r="E40" s="88"/>
      <c r="F40" s="88"/>
    </row>
    <row r="41" spans="1:6">
      <c r="A41" s="88"/>
      <c r="B41" s="88"/>
      <c r="C41" s="88"/>
      <c r="D41" s="88"/>
      <c r="E41" s="88"/>
      <c r="F41" s="88"/>
    </row>
    <row r="42" spans="1:6" ht="15.45" customHeight="1">
      <c r="A42" s="88"/>
      <c r="B42" s="88"/>
      <c r="C42" s="88"/>
      <c r="D42" s="88"/>
      <c r="E42" s="88"/>
      <c r="F42" s="88"/>
    </row>
    <row r="43" spans="1:6">
      <c r="A43" s="88"/>
      <c r="B43" s="88"/>
      <c r="C43" s="88"/>
      <c r="D43" s="88"/>
      <c r="E43" s="88"/>
      <c r="F43" s="88"/>
    </row>
    <row r="44" spans="1:6">
      <c r="A44" s="88"/>
      <c r="B44" s="88"/>
      <c r="C44" s="88"/>
      <c r="D44" s="88"/>
      <c r="E44" s="88"/>
      <c r="F44" s="88"/>
    </row>
    <row r="45" spans="1:6">
      <c r="A45" s="92" t="s">
        <v>8</v>
      </c>
      <c r="B45" s="92"/>
      <c r="C45" s="92"/>
      <c r="D45" s="92"/>
      <c r="E45" s="92"/>
      <c r="F45" s="92"/>
    </row>
    <row r="46" spans="1:6" ht="15.45" customHeight="1">
      <c r="A46" s="88"/>
      <c r="B46" s="88"/>
      <c r="C46" s="88"/>
      <c r="D46" s="88"/>
      <c r="E46" s="88"/>
      <c r="F46" s="88"/>
    </row>
    <row r="47" spans="1:6" ht="26.85" customHeight="1">
      <c r="A47" s="88"/>
      <c r="B47" s="88"/>
      <c r="C47" s="88"/>
      <c r="D47" s="88"/>
      <c r="E47" s="88"/>
      <c r="F47" s="88"/>
    </row>
    <row r="48" spans="1:6" ht="15.45" customHeight="1">
      <c r="A48" s="88"/>
      <c r="B48" s="88"/>
      <c r="C48" s="88"/>
      <c r="D48" s="88"/>
      <c r="E48" s="88"/>
      <c r="F48" s="88"/>
    </row>
    <row r="49" spans="1:249" ht="15.45" customHeight="1">
      <c r="A49" s="88"/>
      <c r="B49" s="88"/>
      <c r="C49" s="88"/>
      <c r="D49" s="88"/>
      <c r="E49" s="88"/>
      <c r="F49" s="88"/>
    </row>
    <row r="50" spans="1:249">
      <c r="A50" s="88"/>
      <c r="B50" s="88"/>
      <c r="C50" s="88"/>
      <c r="D50" s="88"/>
      <c r="E50" s="88"/>
      <c r="F50" s="88"/>
    </row>
    <row r="51" spans="1:249" ht="16.350000000000001" customHeight="1">
      <c r="A51" s="92" t="s">
        <v>9</v>
      </c>
      <c r="B51" s="92"/>
      <c r="C51" s="92"/>
      <c r="D51" s="92"/>
      <c r="E51" s="92"/>
      <c r="F51" s="92"/>
    </row>
    <row r="52" spans="1:249" ht="16.350000000000001" customHeight="1">
      <c r="A52" s="32" t="s">
        <v>5</v>
      </c>
      <c r="B52" s="28" t="s">
        <v>10</v>
      </c>
      <c r="C52" s="28" t="s">
        <v>11</v>
      </c>
      <c r="D52" s="28" t="s">
        <v>12</v>
      </c>
      <c r="E52" s="28" t="s">
        <v>13</v>
      </c>
      <c r="F52" s="28" t="s">
        <v>14</v>
      </c>
    </row>
    <row r="53" spans="1:249" ht="16.350000000000001" customHeight="1">
      <c r="A53" s="30" t="str">
        <f>+A24</f>
        <v xml:space="preserve">Value based on Market valuation                </v>
      </c>
      <c r="B53" s="29"/>
      <c r="C53" s="29"/>
      <c r="D53" s="31" t="s">
        <v>15</v>
      </c>
      <c r="E53" s="29" t="s">
        <v>15</v>
      </c>
      <c r="F53" s="29"/>
    </row>
    <row r="54" spans="1:249" ht="16.350000000000001" customHeight="1">
      <c r="A54" s="30" t="s">
        <v>4</v>
      </c>
      <c r="B54" s="29"/>
      <c r="C54" s="29"/>
      <c r="D54" s="31" t="s">
        <v>15</v>
      </c>
      <c r="E54" s="29" t="s">
        <v>15</v>
      </c>
      <c r="F54" s="29"/>
    </row>
    <row r="55" spans="1:249" ht="16.350000000000001" customHeight="1">
      <c r="A55" s="92" t="s">
        <v>16</v>
      </c>
      <c r="B55" s="92"/>
      <c r="C55" s="92"/>
      <c r="D55" s="92"/>
      <c r="E55" s="92"/>
      <c r="F55" s="92"/>
    </row>
    <row r="56" spans="1:249" ht="16.350000000000001" customHeight="1">
      <c r="A56" s="32" t="s">
        <v>5</v>
      </c>
      <c r="B56" s="28" t="s">
        <v>17</v>
      </c>
      <c r="C56" s="28" t="s">
        <v>18</v>
      </c>
      <c r="D56" s="28" t="s">
        <v>19</v>
      </c>
      <c r="E56" s="93" t="s">
        <v>20</v>
      </c>
      <c r="F56" s="93"/>
    </row>
    <row r="57" spans="1:249" ht="16.350000000000001" customHeight="1">
      <c r="A57" s="30" t="str">
        <f>+A24</f>
        <v xml:space="preserve">Value based on Market valuation                </v>
      </c>
      <c r="B57" s="29" t="s">
        <v>15</v>
      </c>
      <c r="C57" s="29"/>
      <c r="D57" s="31" t="s">
        <v>15</v>
      </c>
      <c r="E57" s="94" t="s">
        <v>15</v>
      </c>
      <c r="F57" s="94"/>
    </row>
    <row r="58" spans="1:249" ht="16.350000000000001" customHeight="1">
      <c r="A58" s="30" t="s">
        <v>4</v>
      </c>
      <c r="B58" s="29" t="s">
        <v>15</v>
      </c>
      <c r="C58" s="29"/>
      <c r="D58" s="31" t="s">
        <v>15</v>
      </c>
      <c r="E58" s="94" t="s">
        <v>15</v>
      </c>
      <c r="F58" s="94"/>
    </row>
    <row r="59" spans="1:249" ht="16.350000000000001" customHeight="1">
      <c r="A59" s="95" t="s">
        <v>21</v>
      </c>
      <c r="B59" s="95"/>
      <c r="C59" s="95"/>
      <c r="D59" s="95" t="s">
        <v>22</v>
      </c>
      <c r="E59" s="95"/>
      <c r="F59" s="95"/>
    </row>
    <row r="60" spans="1:249" ht="16.350000000000001" customHeight="1">
      <c r="A60" s="88" t="s">
        <v>23</v>
      </c>
      <c r="B60" s="88"/>
      <c r="C60" s="88"/>
      <c r="D60" s="88"/>
      <c r="E60" s="88"/>
      <c r="F60" s="88"/>
    </row>
    <row r="61" spans="1:249" ht="16.350000000000001" customHeight="1">
      <c r="A61" s="88" t="s">
        <v>24</v>
      </c>
      <c r="B61" s="88"/>
      <c r="C61" s="88"/>
      <c r="D61" s="88"/>
      <c r="E61" s="88"/>
      <c r="F61" s="88"/>
    </row>
    <row r="62" spans="1:249" ht="26.85" customHeight="1">
      <c r="A62" s="88" t="s">
        <v>25</v>
      </c>
      <c r="B62" s="88"/>
      <c r="C62" s="88"/>
      <c r="D62" s="88"/>
      <c r="E62" s="88"/>
      <c r="F62" s="88"/>
    </row>
    <row r="63" spans="1:249" s="33" customFormat="1">
      <c r="A63" s="88" t="s">
        <v>26</v>
      </c>
      <c r="B63" s="88"/>
      <c r="C63" s="88"/>
      <c r="D63" s="88"/>
      <c r="E63" s="88"/>
      <c r="F63" s="88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ID63" s="34"/>
      <c r="IE63" s="34"/>
      <c r="IF63" s="34"/>
      <c r="IG63" s="2"/>
      <c r="IL63" s="3"/>
      <c r="IM63" s="3"/>
      <c r="IN63" s="4"/>
      <c r="IO63" s="4"/>
    </row>
    <row r="64" spans="1:249" s="33" customFormat="1">
      <c r="A64" s="88" t="s">
        <v>27</v>
      </c>
      <c r="B64" s="88"/>
      <c r="C64" s="88"/>
      <c r="D64" s="88"/>
      <c r="E64" s="88"/>
      <c r="F64" s="88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ID64" s="34"/>
      <c r="IE64" s="34"/>
      <c r="IF64" s="34"/>
      <c r="IG64" s="2"/>
      <c r="IL64" s="3"/>
      <c r="IM64" s="3"/>
      <c r="IN64" s="4"/>
      <c r="IO64" s="4"/>
    </row>
    <row r="65" spans="1:249" s="33" customFormat="1">
      <c r="A65" s="88" t="s">
        <v>28</v>
      </c>
      <c r="B65" s="88"/>
      <c r="C65" s="88"/>
      <c r="D65" s="88"/>
      <c r="E65" s="88"/>
      <c r="F65" s="88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ID65" s="34"/>
      <c r="IE65" s="34"/>
      <c r="IF65" s="34"/>
      <c r="IG65" s="2"/>
      <c r="IL65" s="3"/>
      <c r="IM65" s="3"/>
      <c r="IN65" s="4"/>
      <c r="IO65" s="4"/>
    </row>
    <row r="66" spans="1:249">
      <c r="A66" s="88" t="s">
        <v>29</v>
      </c>
      <c r="B66" s="88"/>
      <c r="C66" s="88"/>
      <c r="D66" s="88"/>
      <c r="E66" s="88"/>
      <c r="F66" s="88"/>
    </row>
    <row r="67" spans="1:249">
      <c r="A67" s="88" t="s">
        <v>30</v>
      </c>
      <c r="B67" s="88"/>
      <c r="C67" s="88"/>
      <c r="D67" s="88"/>
      <c r="E67" s="88"/>
      <c r="F67" s="88"/>
    </row>
    <row r="68" spans="1:249">
      <c r="A68" s="88" t="s">
        <v>31</v>
      </c>
      <c r="B68" s="88"/>
      <c r="C68" s="88"/>
      <c r="D68" s="88"/>
      <c r="E68" s="88"/>
      <c r="F68" s="88"/>
    </row>
    <row r="69" spans="1:249">
      <c r="A69" s="88" t="s">
        <v>32</v>
      </c>
      <c r="B69" s="88"/>
      <c r="C69" s="88"/>
      <c r="D69" s="88"/>
      <c r="E69" s="88"/>
      <c r="F69" s="88"/>
    </row>
    <row r="70" spans="1:249">
      <c r="A70" s="88" t="s">
        <v>33</v>
      </c>
      <c r="B70" s="88"/>
      <c r="C70" s="88"/>
      <c r="D70" s="88"/>
      <c r="E70" s="88"/>
      <c r="F70" s="88"/>
    </row>
    <row r="71" spans="1:249">
      <c r="A71" s="88" t="s">
        <v>34</v>
      </c>
      <c r="B71" s="88"/>
      <c r="C71" s="88"/>
      <c r="D71" s="89" t="s">
        <v>35</v>
      </c>
      <c r="E71" s="89"/>
      <c r="F71" s="89"/>
    </row>
    <row r="72" spans="1:249">
      <c r="A72" s="90" t="s">
        <v>36</v>
      </c>
      <c r="B72" s="90"/>
      <c r="C72" s="90"/>
      <c r="D72" s="90"/>
      <c r="E72" s="90"/>
      <c r="F72" s="90"/>
    </row>
    <row r="73" spans="1:249">
      <c r="A73" s="91"/>
      <c r="B73" s="91"/>
      <c r="C73" s="91"/>
      <c r="D73" s="91"/>
      <c r="E73" s="91"/>
      <c r="F73" s="91"/>
    </row>
    <row r="74" spans="1:249">
      <c r="A74" s="91"/>
      <c r="B74" s="91"/>
      <c r="C74" s="91"/>
      <c r="D74" s="91"/>
      <c r="E74" s="91"/>
      <c r="F74" s="91"/>
    </row>
    <row r="75" spans="1:249">
      <c r="A75" s="87"/>
      <c r="B75" s="87"/>
      <c r="C75" s="87"/>
      <c r="D75" s="87"/>
      <c r="E75" s="87"/>
      <c r="F75" s="87"/>
    </row>
  </sheetData>
  <sheetProtection selectLockedCells="1" selectUnlockedCells="1"/>
  <mergeCells count="79">
    <mergeCell ref="B28:E28"/>
    <mergeCell ref="B1:C1"/>
    <mergeCell ref="B8:E8"/>
    <mergeCell ref="B9:E9"/>
    <mergeCell ref="B10:E10"/>
    <mergeCell ref="B11:E11"/>
    <mergeCell ref="B12:E12"/>
    <mergeCell ref="B13:E13"/>
    <mergeCell ref="B14:E14"/>
    <mergeCell ref="B15:E15"/>
    <mergeCell ref="B16:E16"/>
    <mergeCell ref="A17:F17"/>
    <mergeCell ref="B18:E18"/>
    <mergeCell ref="B19:E19"/>
    <mergeCell ref="B20:E20"/>
    <mergeCell ref="B21:E21"/>
    <mergeCell ref="A31:F31"/>
    <mergeCell ref="A32:F32"/>
    <mergeCell ref="A33:F33"/>
    <mergeCell ref="A34:F34"/>
    <mergeCell ref="A35:F35"/>
    <mergeCell ref="B22:E22"/>
    <mergeCell ref="B23:E23"/>
    <mergeCell ref="B24:E24"/>
    <mergeCell ref="B25:E25"/>
    <mergeCell ref="B26:E26"/>
    <mergeCell ref="B27:E27"/>
    <mergeCell ref="A48:F48"/>
    <mergeCell ref="A37:F37"/>
    <mergeCell ref="A38:F38"/>
    <mergeCell ref="A39:F39"/>
    <mergeCell ref="A40:F40"/>
    <mergeCell ref="A41:F41"/>
    <mergeCell ref="A42:F42"/>
    <mergeCell ref="A43:F43"/>
    <mergeCell ref="A44:F44"/>
    <mergeCell ref="A45:F45"/>
    <mergeCell ref="A46:F46"/>
    <mergeCell ref="A47:F47"/>
    <mergeCell ref="A36:F36"/>
    <mergeCell ref="A29:F29"/>
    <mergeCell ref="A30:F30"/>
    <mergeCell ref="A61:C61"/>
    <mergeCell ref="D61:F61"/>
    <mergeCell ref="A49:F49"/>
    <mergeCell ref="A50:F50"/>
    <mergeCell ref="A51:F51"/>
    <mergeCell ref="A55:F55"/>
    <mergeCell ref="E56:F56"/>
    <mergeCell ref="E57:F57"/>
    <mergeCell ref="E58:F58"/>
    <mergeCell ref="A59:C59"/>
    <mergeCell ref="D59:F59"/>
    <mergeCell ref="A60:C60"/>
    <mergeCell ref="D60:F60"/>
    <mergeCell ref="A62:C62"/>
    <mergeCell ref="D62:F62"/>
    <mergeCell ref="A63:C63"/>
    <mergeCell ref="D63:F63"/>
    <mergeCell ref="A64:C64"/>
    <mergeCell ref="D64:F64"/>
    <mergeCell ref="A65:C65"/>
    <mergeCell ref="D65:F65"/>
    <mergeCell ref="A66:C66"/>
    <mergeCell ref="D66:F66"/>
    <mergeCell ref="A67:C67"/>
    <mergeCell ref="D67:F67"/>
    <mergeCell ref="A75:F75"/>
    <mergeCell ref="A68:C68"/>
    <mergeCell ref="D68:F68"/>
    <mergeCell ref="A69:C69"/>
    <mergeCell ref="D69:F69"/>
    <mergeCell ref="A70:C70"/>
    <mergeCell ref="D70:F70"/>
    <mergeCell ref="A71:C71"/>
    <mergeCell ref="D71:F71"/>
    <mergeCell ref="A72:F72"/>
    <mergeCell ref="A73:F73"/>
    <mergeCell ref="A74:F74"/>
  </mergeCells>
  <pageMargins left="0.78749999999999998" right="0.78749999999999998" top="1.05277777777778" bottom="1.05277777777778" header="0.78749999999999998" footer="0.78749999999999998"/>
  <pageSetup firstPageNumber="0" orientation="landscape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4"/>
    <pageSetUpPr fitToPage="1"/>
  </sheetPr>
  <dimension ref="A1:IN13"/>
  <sheetViews>
    <sheetView topLeftCell="E1" zoomScaleNormal="100" workbookViewId="0">
      <selection activeCell="N16" sqref="N16"/>
    </sheetView>
  </sheetViews>
  <sheetFormatPr defaultColWidth="22.109375" defaultRowHeight="13.8"/>
  <cols>
    <col min="1" max="1" width="5.44140625" style="35" customWidth="1"/>
    <col min="2" max="2" width="23.109375" style="35" customWidth="1"/>
    <col min="3" max="3" width="12.33203125" style="35" customWidth="1"/>
    <col min="4" max="4" width="11.88671875" style="35" bestFit="1" customWidth="1"/>
    <col min="5" max="5" width="7.44140625" style="35" customWidth="1"/>
    <col min="6" max="6" width="9.88671875" style="35" bestFit="1" customWidth="1"/>
    <col min="7" max="7" width="10.109375" style="35" customWidth="1"/>
    <col min="8" max="9" width="8.77734375" style="35" customWidth="1"/>
    <col min="10" max="10" width="10.109375" style="35" customWidth="1"/>
    <col min="11" max="11" width="13.109375" style="35" customWidth="1"/>
    <col min="12" max="248" width="22.109375" style="35"/>
    <col min="249" max="16384" width="22.109375" style="4"/>
  </cols>
  <sheetData>
    <row r="1" spans="1:248" ht="27.6">
      <c r="A1" s="36" t="s">
        <v>37</v>
      </c>
      <c r="B1" s="36" t="s">
        <v>38</v>
      </c>
      <c r="C1" s="36" t="s">
        <v>39</v>
      </c>
      <c r="D1" s="36" t="s">
        <v>40</v>
      </c>
      <c r="E1" s="36" t="s">
        <v>41</v>
      </c>
      <c r="F1" s="36" t="s">
        <v>93</v>
      </c>
      <c r="G1" s="36" t="s">
        <v>90</v>
      </c>
      <c r="H1" s="36" t="s">
        <v>91</v>
      </c>
      <c r="I1" s="36" t="s">
        <v>92</v>
      </c>
      <c r="J1" s="36" t="s">
        <v>42</v>
      </c>
      <c r="K1" s="36" t="s">
        <v>87</v>
      </c>
    </row>
    <row r="2" spans="1:248">
      <c r="A2" s="37">
        <v>1</v>
      </c>
      <c r="B2" s="38">
        <v>65224097</v>
      </c>
      <c r="C2" s="37" t="s">
        <v>111</v>
      </c>
      <c r="D2" s="37" t="s">
        <v>112</v>
      </c>
      <c r="E2" s="38" t="s">
        <v>113</v>
      </c>
      <c r="F2" s="38">
        <v>300000</v>
      </c>
      <c r="G2" s="38">
        <v>24</v>
      </c>
      <c r="H2" s="38">
        <v>9</v>
      </c>
      <c r="I2" s="38">
        <f>24-9</f>
        <v>15</v>
      </c>
      <c r="J2" s="38">
        <v>14122</v>
      </c>
      <c r="K2" s="40" t="s">
        <v>86</v>
      </c>
    </row>
    <row r="3" spans="1:248">
      <c r="A3" s="37">
        <v>2</v>
      </c>
      <c r="B3" s="38"/>
      <c r="C3" s="37"/>
      <c r="D3" s="37"/>
      <c r="E3" s="38"/>
      <c r="F3" s="38"/>
      <c r="G3" s="69"/>
      <c r="H3" s="69"/>
      <c r="I3" s="69"/>
      <c r="J3" s="69"/>
      <c r="K3" s="40" t="s">
        <v>86</v>
      </c>
    </row>
    <row r="4" spans="1:248">
      <c r="A4" s="37">
        <v>3</v>
      </c>
      <c r="B4" s="38"/>
      <c r="C4" s="37"/>
      <c r="D4" s="65"/>
      <c r="E4" s="38"/>
      <c r="F4" s="38"/>
      <c r="G4" s="69"/>
      <c r="H4" s="69"/>
      <c r="I4" s="69"/>
      <c r="J4" s="69"/>
      <c r="K4" s="40" t="s">
        <v>108</v>
      </c>
    </row>
    <row r="5" spans="1:248">
      <c r="A5" s="37">
        <v>4</v>
      </c>
      <c r="B5" s="38"/>
      <c r="C5" s="37"/>
      <c r="D5" s="65"/>
      <c r="E5" s="38"/>
      <c r="F5" s="38"/>
      <c r="G5" s="38"/>
      <c r="H5" s="38"/>
      <c r="I5" s="38"/>
      <c r="J5" s="38"/>
      <c r="K5" s="40" t="s">
        <v>86</v>
      </c>
      <c r="IN5" s="4"/>
    </row>
    <row r="6" spans="1:248">
      <c r="A6" s="37">
        <v>5</v>
      </c>
      <c r="B6" s="38"/>
      <c r="C6" s="37"/>
      <c r="D6" s="65"/>
      <c r="E6" s="38"/>
      <c r="F6" s="38"/>
      <c r="G6" s="38"/>
      <c r="H6" s="38"/>
      <c r="I6" s="38"/>
      <c r="J6" s="38"/>
      <c r="K6" s="40" t="s">
        <v>86</v>
      </c>
      <c r="IN6" s="4"/>
    </row>
    <row r="7" spans="1:248">
      <c r="A7" s="37">
        <v>6</v>
      </c>
      <c r="B7" s="39"/>
      <c r="C7" s="37"/>
      <c r="D7" s="40"/>
      <c r="E7" s="40"/>
      <c r="F7" s="40"/>
      <c r="G7" s="41"/>
      <c r="H7" s="41"/>
      <c r="I7" s="41"/>
      <c r="J7" s="41"/>
      <c r="K7" s="40" t="s">
        <v>86</v>
      </c>
    </row>
    <row r="8" spans="1:248">
      <c r="A8" s="37">
        <v>7</v>
      </c>
      <c r="B8" s="39"/>
      <c r="C8" s="37"/>
      <c r="D8" s="40"/>
      <c r="E8" s="40"/>
      <c r="F8" s="40"/>
      <c r="G8" s="41"/>
      <c r="H8" s="41"/>
      <c r="I8" s="41"/>
      <c r="J8" s="41"/>
      <c r="K8" s="40" t="s">
        <v>86</v>
      </c>
    </row>
    <row r="9" spans="1:248">
      <c r="A9" s="37">
        <v>8</v>
      </c>
      <c r="B9" s="39"/>
      <c r="C9" s="37"/>
      <c r="D9" s="40"/>
      <c r="E9" s="40"/>
      <c r="F9" s="40"/>
      <c r="G9" s="41"/>
      <c r="H9" s="41"/>
      <c r="I9" s="41"/>
      <c r="J9" s="41"/>
      <c r="K9" s="40" t="s">
        <v>86</v>
      </c>
    </row>
    <row r="10" spans="1:248">
      <c r="A10" s="37">
        <v>9</v>
      </c>
      <c r="B10" s="39"/>
      <c r="C10" s="37"/>
      <c r="D10" s="40"/>
      <c r="E10" s="40"/>
      <c r="F10" s="40"/>
      <c r="G10" s="41"/>
      <c r="H10" s="41"/>
      <c r="I10" s="41"/>
      <c r="J10" s="41"/>
      <c r="K10" s="40" t="s">
        <v>86</v>
      </c>
    </row>
    <row r="11" spans="1:248">
      <c r="A11" s="37">
        <v>10</v>
      </c>
      <c r="B11" s="39"/>
      <c r="C11" s="37"/>
      <c r="D11" s="40"/>
      <c r="E11" s="40"/>
      <c r="F11" s="40"/>
      <c r="G11" s="41"/>
      <c r="H11" s="41"/>
      <c r="I11" s="41"/>
      <c r="J11" s="41"/>
      <c r="K11" s="38" t="s">
        <v>86</v>
      </c>
    </row>
    <row r="12" spans="1:248">
      <c r="A12" s="37">
        <v>11</v>
      </c>
      <c r="B12" s="39"/>
      <c r="C12" s="37"/>
      <c r="D12" s="40"/>
      <c r="E12" s="40"/>
      <c r="F12" s="40"/>
      <c r="G12" s="41"/>
      <c r="H12" s="41"/>
      <c r="I12" s="41"/>
      <c r="J12" s="41"/>
      <c r="K12" s="38" t="s">
        <v>86</v>
      </c>
    </row>
    <row r="13" spans="1:248">
      <c r="A13" s="42"/>
      <c r="B13" s="37"/>
      <c r="C13" s="37"/>
      <c r="D13" s="37"/>
      <c r="E13" s="37"/>
      <c r="F13" s="37"/>
      <c r="G13" s="37"/>
      <c r="H13" s="37"/>
      <c r="I13" s="37"/>
      <c r="J13" s="37"/>
      <c r="K13" s="43">
        <f>SUMIF(K2:K12,"Y",J2:J12)</f>
        <v>14122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scale="59" firstPageNumber="0" orientation="landscape" horizontalDpi="300" verticalDpi="300" r:id="rId1"/>
  <headerFooter alignWithMargins="0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13"/>
  <sheetViews>
    <sheetView workbookViewId="0">
      <selection activeCell="C6" sqref="C6"/>
    </sheetView>
  </sheetViews>
  <sheetFormatPr defaultRowHeight="13.2"/>
  <sheetData>
    <row r="2" spans="2:18">
      <c r="B2" s="70"/>
      <c r="C2" s="70"/>
      <c r="D2" s="70"/>
      <c r="E2" s="70"/>
      <c r="F2" s="70"/>
      <c r="G2" s="70"/>
      <c r="H2" s="70"/>
      <c r="I2" s="70"/>
      <c r="J2" s="71"/>
      <c r="K2" s="70"/>
      <c r="L2" s="70"/>
      <c r="M2" s="70"/>
      <c r="N2" s="70"/>
      <c r="O2" s="70"/>
      <c r="P2" s="70"/>
      <c r="Q2" s="70"/>
      <c r="R2" s="70"/>
    </row>
    <row r="3" spans="2:18" ht="21">
      <c r="B3" s="70"/>
      <c r="C3" s="72"/>
      <c r="D3" s="114"/>
      <c r="E3" s="115"/>
      <c r="F3" s="70"/>
      <c r="G3" s="70"/>
      <c r="H3" s="70"/>
      <c r="I3" s="70"/>
      <c r="J3" s="71"/>
      <c r="K3" s="70"/>
      <c r="L3" s="72"/>
      <c r="M3" s="116"/>
      <c r="N3" s="117"/>
      <c r="O3" s="118"/>
      <c r="P3" s="70"/>
      <c r="Q3" s="70"/>
      <c r="R3" s="70"/>
    </row>
    <row r="4" spans="2:18" ht="21">
      <c r="B4" s="73"/>
      <c r="C4" s="72"/>
      <c r="D4" s="74"/>
      <c r="E4" s="74"/>
      <c r="F4" s="75"/>
      <c r="G4" s="70"/>
      <c r="H4" s="70"/>
      <c r="I4" s="70"/>
      <c r="J4" s="71"/>
      <c r="K4" s="73"/>
      <c r="L4" s="72"/>
      <c r="M4" s="74"/>
      <c r="N4" s="74"/>
      <c r="O4" s="75"/>
      <c r="P4" s="70"/>
      <c r="Q4" s="70"/>
      <c r="R4" s="70"/>
    </row>
    <row r="5" spans="2:18" ht="14.4">
      <c r="B5" s="76"/>
      <c r="C5" s="77" t="s">
        <v>94</v>
      </c>
      <c r="D5" s="77" t="s">
        <v>95</v>
      </c>
      <c r="E5" s="77" t="s">
        <v>96</v>
      </c>
      <c r="F5" s="77" t="s">
        <v>97</v>
      </c>
      <c r="G5" s="77" t="s">
        <v>98</v>
      </c>
      <c r="H5" s="77" t="s">
        <v>99</v>
      </c>
      <c r="I5" s="78"/>
      <c r="J5" s="71"/>
      <c r="K5" s="76"/>
      <c r="L5" s="77" t="s">
        <v>94</v>
      </c>
      <c r="M5" s="77" t="s">
        <v>95</v>
      </c>
      <c r="N5" s="77" t="s">
        <v>96</v>
      </c>
      <c r="O5" s="77" t="s">
        <v>97</v>
      </c>
      <c r="P5" s="77" t="s">
        <v>98</v>
      </c>
      <c r="Q5" s="77" t="s">
        <v>99</v>
      </c>
      <c r="R5" s="78"/>
    </row>
    <row r="6" spans="2:18" ht="14.4">
      <c r="B6" s="77" t="s">
        <v>100</v>
      </c>
      <c r="C6" s="79"/>
      <c r="D6" s="79"/>
      <c r="E6" s="78"/>
      <c r="F6" s="79"/>
      <c r="G6" s="79"/>
      <c r="H6" s="79"/>
      <c r="I6" s="78"/>
      <c r="J6" s="71"/>
      <c r="K6" s="77" t="s">
        <v>100</v>
      </c>
      <c r="L6" s="79"/>
      <c r="M6" s="78"/>
      <c r="N6" s="79"/>
      <c r="O6" s="79"/>
      <c r="P6" s="79"/>
      <c r="Q6" s="79"/>
      <c r="R6" s="78"/>
    </row>
    <row r="7" spans="2:18" ht="14.4">
      <c r="B7" s="77" t="s">
        <v>101</v>
      </c>
      <c r="C7" s="79"/>
      <c r="D7" s="79"/>
      <c r="E7" s="79"/>
      <c r="F7" s="79"/>
      <c r="G7" s="79"/>
      <c r="H7" s="79"/>
      <c r="I7" s="78"/>
      <c r="J7" s="71"/>
      <c r="K7" s="77" t="s">
        <v>101</v>
      </c>
      <c r="L7" s="79"/>
      <c r="M7" s="79"/>
      <c r="N7" s="79"/>
      <c r="O7" s="79"/>
      <c r="P7" s="78"/>
      <c r="Q7" s="78"/>
      <c r="R7" s="78"/>
    </row>
    <row r="8" spans="2:18" ht="14.4">
      <c r="B8" s="77" t="s">
        <v>102</v>
      </c>
      <c r="C8" s="79"/>
      <c r="D8" s="79"/>
      <c r="E8" s="79"/>
      <c r="F8" s="79"/>
      <c r="G8" s="79"/>
      <c r="H8" s="78"/>
      <c r="I8" s="78"/>
      <c r="J8" s="71"/>
      <c r="K8" s="80" t="s">
        <v>102</v>
      </c>
      <c r="L8" s="79"/>
      <c r="M8" s="79"/>
      <c r="N8" s="79"/>
      <c r="O8" s="79"/>
      <c r="P8" s="78"/>
      <c r="Q8" s="78"/>
      <c r="R8" s="78"/>
    </row>
    <row r="9" spans="2:18" ht="14.4">
      <c r="B9" s="77" t="s">
        <v>103</v>
      </c>
      <c r="C9" s="79"/>
      <c r="D9" s="79"/>
      <c r="E9" s="78"/>
      <c r="F9" s="79"/>
      <c r="G9" s="79"/>
      <c r="H9" s="79"/>
      <c r="I9" s="78"/>
      <c r="J9" s="71"/>
      <c r="K9" s="80" t="s">
        <v>103</v>
      </c>
      <c r="L9" s="79"/>
      <c r="M9" s="79"/>
      <c r="N9" s="79"/>
      <c r="O9" s="79"/>
      <c r="P9" s="79"/>
      <c r="Q9" s="79"/>
      <c r="R9" s="78"/>
    </row>
    <row r="10" spans="2:18">
      <c r="B10" s="81"/>
      <c r="C10" s="78">
        <f>SUM(C6:C9)</f>
        <v>0</v>
      </c>
      <c r="D10" s="78">
        <f>SUM(D6:D9)</f>
        <v>0</v>
      </c>
      <c r="E10" s="78">
        <f>SUM(E6:E9)</f>
        <v>0</v>
      </c>
      <c r="F10" s="78">
        <f t="shared" ref="F10:H10" si="0">SUM(F6:F9)</f>
        <v>0</v>
      </c>
      <c r="G10" s="78">
        <f t="shared" si="0"/>
        <v>0</v>
      </c>
      <c r="H10" s="78">
        <f t="shared" si="0"/>
        <v>0</v>
      </c>
      <c r="I10" s="82">
        <f>(SUM(C10:H10)/24)</f>
        <v>0</v>
      </c>
      <c r="J10" s="83"/>
      <c r="K10" s="71"/>
      <c r="L10" s="78">
        <f>SUM(L6:L9)</f>
        <v>0</v>
      </c>
      <c r="M10" s="78">
        <f t="shared" ref="M10" si="1">SUM(M6:M9)</f>
        <v>0</v>
      </c>
      <c r="N10" s="78">
        <f>SUM(N6:N9)</f>
        <v>0</v>
      </c>
      <c r="O10" s="78">
        <f>SUM(O6:O9)</f>
        <v>0</v>
      </c>
      <c r="P10" s="78">
        <f>SUM(P6:P9)</f>
        <v>0</v>
      </c>
      <c r="Q10" s="78">
        <f t="shared" ref="Q10" si="2">SUM(Q6:Q9)</f>
        <v>0</v>
      </c>
      <c r="R10" s="82">
        <f>(SUM(L10:Q10)/24)</f>
        <v>0</v>
      </c>
    </row>
    <row r="11" spans="2:18" ht="14.4">
      <c r="B11" s="84" t="s">
        <v>104</v>
      </c>
      <c r="C11" s="78"/>
      <c r="D11" s="78"/>
      <c r="E11" s="78"/>
      <c r="F11" s="78"/>
      <c r="G11" s="78"/>
      <c r="H11" s="78"/>
      <c r="I11" s="85"/>
      <c r="J11" s="83"/>
      <c r="K11" s="84" t="s">
        <v>104</v>
      </c>
      <c r="L11" s="78"/>
      <c r="M11" s="78"/>
      <c r="N11" s="78"/>
      <c r="O11" s="78"/>
      <c r="P11" s="78"/>
      <c r="Q11" s="78"/>
      <c r="R11" s="82"/>
    </row>
    <row r="12" spans="2:18" ht="14.4">
      <c r="B12" s="70"/>
      <c r="C12" s="70"/>
      <c r="D12" s="70"/>
      <c r="E12" s="70"/>
      <c r="F12" s="110" t="s">
        <v>105</v>
      </c>
      <c r="G12" s="111"/>
      <c r="H12" s="112"/>
      <c r="I12" s="86"/>
      <c r="J12" s="83"/>
      <c r="K12" s="70"/>
      <c r="L12" s="70"/>
      <c r="M12" s="70"/>
      <c r="N12" s="70"/>
      <c r="O12" s="113" t="s">
        <v>105</v>
      </c>
      <c r="P12" s="113"/>
      <c r="Q12" s="113"/>
      <c r="R12" s="86">
        <v>0</v>
      </c>
    </row>
    <row r="13" spans="2:18">
      <c r="B13" s="70"/>
      <c r="C13" s="70"/>
      <c r="D13" s="70"/>
      <c r="E13" s="70"/>
      <c r="F13" s="70"/>
      <c r="G13" s="70"/>
      <c r="H13" s="70"/>
      <c r="I13" s="70"/>
      <c r="J13" s="71"/>
      <c r="K13" s="70"/>
      <c r="L13" s="70"/>
      <c r="M13" s="70"/>
      <c r="N13" s="70"/>
      <c r="O13" s="70"/>
      <c r="P13" s="70"/>
      <c r="Q13" s="70"/>
      <c r="R13" s="70"/>
    </row>
  </sheetData>
  <mergeCells count="4">
    <mergeCell ref="F12:H12"/>
    <mergeCell ref="O12:Q12"/>
    <mergeCell ref="D3:E3"/>
    <mergeCell ref="M3:O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/>
  </sheetViews>
  <sheetFormatPr defaultRowHeight="13.2"/>
  <cols>
    <col min="2" max="2" width="23.33203125" customWidth="1"/>
    <col min="3" max="3" width="28.5546875" customWidth="1"/>
    <col min="4" max="4" width="10.5546875" customWidth="1"/>
    <col min="5" max="5" width="19" customWidth="1"/>
    <col min="6" max="6" width="14.88671875" customWidth="1"/>
  </cols>
  <sheetData>
    <row r="1" spans="1:6" ht="17.25" customHeight="1">
      <c r="A1" s="119" t="s">
        <v>43</v>
      </c>
      <c r="B1" s="119"/>
      <c r="C1" s="45"/>
    </row>
    <row r="2" spans="1:6" ht="14.25" customHeight="1">
      <c r="A2" s="119" t="s">
        <v>44</v>
      </c>
      <c r="B2" s="119"/>
      <c r="C2" s="45"/>
    </row>
    <row r="5" spans="1:6" ht="27.6">
      <c r="A5" s="46" t="s">
        <v>37</v>
      </c>
      <c r="B5" s="47" t="s">
        <v>45</v>
      </c>
      <c r="C5" s="47" t="s">
        <v>46</v>
      </c>
      <c r="D5" s="48" t="s">
        <v>47</v>
      </c>
      <c r="E5" s="44" t="s">
        <v>48</v>
      </c>
      <c r="F5" s="44" t="s">
        <v>49</v>
      </c>
    </row>
    <row r="6" spans="1:6" ht="41.4">
      <c r="A6" s="49">
        <v>1</v>
      </c>
      <c r="B6" s="50" t="s">
        <v>50</v>
      </c>
      <c r="C6" s="51" t="s">
        <v>51</v>
      </c>
      <c r="D6" s="52"/>
      <c r="E6" s="53">
        <v>0.2</v>
      </c>
      <c r="F6" s="53">
        <f t="shared" ref="F6:F12" si="0">E6/10*D6</f>
        <v>0</v>
      </c>
    </row>
    <row r="7" spans="1:6" ht="41.4">
      <c r="A7" s="49">
        <v>2</v>
      </c>
      <c r="B7" s="50" t="s">
        <v>52</v>
      </c>
      <c r="C7" s="51" t="s">
        <v>53</v>
      </c>
      <c r="D7" s="54"/>
      <c r="E7" s="53">
        <v>0.15</v>
      </c>
      <c r="F7" s="53">
        <f t="shared" si="0"/>
        <v>0</v>
      </c>
    </row>
    <row r="8" spans="1:6" ht="41.4">
      <c r="A8" s="49">
        <v>3</v>
      </c>
      <c r="B8" s="50" t="s">
        <v>54</v>
      </c>
      <c r="C8" s="51" t="s">
        <v>55</v>
      </c>
      <c r="D8" s="54"/>
      <c r="E8" s="53">
        <v>0.1</v>
      </c>
      <c r="F8" s="53">
        <f t="shared" si="0"/>
        <v>0</v>
      </c>
    </row>
    <row r="9" spans="1:6" ht="41.4">
      <c r="A9" s="49">
        <v>4</v>
      </c>
      <c r="B9" s="50" t="s">
        <v>56</v>
      </c>
      <c r="C9" s="55" t="s">
        <v>57</v>
      </c>
      <c r="D9" s="54"/>
      <c r="E9" s="53">
        <v>0.1</v>
      </c>
      <c r="F9" s="53">
        <f t="shared" si="0"/>
        <v>0</v>
      </c>
    </row>
    <row r="10" spans="1:6" ht="82.8">
      <c r="A10" s="49">
        <v>5</v>
      </c>
      <c r="B10" s="50" t="s">
        <v>58</v>
      </c>
      <c r="C10" s="51" t="s">
        <v>59</v>
      </c>
      <c r="D10" s="54"/>
      <c r="E10" s="53">
        <v>0.1</v>
      </c>
      <c r="F10" s="53">
        <f t="shared" si="0"/>
        <v>0</v>
      </c>
    </row>
    <row r="11" spans="1:6" ht="96.6">
      <c r="A11" s="49">
        <v>6</v>
      </c>
      <c r="B11" s="56" t="s">
        <v>60</v>
      </c>
      <c r="C11" s="57" t="s">
        <v>61</v>
      </c>
      <c r="D11" s="54"/>
      <c r="E11" s="53">
        <v>0.1</v>
      </c>
      <c r="F11" s="53">
        <f t="shared" si="0"/>
        <v>0</v>
      </c>
    </row>
    <row r="12" spans="1:6" ht="27.6">
      <c r="A12" s="49">
        <v>7</v>
      </c>
      <c r="B12" s="49" t="s">
        <v>62</v>
      </c>
      <c r="C12" s="58" t="s">
        <v>63</v>
      </c>
      <c r="D12" s="54"/>
      <c r="E12" s="53">
        <v>0.25</v>
      </c>
      <c r="F12" s="53">
        <f t="shared" si="0"/>
        <v>0</v>
      </c>
    </row>
    <row r="13" spans="1:6" ht="13.8">
      <c r="A13" s="59"/>
      <c r="B13" s="60" t="s">
        <v>64</v>
      </c>
      <c r="C13" s="60"/>
      <c r="D13" s="61"/>
      <c r="E13" s="62">
        <f>SUM(E6:E12)</f>
        <v>0.99999999999999989</v>
      </c>
      <c r="F13" s="62">
        <f>SUM(F6:F12)</f>
        <v>0</v>
      </c>
    </row>
  </sheetData>
  <sheetProtection sheet="1"/>
  <mergeCells count="2">
    <mergeCell ref="A1:B1"/>
    <mergeCell ref="A2:B2"/>
  </mergeCell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 alignWithMargins="0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Eligibility</vt:lpstr>
      <vt:lpstr>RTR</vt:lpstr>
      <vt:lpstr>Sheet3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Alok Kumar Jaiswal</dc:creator>
  <cp:lastModifiedBy>ADMIN</cp:lastModifiedBy>
  <cp:lastPrinted>2018-07-05T06:12:53Z</cp:lastPrinted>
  <dcterms:created xsi:type="dcterms:W3CDTF">2015-09-25T09:25:31Z</dcterms:created>
  <dcterms:modified xsi:type="dcterms:W3CDTF">2019-11-15T10:15:41Z</dcterms:modified>
</cp:coreProperties>
</file>