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rajderkar/Desktop/Assignment6 Reports/"/>
    </mc:Choice>
  </mc:AlternateContent>
  <xr:revisionPtr revIDLastSave="0" documentId="13_ncr:1_{39398309-3D1B-A844-B25C-E91AB5022E50}" xr6:coauthVersionLast="47" xr6:coauthVersionMax="47" xr10:uidLastSave="{00000000-0000-0000-0000-000000000000}"/>
  <bookViews>
    <workbookView xWindow="21700" yWindow="480" windowWidth="16700" windowHeight="21120" xr2:uid="{9BE36209-CEBA-8A46-A923-76A25FA9FF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H30" i="1"/>
  <c r="H31" i="1"/>
  <c r="H32" i="1"/>
  <c r="H33" i="1"/>
  <c r="H29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H17" i="1"/>
  <c r="H18" i="1"/>
  <c r="H19" i="1"/>
  <c r="H20" i="1"/>
  <c r="H16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I5" i="1"/>
  <c r="J5" i="1"/>
  <c r="K5" i="1"/>
  <c r="L5" i="1"/>
  <c r="H5" i="1"/>
</calcChain>
</file>

<file path=xl/sharedStrings.xml><?xml version="1.0" encoding="utf-8"?>
<sst xmlns="http://schemas.openxmlformats.org/spreadsheetml/2006/main" count="33" uniqueCount="8">
  <si>
    <t>Merge Sort</t>
  </si>
  <si>
    <t>Array Size</t>
  </si>
  <si>
    <t>Execution Time</t>
  </si>
  <si>
    <t>Compares</t>
  </si>
  <si>
    <t>Swaps</t>
  </si>
  <si>
    <t>Hits</t>
  </si>
  <si>
    <t>Quick Sort</t>
  </si>
  <si>
    <t>Heap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</si>
</sst>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(lg/lg plot)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Sheet1!$H$16:$H$20</c:f>
              <c:numCache>
                <c:formatCode>General</c:formatCode>
                <c:ptCount val="5"/>
                <c:pt idx="0">
                  <c:v>4</c:v>
                </c:pt>
                <c:pt idx="1">
                  <c:v>4.3010299956639813</c:v>
                </c:pt>
                <c:pt idx="2">
                  <c:v>4.6020599913279625</c:v>
                </c:pt>
                <c:pt idx="3">
                  <c:v>4.9030899869919438</c:v>
                </c:pt>
                <c:pt idx="4">
                  <c:v>5.204119982655925</c:v>
                </c:pt>
              </c:numCache>
            </c:numRef>
          </c:xVal>
          <c:yVal>
            <c:numRef>
              <c:f>Sheet1!$I$16:$I$20</c:f>
              <c:numCache>
                <c:formatCode>General</c:formatCode>
                <c:ptCount val="5"/>
                <c:pt idx="0">
                  <c:v>2.510545010206612</c:v>
                </c:pt>
                <c:pt idx="1">
                  <c:v>3.0530784434834195</c:v>
                </c:pt>
                <c:pt idx="2">
                  <c:v>3.5616975326539935</c:v>
                </c:pt>
                <c:pt idx="3">
                  <c:v>4.1210014349896404</c:v>
                </c:pt>
                <c:pt idx="4">
                  <c:v>4.7531692480165262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49-1547-85EF-CB6A337823E9}"/>
            </c:ext>
          </c:extLst>
        </c:ser>
        <c:ser>
          <c:idx val="1"/>
          <c:order val="1"/>
          <c:tx>
            <c:strRef>
              <c:f>Sheet1!$J$15</c:f>
              <c:strCache>
                <c:ptCount val="1"/>
                <c:pt idx="0">
                  <c:v>Compares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Sheet1!$H$16:$H$20</c:f>
              <c:numCache>
                <c:formatCode>General</c:formatCode>
                <c:ptCount val="5"/>
                <c:pt idx="0">
                  <c:v>4</c:v>
                </c:pt>
                <c:pt idx="1">
                  <c:v>4.3010299956639813</c:v>
                </c:pt>
                <c:pt idx="2">
                  <c:v>4.6020599913279625</c:v>
                </c:pt>
                <c:pt idx="3">
                  <c:v>4.9030899869919438</c:v>
                </c:pt>
                <c:pt idx="4">
                  <c:v>5.204119982655925</c:v>
                </c:pt>
              </c:numCache>
            </c:numRef>
          </c:xVal>
          <c:yVal>
            <c:numRef>
              <c:f>Sheet1!$J$16:$J$20</c:f>
              <c:numCache>
                <c:formatCode>General</c:formatCode>
                <c:ptCount val="5"/>
                <c:pt idx="0">
                  <c:v>7.771861874171587</c:v>
                </c:pt>
                <c:pt idx="1">
                  <c:v>8.376246754979352</c:v>
                </c:pt>
                <c:pt idx="2">
                  <c:v>8.9766247729398962</c:v>
                </c:pt>
                <c:pt idx="3">
                  <c:v>9.4242854719339526</c:v>
                </c:pt>
                <c:pt idx="4">
                  <c:v>9.6194057756667348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49-1547-85EF-CB6A337823E9}"/>
            </c:ext>
          </c:extLst>
        </c:ser>
        <c:ser>
          <c:idx val="2"/>
          <c:order val="2"/>
          <c:tx>
            <c:strRef>
              <c:f>Sheet1!$K$15</c:f>
              <c:strCache>
                <c:ptCount val="1"/>
                <c:pt idx="0">
                  <c:v>Swaps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Sheet1!$H$16:$H$20</c:f>
              <c:numCache>
                <c:formatCode>General</c:formatCode>
                <c:ptCount val="5"/>
                <c:pt idx="0">
                  <c:v>4</c:v>
                </c:pt>
                <c:pt idx="1">
                  <c:v>4.3010299956639813</c:v>
                </c:pt>
                <c:pt idx="2">
                  <c:v>4.6020599913279625</c:v>
                </c:pt>
                <c:pt idx="3">
                  <c:v>4.9030899869919438</c:v>
                </c:pt>
                <c:pt idx="4">
                  <c:v>5.204119982655925</c:v>
                </c:pt>
              </c:numCache>
            </c:numRef>
          </c:xVal>
          <c:yVal>
            <c:numRef>
              <c:f>Sheet1!$K$16:$K$20</c:f>
              <c:numCache>
                <c:formatCode>General</c:formatCode>
                <c:ptCount val="5"/>
                <c:pt idx="0">
                  <c:v>4.8640480615152315</c:v>
                </c:pt>
                <c:pt idx="1">
                  <c:v>5.2007082625030039</c:v>
                </c:pt>
                <c:pt idx="2">
                  <c:v>5.5011798067309829</c:v>
                </c:pt>
                <c:pt idx="3">
                  <c:v>5.8516423154611088</c:v>
                </c:pt>
                <c:pt idx="4">
                  <c:v>6.2048972167439862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49-1547-85EF-CB6A337823E9}"/>
            </c:ext>
          </c:extLst>
        </c:ser>
        <c:ser>
          <c:idx val="3"/>
          <c:order val="3"/>
          <c:tx>
            <c:strRef>
              <c:f>Sheet1!$L$15</c:f>
              <c:strCache>
                <c:ptCount val="1"/>
                <c:pt idx="0">
                  <c:v>Hits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Sheet1!$H$16:$H$20</c:f>
              <c:numCache>
                <c:formatCode>General</c:formatCode>
                <c:ptCount val="5"/>
                <c:pt idx="0">
                  <c:v>4</c:v>
                </c:pt>
                <c:pt idx="1">
                  <c:v>4.3010299956639813</c:v>
                </c:pt>
                <c:pt idx="2">
                  <c:v>4.6020599913279625</c:v>
                </c:pt>
                <c:pt idx="3">
                  <c:v>4.9030899869919438</c:v>
                </c:pt>
                <c:pt idx="4">
                  <c:v>5.204119982655925</c:v>
                </c:pt>
              </c:numCache>
            </c:numRef>
          </c:xVal>
          <c:yVal>
            <c:numRef>
              <c:f>Sheet1!$L$16:$L$20</c:f>
              <c:numCache>
                <c:formatCode>General</c:formatCode>
                <c:ptCount val="5"/>
                <c:pt idx="0">
                  <c:v>5.6591248164275676</c:v>
                </c:pt>
                <c:pt idx="1">
                  <c:v>5.9957751113896682</c:v>
                </c:pt>
                <c:pt idx="2">
                  <c:v>6.3095931230814113</c:v>
                </c:pt>
                <c:pt idx="3">
                  <c:v>6.6667653830495164</c:v>
                </c:pt>
                <c:pt idx="4">
                  <c:v>7.0062059439286246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49-1547-85EF-CB6A3378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34143"/>
        <c:axId val="357796991"/>
      </c:scatterChart>
      <c:valAx>
        <c:axId val="357834143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96991"/>
        <c:crosses val="autoZero"/>
        <c:crossBetween val="midCat"/>
      </c:valAx>
      <c:valAx>
        <c:axId val="3577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34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 (lg/lg plot)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Sheet1!$I$28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Sheet1!$H$29:$H$33</c:f>
              <c:numCache>
                <c:formatCode>General</c:formatCode>
                <c:ptCount val="5"/>
                <c:pt idx="0">
                  <c:v>4</c:v>
                </c:pt>
                <c:pt idx="1">
                  <c:v>4.3010299956639813</c:v>
                </c:pt>
                <c:pt idx="2">
                  <c:v>4.6020599913279625</c:v>
                </c:pt>
                <c:pt idx="3">
                  <c:v>4.9030899869919438</c:v>
                </c:pt>
                <c:pt idx="4">
                  <c:v>5.204119982655925</c:v>
                </c:pt>
              </c:numCache>
            </c:numRef>
          </c:xVal>
          <c:yVal>
            <c:numRef>
              <c:f>Sheet1!$I$29:$I$33</c:f>
              <c:numCache>
                <c:formatCode>General</c:formatCode>
                <c:ptCount val="5"/>
                <c:pt idx="0">
                  <c:v>2.2944662261615929</c:v>
                </c:pt>
                <c:pt idx="1">
                  <c:v>2.9395192526186187</c:v>
                </c:pt>
                <c:pt idx="2">
                  <c:v>3.5930644316587177</c:v>
                </c:pt>
                <c:pt idx="3">
                  <c:v>4.1626540041195756</c:v>
                </c:pt>
                <c:pt idx="4">
                  <c:v>4.7836463550648185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A-7F4C-B864-DD5BCD186ABA}"/>
            </c:ext>
          </c:extLst>
        </c:ser>
        <c:ser>
          <c:idx val="1"/>
          <c:order val="1"/>
          <c:tx>
            <c:strRef>
              <c:f>Sheet1!$J$28</c:f>
              <c:strCache>
                <c:ptCount val="1"/>
                <c:pt idx="0">
                  <c:v>Compares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Sheet1!$H$29:$H$33</c:f>
              <c:numCache>
                <c:formatCode>General</c:formatCode>
                <c:ptCount val="5"/>
                <c:pt idx="0">
                  <c:v>4</c:v>
                </c:pt>
                <c:pt idx="1">
                  <c:v>4.3010299956639813</c:v>
                </c:pt>
                <c:pt idx="2">
                  <c:v>4.6020599913279625</c:v>
                </c:pt>
                <c:pt idx="3">
                  <c:v>4.9030899869919438</c:v>
                </c:pt>
                <c:pt idx="4">
                  <c:v>5.204119982655925</c:v>
                </c:pt>
              </c:numCache>
            </c:numRef>
          </c:xVal>
          <c:yVal>
            <c:numRef>
              <c:f>Sheet1!$J$29:$J$33</c:f>
              <c:numCache>
                <c:formatCode>General</c:formatCode>
                <c:ptCount val="5"/>
                <c:pt idx="0">
                  <c:v>5.3717215838330379</c:v>
                </c:pt>
                <c:pt idx="1">
                  <c:v>5.7081088779472644</c:v>
                </c:pt>
                <c:pt idx="2">
                  <c:v>6.0419884442240583</c:v>
                </c:pt>
                <c:pt idx="3">
                  <c:v>6.3734631702636539</c:v>
                </c:pt>
                <c:pt idx="4">
                  <c:v>6.7029556806734183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DA-7F4C-B864-DD5BCD186ABA}"/>
            </c:ext>
          </c:extLst>
        </c:ser>
        <c:ser>
          <c:idx val="2"/>
          <c:order val="2"/>
          <c:tx>
            <c:strRef>
              <c:f>Sheet1!$K$28</c:f>
              <c:strCache>
                <c:ptCount val="1"/>
                <c:pt idx="0">
                  <c:v>Swaps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Sheet1!$H$29:$H$33</c:f>
              <c:numCache>
                <c:formatCode>General</c:formatCode>
                <c:ptCount val="5"/>
                <c:pt idx="0">
                  <c:v>4</c:v>
                </c:pt>
                <c:pt idx="1">
                  <c:v>4.3010299956639813</c:v>
                </c:pt>
                <c:pt idx="2">
                  <c:v>4.6020599913279625</c:v>
                </c:pt>
                <c:pt idx="3">
                  <c:v>4.9030899869919438</c:v>
                </c:pt>
                <c:pt idx="4">
                  <c:v>5.204119982655925</c:v>
                </c:pt>
              </c:numCache>
            </c:numRef>
          </c:xVal>
          <c:yVal>
            <c:numRef>
              <c:f>Sheet1!$K$29:$K$33</c:f>
              <c:numCache>
                <c:formatCode>General</c:formatCode>
                <c:ptCount val="5"/>
                <c:pt idx="0">
                  <c:v>5.0938592615034377</c:v>
                </c:pt>
                <c:pt idx="1">
                  <c:v>5.4285931540729715</c:v>
                </c:pt>
                <c:pt idx="2">
                  <c:v>5.760999651074064</c:v>
                </c:pt>
                <c:pt idx="3">
                  <c:v>6.091246173895569</c:v>
                </c:pt>
                <c:pt idx="4">
                  <c:v>6.4195354519629992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DA-7F4C-B864-DD5BCD186ABA}"/>
            </c:ext>
          </c:extLst>
        </c:ser>
        <c:ser>
          <c:idx val="3"/>
          <c:order val="3"/>
          <c:tx>
            <c:strRef>
              <c:f>Sheet1!$L$28</c:f>
              <c:strCache>
                <c:ptCount val="1"/>
                <c:pt idx="0">
                  <c:v>Hits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Sheet1!$H$29:$H$33</c:f>
              <c:numCache>
                <c:formatCode>General</c:formatCode>
                <c:ptCount val="5"/>
                <c:pt idx="0">
                  <c:v>4</c:v>
                </c:pt>
                <c:pt idx="1">
                  <c:v>4.3010299956639813</c:v>
                </c:pt>
                <c:pt idx="2">
                  <c:v>4.6020599913279625</c:v>
                </c:pt>
                <c:pt idx="3">
                  <c:v>4.9030899869919438</c:v>
                </c:pt>
                <c:pt idx="4">
                  <c:v>5.204119982655925</c:v>
                </c:pt>
              </c:numCache>
            </c:numRef>
          </c:xVal>
          <c:yVal>
            <c:numRef>
              <c:f>Sheet1!$L$29:$L$33</c:f>
              <c:numCache>
                <c:formatCode>General</c:formatCode>
                <c:ptCount val="5"/>
                <c:pt idx="0">
                  <c:v>5.9855198800171969</c:v>
                </c:pt>
                <c:pt idx="1">
                  <c:v>6.3210592144867714</c:v>
                </c:pt>
                <c:pt idx="2">
                  <c:v>6.6541846306577286</c:v>
                </c:pt>
                <c:pt idx="3">
                  <c:v>6.9850315222140784</c:v>
                </c:pt>
                <c:pt idx="4">
                  <c:v>7.3139098044392616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DA-7F4C-B864-DD5BCD18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37071"/>
        <c:axId val="358036271"/>
      </c:scatterChart>
      <c:valAx>
        <c:axId val="357837071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36271"/>
        <c:crosses val="autoZero"/>
        <c:crossBetween val="midCat"/>
      </c:valAx>
      <c:valAx>
        <c:axId val="3580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3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(lg/lg plot)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Sheet1!$H$5:$H$9</c:f>
              <c:numCache>
                <c:formatCode>General</c:formatCode>
                <c:ptCount val="5"/>
                <c:pt idx="0">
                  <c:v>4</c:v>
                </c:pt>
                <c:pt idx="1">
                  <c:v>4.3010299956639813</c:v>
                </c:pt>
                <c:pt idx="2">
                  <c:v>4.6020599913279625</c:v>
                </c:pt>
                <c:pt idx="3">
                  <c:v>4.9030899869919438</c:v>
                </c:pt>
                <c:pt idx="4">
                  <c:v>5.204119982655925</c:v>
                </c:pt>
              </c:numCache>
            </c:numRef>
          </c:xVal>
          <c:yVal>
            <c:numRef>
              <c:f>Sheet1!$I$5:$I$9</c:f>
              <c:numCache>
                <c:formatCode>General</c:formatCode>
                <c:ptCount val="5"/>
                <c:pt idx="0">
                  <c:v>2.4082399653118496</c:v>
                </c:pt>
                <c:pt idx="1">
                  <c:v>2.9698816437465001</c:v>
                </c:pt>
                <c:pt idx="2">
                  <c:v>3.6221103603612197</c:v>
                </c:pt>
                <c:pt idx="3">
                  <c:v>4.1873232693750468</c:v>
                </c:pt>
                <c:pt idx="4">
                  <c:v>5.0637685613923287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2C-C64F-ABBF-CB04C830CC82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Compares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Sheet1!$H$5:$H$9</c:f>
              <c:numCache>
                <c:formatCode>General</c:formatCode>
                <c:ptCount val="5"/>
                <c:pt idx="0">
                  <c:v>4</c:v>
                </c:pt>
                <c:pt idx="1">
                  <c:v>4.3010299956639813</c:v>
                </c:pt>
                <c:pt idx="2">
                  <c:v>4.6020599913279625</c:v>
                </c:pt>
                <c:pt idx="3">
                  <c:v>4.9030899869919438</c:v>
                </c:pt>
                <c:pt idx="4">
                  <c:v>5.204119982655925</c:v>
                </c:pt>
              </c:numCache>
            </c:numRef>
          </c:xVal>
          <c:yVal>
            <c:numRef>
              <c:f>Sheet1!$J$5:$J$9</c:f>
              <c:numCache>
                <c:formatCode>General</c:formatCode>
                <c:ptCount val="5"/>
                <c:pt idx="0">
                  <c:v>7.8761229784692102</c:v>
                </c:pt>
                <c:pt idx="1">
                  <c:v>8.4767003193267012</c:v>
                </c:pt>
                <c:pt idx="2">
                  <c:v>9.0793991362746933</c:v>
                </c:pt>
                <c:pt idx="3">
                  <c:v>8.7063148278530225</c:v>
                </c:pt>
                <c:pt idx="4">
                  <c:v>9.3051156379459954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2C-C64F-ABBF-CB04C830CC82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Swaps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Sheet1!$H$5:$H$9</c:f>
              <c:numCache>
                <c:formatCode>General</c:formatCode>
                <c:ptCount val="5"/>
                <c:pt idx="0">
                  <c:v>4</c:v>
                </c:pt>
                <c:pt idx="1">
                  <c:v>4.3010299956639813</c:v>
                </c:pt>
                <c:pt idx="2">
                  <c:v>4.6020599913279625</c:v>
                </c:pt>
                <c:pt idx="3">
                  <c:v>4.9030899869919438</c:v>
                </c:pt>
                <c:pt idx="4">
                  <c:v>5.204119982655925</c:v>
                </c:pt>
              </c:numCache>
            </c:numRef>
          </c:xVal>
          <c:yVal>
            <c:numRef>
              <c:f>Sheet1!$K$5:$K$9</c:f>
              <c:numCache>
                <c:formatCode>General</c:formatCode>
                <c:ptCount val="5"/>
                <c:pt idx="0">
                  <c:v>7.4000884562971416</c:v>
                </c:pt>
                <c:pt idx="1">
                  <c:v>7.9981728110183088</c:v>
                </c:pt>
                <c:pt idx="2">
                  <c:v>8.6024113898810359</c:v>
                </c:pt>
                <c:pt idx="3">
                  <c:v>9.2049059937679445</c:v>
                </c:pt>
                <c:pt idx="4">
                  <c:v>9.3227426205680697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2C-C64F-ABBF-CB04C830CC82}"/>
            </c:ext>
          </c:extLst>
        </c:ser>
        <c:ser>
          <c:idx val="3"/>
          <c:order val="3"/>
          <c:tx>
            <c:strRef>
              <c:f>Sheet1!$L$4</c:f>
              <c:strCache>
                <c:ptCount val="1"/>
                <c:pt idx="0">
                  <c:v>Hits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Sheet1!$H$5:$H$9</c:f>
              <c:numCache>
                <c:formatCode>General</c:formatCode>
                <c:ptCount val="5"/>
                <c:pt idx="0">
                  <c:v>4</c:v>
                </c:pt>
                <c:pt idx="1">
                  <c:v>4.3010299956639813</c:v>
                </c:pt>
                <c:pt idx="2">
                  <c:v>4.6020599913279625</c:v>
                </c:pt>
                <c:pt idx="3">
                  <c:v>4.9030899869919438</c:v>
                </c:pt>
                <c:pt idx="4">
                  <c:v>5.204119982655925</c:v>
                </c:pt>
              </c:numCache>
            </c:numRef>
          </c:xVal>
          <c:yVal>
            <c:numRef>
              <c:f>Sheet1!$L$5:$L$9</c:f>
              <c:numCache>
                <c:formatCode>General</c:formatCode>
                <c:ptCount val="5"/>
                <c:pt idx="0">
                  <c:v>8.0044520208694117</c:v>
                </c:pt>
                <c:pt idx="1">
                  <c:v>8.6014836912152113</c:v>
                </c:pt>
                <c:pt idx="2">
                  <c:v>9.2051374763643441</c:v>
                </c:pt>
                <c:pt idx="3">
                  <c:v>9.3267171335417736</c:v>
                </c:pt>
                <c:pt idx="4">
                  <c:v>9.3647720625073312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2C-C64F-ABBF-CB04C830C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627712"/>
        <c:axId val="99631231"/>
      </c:scatterChart>
      <c:valAx>
        <c:axId val="1052627712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1231"/>
        <c:crosses val="autoZero"/>
        <c:crossBetween val="midCat"/>
      </c:valAx>
      <c:valAx>
        <c:axId val="996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2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640237</xdr:colOff>
      <xdr:row>14</xdr:row>
      <xdr:rowOff>81698</xdr:rowOff>
    </xdr:from>
    <xdr:to>
      <xdr:col>19</xdr:col>
      <xdr:colOff>288042</xdr:colOff>
      <xdr:row>27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4F9CB8-8B1C-9CB9-D4A5-EAB37D2A0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640237</xdr:colOff>
      <xdr:row>28</xdr:row>
      <xdr:rowOff>3143</xdr:rowOff>
    </xdr:from>
    <xdr:to>
      <xdr:col>19</xdr:col>
      <xdr:colOff>261856</xdr:colOff>
      <xdr:row>41</xdr:row>
      <xdr:rowOff>23044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996D18-44E2-4981-45CF-848D9B14D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600957</xdr:colOff>
      <xdr:row>0</xdr:row>
      <xdr:rowOff>91649</xdr:rowOff>
    </xdr:from>
    <xdr:to>
      <xdr:col>19</xdr:col>
      <xdr:colOff>261855</xdr:colOff>
      <xdr:row>13</xdr:row>
      <xdr:rowOff>111550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76EAC3-97AA-7FCE-512F-9088E9DEE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006E54-7A6C-8344-AEB7-C5EB4A9C4A50}" name="Table1" displayName="Table1" ref="B4:F9" totalsRowShown="0">
  <autoFilter ref="B4:F9" xr:uid="{5E006E54-7A6C-8344-AEB7-C5EB4A9C4A50}"/>
  <tableColumns count="5">
    <tableColumn id="1" xr3:uid="{A26EC365-5D81-B944-8EE0-ADA37D368E35}" name="Array Size"/>
    <tableColumn id="2" xr3:uid="{3FB321E8-7192-C049-9354-2BE6C64FA857}" name="Execution Time"/>
    <tableColumn id="3" xr3:uid="{D96E8972-8E67-6C43-BD0B-161F50E0C004}" name="Compares"/>
    <tableColumn id="4" xr3:uid="{112B619B-C226-9142-8922-BAD3D45DAED6}" name="Swaps"/>
    <tableColumn id="5" xr3:uid="{82DB33A9-DE58-3B48-8533-2C48980CFB1C}" name="Hi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88AC46-60BA-FD47-9044-C9913FA77819}" name="Table13" displayName="Table13" ref="B15:F20" totalsRowShown="0">
  <autoFilter ref="B15:F20" xr:uid="{0388AC46-60BA-FD47-9044-C9913FA77819}"/>
  <tableColumns count="5">
    <tableColumn id="1" xr3:uid="{7716FE22-36B0-0E4C-A0AF-92B7D5F2CA6B}" name="Array Size"/>
    <tableColumn id="2" xr3:uid="{A379C0B9-FA86-9745-87CE-6CFC13FE5ED6}" name="Execution Time"/>
    <tableColumn id="3" xr3:uid="{34ECE23A-30C6-2943-9663-AC55EF363FF6}" name="Compares"/>
    <tableColumn id="4" xr3:uid="{F2346163-4C07-2142-A571-B494DC537250}" name="Swaps"/>
    <tableColumn id="5" xr3:uid="{C8A4D360-8729-2246-89E7-4705F3237B23}" name="Hi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D9A366-7C13-B446-8301-5D023F0A70F8}" name="Table134" displayName="Table134" ref="B28:F33" totalsRowShown="0">
  <autoFilter ref="B28:F33" xr:uid="{B5D9A366-7C13-B446-8301-5D023F0A70F8}"/>
  <tableColumns count="5">
    <tableColumn id="1" xr3:uid="{3384481D-2BF9-804E-B4D8-EB081BA0312E}" name="Array Size"/>
    <tableColumn id="2" xr3:uid="{C05ABA86-86BE-AC46-A0EF-7496F9712410}" name="Execution Time"/>
    <tableColumn id="3" xr3:uid="{71AC7C45-11FA-7B48-839D-0FF54404B205}" name="Compares"/>
    <tableColumn id="4" xr3:uid="{595D3E47-E74B-E84E-A099-5B5D0F572717}" name="Swaps"/>
    <tableColumn id="5" xr3:uid="{4CED93C3-14CF-BF48-B384-FEF2DBBE74E2}" name="Hi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942B8E-246E-8F49-92EC-A665F0C33678}" name="Table15" displayName="Table15" ref="H4:L9" totalsRowShown="0">
  <autoFilter ref="H4:L9" xr:uid="{F4942B8E-246E-8F49-92EC-A665F0C33678}"/>
  <tableColumns count="5">
    <tableColumn id="1" xr3:uid="{F3EDD62F-C326-754B-9696-D303495AF9FD}" name="Array Size">
      <calculatedColumnFormula>LOG10(Table1[[#This Row],[Array Size]])</calculatedColumnFormula>
    </tableColumn>
    <tableColumn id="2" xr3:uid="{EA7163E8-A9F8-1344-8490-5EA5559D3A74}" name="Execution Time">
      <calculatedColumnFormula>LOG10(Table1[[#This Row],[Execution Time]])</calculatedColumnFormula>
    </tableColumn>
    <tableColumn id="3" xr3:uid="{FCDE0B4B-3163-2A40-A661-2DE137ED8DE1}" name="Compares">
      <calculatedColumnFormula>LOG10(Table1[[#This Row],[Compares]])</calculatedColumnFormula>
    </tableColumn>
    <tableColumn id="4" xr3:uid="{81A71B65-177F-D546-A75E-88EEA79CD083}" name="Swaps">
      <calculatedColumnFormula>LOG10(Table1[[#This Row],[Swaps]])</calculatedColumnFormula>
    </tableColumn>
    <tableColumn id="5" xr3:uid="{40C9DBC7-61D6-E94E-9139-F6D55D0D53AE}" name="Hits">
      <calculatedColumnFormula>LOG10(Table1[[#This Row],[Hits]])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7D7736-5F6B-994C-BE38-F86ADE9696C1}" name="Table136" displayName="Table136" ref="H15:L20" totalsRowShown="0">
  <autoFilter ref="H15:L20" xr:uid="{367D7736-5F6B-994C-BE38-F86ADE9696C1}"/>
  <tableColumns count="5">
    <tableColumn id="1" xr3:uid="{7D7D2766-67A4-A542-8EC5-5F5B2C87A322}" name="Array Size">
      <calculatedColumnFormula>LOG10(Table13[[#This Row],[Array Size]])</calculatedColumnFormula>
    </tableColumn>
    <tableColumn id="2" xr3:uid="{30BCC69C-3942-0846-9273-FB9104326380}" name="Execution Time">
      <calculatedColumnFormula>LOG10(Table13[[#This Row],[Execution Time]])</calculatedColumnFormula>
    </tableColumn>
    <tableColumn id="3" xr3:uid="{0F358903-F694-744C-96C7-090F4C382ADE}" name="Compares">
      <calculatedColumnFormula>LOG10(Table13[[#This Row],[Compares]])</calculatedColumnFormula>
    </tableColumn>
    <tableColumn id="4" xr3:uid="{00EFA40B-C265-E449-8158-5535ECB884B9}" name="Swaps">
      <calculatedColumnFormula>LOG10(Table13[[#This Row],[Swaps]])</calculatedColumnFormula>
    </tableColumn>
    <tableColumn id="5" xr3:uid="{5BF3F7FD-BC6F-D947-80D7-2B89588F51A1}" name="Hits">
      <calculatedColumnFormula>LOG10(Table13[[#This Row],[Hits]])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CF9913-66C4-E946-86ED-1045576E952D}" name="Table1347" displayName="Table1347" ref="H28:L33" totalsRowShown="0">
  <autoFilter ref="H28:L33" xr:uid="{0DCF9913-66C4-E946-86ED-1045576E952D}"/>
  <tableColumns count="5">
    <tableColumn id="1" xr3:uid="{D33737B6-7DE2-A04F-A953-A80AAB8E6F1C}" name="Array Size">
      <calculatedColumnFormula>LOG10(Table134[[#This Row],[Array Size]])</calculatedColumnFormula>
    </tableColumn>
    <tableColumn id="2" xr3:uid="{B5AF863B-1C03-1446-A922-A4086ED109C3}" name="Execution Time">
      <calculatedColumnFormula>LOG10(Table134[[#This Row],[Execution Time]])</calculatedColumnFormula>
    </tableColumn>
    <tableColumn id="3" xr3:uid="{29C7B22D-9E46-254D-A8B4-D51DA5486E9A}" name="Compares">
      <calculatedColumnFormula>LOG10(Table134[[#This Row],[Compares]])</calculatedColumnFormula>
    </tableColumn>
    <tableColumn id="4" xr3:uid="{B12916C8-1125-8E47-A527-679F56BCB9E9}" name="Swaps">
      <calculatedColumnFormula>LOG10(Table134[[#This Row],[Swaps]])</calculatedColumnFormula>
    </tableColumn>
    <tableColumn id="5" xr3:uid="{91B8255A-3DB6-7645-A3FD-646F44126C51}" name="Hits">
      <calculatedColumnFormula>LOG10(Table134[[#This Row],[Hits]])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324E-9C2B-1C43-B0BB-047EA06BDF6E}">
  <dimension ref="B1:L33"/>
  <sheetViews>
    <sheetView tabSelected="1" topLeftCell="D1" zoomScale="97" zoomScaleNormal="97" workbookViewId="0">
      <selection activeCell="L37" sqref="L37"/>
    </sheetView>
  </sheetViews>
  <sheetFormatPr baseColWidth="10" defaultRowHeight="16" x14ac:dyDescent="0.2"/>
  <cols>
    <col min="2" max="2" width="15" customWidth="1"/>
    <col min="3" max="3" width="13" customWidth="1"/>
    <col min="4" max="4" width="16.33203125" customWidth="1"/>
    <col min="5" max="5" width="14.1640625" customWidth="1"/>
    <col min="6" max="6" width="10.5" customWidth="1"/>
    <col min="7" max="7" width="5.33203125" customWidth="1"/>
    <col min="8" max="8" width="12.33203125" bestFit="1" customWidth="1"/>
    <col min="9" max="9" width="16.83203125" bestFit="1" customWidth="1"/>
    <col min="10" max="10" width="12.1640625" bestFit="1" customWidth="1"/>
    <col min="11" max="12" width="11.5" bestFit="1" customWidth="1"/>
  </cols>
  <sheetData>
    <row r="1" spans="2:12" x14ac:dyDescent="0.2">
      <c r="B1" s="1" t="s">
        <v>0</v>
      </c>
      <c r="C1" s="1"/>
      <c r="D1" s="1"/>
      <c r="E1" s="1"/>
      <c r="F1" s="1"/>
      <c r="G1" s="1"/>
    </row>
    <row r="3" spans="2:12" x14ac:dyDescent="0.2">
      <c r="C3" s="2"/>
      <c r="D3" s="2"/>
      <c r="E3" s="2"/>
      <c r="F3" s="2"/>
      <c r="G3" s="2"/>
    </row>
    <row r="4" spans="2:12" x14ac:dyDescent="0.2"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1</v>
      </c>
      <c r="I4" t="s">
        <v>2</v>
      </c>
      <c r="J4" t="s">
        <v>3</v>
      </c>
      <c r="K4" t="s">
        <v>4</v>
      </c>
      <c r="L4" t="s">
        <v>5</v>
      </c>
    </row>
    <row r="5" spans="2:12" x14ac:dyDescent="0.2">
      <c r="B5">
        <v>10000</v>
      </c>
      <c r="C5">
        <v>256</v>
      </c>
      <c r="D5">
        <v>75183576</v>
      </c>
      <c r="E5">
        <v>25123981</v>
      </c>
      <c r="F5">
        <v>101030388</v>
      </c>
      <c r="H5">
        <f>LOG10(Table1[[#This Row],[Array Size]])</f>
        <v>4</v>
      </c>
      <c r="I5">
        <f>LOG10(Table1[[#This Row],[Execution Time]])</f>
        <v>2.4082399653118496</v>
      </c>
      <c r="J5">
        <f>LOG10(Table1[[#This Row],[Compares]])</f>
        <v>7.8761229784692102</v>
      </c>
      <c r="K5">
        <f>LOG10(Table1[[#This Row],[Swaps]])</f>
        <v>7.4000884562971416</v>
      </c>
      <c r="L5">
        <f>LOG10(Table1[[#This Row],[Hits]])</f>
        <v>8.0044520208694117</v>
      </c>
    </row>
    <row r="6" spans="2:12" x14ac:dyDescent="0.2">
      <c r="B6">
        <v>20000</v>
      </c>
      <c r="C6">
        <v>933</v>
      </c>
      <c r="D6">
        <v>299709369</v>
      </c>
      <c r="E6">
        <v>99580158</v>
      </c>
      <c r="F6">
        <v>399469560</v>
      </c>
      <c r="H6">
        <f>LOG10(Table1[[#This Row],[Array Size]])</f>
        <v>4.3010299956639813</v>
      </c>
      <c r="I6">
        <f>LOG10(Table1[[#This Row],[Execution Time]])</f>
        <v>2.9698816437465001</v>
      </c>
      <c r="J6">
        <f>LOG10(Table1[[#This Row],[Compares]])</f>
        <v>8.4767003193267012</v>
      </c>
      <c r="K6">
        <f>LOG10(Table1[[#This Row],[Swaps]])</f>
        <v>7.9981728110183088</v>
      </c>
      <c r="L6">
        <f>LOG10(Table1[[#This Row],[Hits]])</f>
        <v>8.6014836912152113</v>
      </c>
    </row>
    <row r="7" spans="2:12" x14ac:dyDescent="0.2">
      <c r="B7">
        <v>40000</v>
      </c>
      <c r="C7">
        <v>4189</v>
      </c>
      <c r="D7">
        <v>1200602204</v>
      </c>
      <c r="E7">
        <v>400323781</v>
      </c>
      <c r="F7">
        <v>1603752980</v>
      </c>
      <c r="H7">
        <f>LOG10(Table1[[#This Row],[Array Size]])</f>
        <v>4.6020599913279625</v>
      </c>
      <c r="I7">
        <f>LOG10(Table1[[#This Row],[Execution Time]])</f>
        <v>3.6221103603612197</v>
      </c>
      <c r="J7">
        <f>LOG10(Table1[[#This Row],[Compares]])</f>
        <v>9.0793991362746933</v>
      </c>
      <c r="K7">
        <f>LOG10(Table1[[#This Row],[Swaps]])</f>
        <v>8.6024113898810359</v>
      </c>
      <c r="L7">
        <f>LOG10(Table1[[#This Row],[Hits]])</f>
        <v>9.2051374763643441</v>
      </c>
    </row>
    <row r="8" spans="2:12" x14ac:dyDescent="0.2">
      <c r="B8">
        <v>80000</v>
      </c>
      <c r="C8">
        <v>15393</v>
      </c>
      <c r="D8">
        <v>508527950</v>
      </c>
      <c r="E8">
        <v>1602898394</v>
      </c>
      <c r="F8">
        <v>2121861992</v>
      </c>
      <c r="H8">
        <f>LOG10(Table1[[#This Row],[Array Size]])</f>
        <v>4.9030899869919438</v>
      </c>
      <c r="I8">
        <f>LOG10(Table1[[#This Row],[Execution Time]])</f>
        <v>4.1873232693750468</v>
      </c>
      <c r="J8">
        <f>LOG10(Table1[[#This Row],[Compares]])</f>
        <v>8.7063148278530225</v>
      </c>
      <c r="K8">
        <f>LOG10(Table1[[#This Row],[Swaps]])</f>
        <v>9.2049059937679445</v>
      </c>
      <c r="L8">
        <f>LOG10(Table1[[#This Row],[Hits]])</f>
        <v>9.3267171335417736</v>
      </c>
    </row>
    <row r="9" spans="2:12" x14ac:dyDescent="0.2">
      <c r="B9">
        <v>160000</v>
      </c>
      <c r="C9">
        <v>115816</v>
      </c>
      <c r="D9">
        <v>2018903858</v>
      </c>
      <c r="E9">
        <v>2102532030</v>
      </c>
      <c r="F9">
        <v>2316178695</v>
      </c>
      <c r="H9">
        <f>LOG10(Table1[[#This Row],[Array Size]])</f>
        <v>5.204119982655925</v>
      </c>
      <c r="I9">
        <f>LOG10(Table1[[#This Row],[Execution Time]])</f>
        <v>5.0637685613923287</v>
      </c>
      <c r="J9">
        <f>LOG10(Table1[[#This Row],[Compares]])</f>
        <v>9.3051156379459954</v>
      </c>
      <c r="K9">
        <f>LOG10(Table1[[#This Row],[Swaps]])</f>
        <v>9.3227426205680697</v>
      </c>
      <c r="L9">
        <f>LOG10(Table1[[#This Row],[Hits]])</f>
        <v>9.3647720625073312</v>
      </c>
    </row>
    <row r="12" spans="2:12" x14ac:dyDescent="0.2">
      <c r="B12" s="3" t="s">
        <v>6</v>
      </c>
      <c r="C12" s="3"/>
      <c r="D12" s="3"/>
      <c r="E12" s="3"/>
      <c r="F12" s="3"/>
    </row>
    <row r="15" spans="2:12" x14ac:dyDescent="0.2">
      <c r="B15" t="s">
        <v>1</v>
      </c>
      <c r="C15" t="s">
        <v>2</v>
      </c>
      <c r="D15" t="s">
        <v>3</v>
      </c>
      <c r="E15" t="s">
        <v>4</v>
      </c>
      <c r="F15" t="s">
        <v>5</v>
      </c>
      <c r="H15" t="s">
        <v>1</v>
      </c>
      <c r="I15" t="s">
        <v>2</v>
      </c>
      <c r="J15" t="s">
        <v>3</v>
      </c>
      <c r="K15" t="s">
        <v>4</v>
      </c>
      <c r="L15" t="s">
        <v>5</v>
      </c>
    </row>
    <row r="16" spans="2:12" x14ac:dyDescent="0.2">
      <c r="B16">
        <v>10000</v>
      </c>
      <c r="C16">
        <v>324</v>
      </c>
      <c r="D16">
        <v>59137352</v>
      </c>
      <c r="E16">
        <v>73122</v>
      </c>
      <c r="F16">
        <v>456168</v>
      </c>
      <c r="H16">
        <f>LOG10(Table13[[#This Row],[Array Size]])</f>
        <v>4</v>
      </c>
      <c r="I16">
        <f>LOG10(Table13[[#This Row],[Execution Time]])</f>
        <v>2.510545010206612</v>
      </c>
      <c r="J16">
        <f>LOG10(Table13[[#This Row],[Compares]])</f>
        <v>7.771861874171587</v>
      </c>
      <c r="K16">
        <f>LOG10(Table13[[#This Row],[Swaps]])</f>
        <v>4.8640480615152315</v>
      </c>
      <c r="L16">
        <f>LOG10(Table13[[#This Row],[Hits]])</f>
        <v>5.6591248164275676</v>
      </c>
    </row>
    <row r="17" spans="2:12" x14ac:dyDescent="0.2">
      <c r="B17">
        <v>20000</v>
      </c>
      <c r="C17">
        <v>1130</v>
      </c>
      <c r="D17">
        <v>237819113</v>
      </c>
      <c r="E17">
        <v>158748</v>
      </c>
      <c r="F17">
        <v>990319</v>
      </c>
      <c r="H17">
        <f>LOG10(Table13[[#This Row],[Array Size]])</f>
        <v>4.3010299956639813</v>
      </c>
      <c r="I17">
        <f>LOG10(Table13[[#This Row],[Execution Time]])</f>
        <v>3.0530784434834195</v>
      </c>
      <c r="J17">
        <f>LOG10(Table13[[#This Row],[Compares]])</f>
        <v>8.376246754979352</v>
      </c>
      <c r="K17">
        <f>LOG10(Table13[[#This Row],[Swaps]])</f>
        <v>5.2007082625030039</v>
      </c>
      <c r="L17">
        <f>LOG10(Table13[[#This Row],[Hits]])</f>
        <v>5.9957751113896682</v>
      </c>
    </row>
    <row r="18" spans="2:12" x14ac:dyDescent="0.2">
      <c r="B18">
        <v>40000</v>
      </c>
      <c r="C18">
        <v>3645</v>
      </c>
      <c r="D18">
        <v>947599391</v>
      </c>
      <c r="E18">
        <v>317088</v>
      </c>
      <c r="F18">
        <v>2039826</v>
      </c>
      <c r="H18">
        <f>LOG10(Table13[[#This Row],[Array Size]])</f>
        <v>4.6020599913279625</v>
      </c>
      <c r="I18">
        <f>LOG10(Table13[[#This Row],[Execution Time]])</f>
        <v>3.5616975326539935</v>
      </c>
      <c r="J18">
        <f>LOG10(Table13[[#This Row],[Compares]])</f>
        <v>8.9766247729398962</v>
      </c>
      <c r="K18">
        <f>LOG10(Table13[[#This Row],[Swaps]])</f>
        <v>5.5011798067309829</v>
      </c>
      <c r="L18">
        <f>LOG10(Table13[[#This Row],[Hits]])</f>
        <v>6.3095931230814113</v>
      </c>
    </row>
    <row r="19" spans="2:12" x14ac:dyDescent="0.2">
      <c r="B19">
        <v>80000</v>
      </c>
      <c r="C19">
        <v>13213</v>
      </c>
      <c r="D19">
        <v>2656351070</v>
      </c>
      <c r="E19">
        <v>710628</v>
      </c>
      <c r="F19">
        <v>4642644</v>
      </c>
      <c r="H19">
        <f>LOG10(Table13[[#This Row],[Array Size]])</f>
        <v>4.9030899869919438</v>
      </c>
      <c r="I19">
        <f>LOG10(Table13[[#This Row],[Execution Time]])</f>
        <v>4.1210014349896404</v>
      </c>
      <c r="J19">
        <f>LOG10(Table13[[#This Row],[Compares]])</f>
        <v>9.4242854719339526</v>
      </c>
      <c r="K19">
        <f>LOG10(Table13[[#This Row],[Swaps]])</f>
        <v>5.8516423154611088</v>
      </c>
      <c r="L19">
        <f>LOG10(Table13[[#This Row],[Hits]])</f>
        <v>6.6667653830495164</v>
      </c>
    </row>
    <row r="20" spans="2:12" x14ac:dyDescent="0.2">
      <c r="B20">
        <v>160000</v>
      </c>
      <c r="C20">
        <v>56646</v>
      </c>
      <c r="D20">
        <v>4162993911</v>
      </c>
      <c r="E20">
        <v>1602866</v>
      </c>
      <c r="F20">
        <v>10143923</v>
      </c>
      <c r="H20">
        <f>LOG10(Table13[[#This Row],[Array Size]])</f>
        <v>5.204119982655925</v>
      </c>
      <c r="I20">
        <f>LOG10(Table13[[#This Row],[Execution Time]])</f>
        <v>4.7531692480165262</v>
      </c>
      <c r="J20">
        <f>LOG10(Table13[[#This Row],[Compares]])</f>
        <v>9.6194057756667348</v>
      </c>
      <c r="K20">
        <f>LOG10(Table13[[#This Row],[Swaps]])</f>
        <v>6.2048972167439862</v>
      </c>
      <c r="L20">
        <f>LOG10(Table13[[#This Row],[Hits]])</f>
        <v>7.0062059439286246</v>
      </c>
    </row>
    <row r="25" spans="2:12" x14ac:dyDescent="0.2">
      <c r="B25" s="4" t="s">
        <v>7</v>
      </c>
      <c r="C25" s="4"/>
      <c r="D25" s="4"/>
      <c r="E25" s="4"/>
      <c r="F25" s="4"/>
    </row>
    <row r="28" spans="2:12" x14ac:dyDescent="0.2">
      <c r="B28" t="s">
        <v>1</v>
      </c>
      <c r="C28" t="s">
        <v>2</v>
      </c>
      <c r="D28" t="s">
        <v>3</v>
      </c>
      <c r="E28" t="s">
        <v>4</v>
      </c>
      <c r="F28" t="s">
        <v>5</v>
      </c>
      <c r="H28" t="s">
        <v>1</v>
      </c>
      <c r="I28" t="s">
        <v>2</v>
      </c>
      <c r="J28" t="s">
        <v>3</v>
      </c>
      <c r="K28" t="s">
        <v>4</v>
      </c>
      <c r="L28" t="s">
        <v>5</v>
      </c>
    </row>
    <row r="29" spans="2:12" x14ac:dyDescent="0.2">
      <c r="B29">
        <v>10000</v>
      </c>
      <c r="C29">
        <v>197</v>
      </c>
      <c r="D29">
        <v>235354</v>
      </c>
      <c r="E29">
        <v>124125</v>
      </c>
      <c r="F29">
        <v>967208</v>
      </c>
      <c r="H29">
        <f>LOG10(Table134[[#This Row],[Array Size]])</f>
        <v>4</v>
      </c>
      <c r="I29">
        <f>LOG10(Table134[[#This Row],[Execution Time]])</f>
        <v>2.2944662261615929</v>
      </c>
      <c r="J29">
        <f>LOG10(Table134[[#This Row],[Compares]])</f>
        <v>5.3717215838330379</v>
      </c>
      <c r="K29">
        <f>LOG10(Table134[[#This Row],[Swaps]])</f>
        <v>5.0938592615034377</v>
      </c>
      <c r="L29">
        <f>LOG10(Table134[[#This Row],[Hits]])</f>
        <v>5.9855198800171969</v>
      </c>
    </row>
    <row r="30" spans="2:12" x14ac:dyDescent="0.2">
      <c r="B30">
        <v>20000</v>
      </c>
      <c r="C30">
        <v>870</v>
      </c>
      <c r="D30">
        <v>510633</v>
      </c>
      <c r="E30">
        <v>268283</v>
      </c>
      <c r="F30">
        <v>2094398</v>
      </c>
      <c r="H30">
        <f>LOG10(Table134[[#This Row],[Array Size]])</f>
        <v>4.3010299956639813</v>
      </c>
      <c r="I30">
        <f>LOG10(Table134[[#This Row],[Execution Time]])</f>
        <v>2.9395192526186187</v>
      </c>
      <c r="J30">
        <f>LOG10(Table134[[#This Row],[Compares]])</f>
        <v>5.7081088779472644</v>
      </c>
      <c r="K30">
        <f>LOG10(Table134[[#This Row],[Swaps]])</f>
        <v>5.4285931540729715</v>
      </c>
      <c r="L30">
        <f>LOG10(Table134[[#This Row],[Hits]])</f>
        <v>6.3210592144867714</v>
      </c>
    </row>
    <row r="31" spans="2:12" x14ac:dyDescent="0.2">
      <c r="B31">
        <v>40000</v>
      </c>
      <c r="C31">
        <v>3918</v>
      </c>
      <c r="D31">
        <v>1101510</v>
      </c>
      <c r="E31">
        <v>576766</v>
      </c>
      <c r="F31">
        <v>4510084</v>
      </c>
      <c r="H31">
        <f>LOG10(Table134[[#This Row],[Array Size]])</f>
        <v>4.6020599913279625</v>
      </c>
      <c r="I31">
        <f>LOG10(Table134[[#This Row],[Execution Time]])</f>
        <v>3.5930644316587177</v>
      </c>
      <c r="J31">
        <f>LOG10(Table134[[#This Row],[Compares]])</f>
        <v>6.0419884442240583</v>
      </c>
      <c r="K31">
        <f>LOG10(Table134[[#This Row],[Swaps]])</f>
        <v>5.760999651074064</v>
      </c>
      <c r="L31">
        <f>LOG10(Table134[[#This Row],[Hits]])</f>
        <v>6.6541846306577286</v>
      </c>
    </row>
    <row r="32" spans="2:12" x14ac:dyDescent="0.2">
      <c r="B32">
        <v>80000</v>
      </c>
      <c r="C32">
        <v>14543</v>
      </c>
      <c r="D32">
        <v>2362997</v>
      </c>
      <c r="E32">
        <v>1233804</v>
      </c>
      <c r="F32">
        <v>9661210</v>
      </c>
      <c r="H32">
        <f>LOG10(Table134[[#This Row],[Array Size]])</f>
        <v>4.9030899869919438</v>
      </c>
      <c r="I32">
        <f>LOG10(Table134[[#This Row],[Execution Time]])</f>
        <v>4.1626540041195756</v>
      </c>
      <c r="J32">
        <f>LOG10(Table134[[#This Row],[Compares]])</f>
        <v>6.3734631702636539</v>
      </c>
      <c r="K32">
        <f>LOG10(Table134[[#This Row],[Swaps]])</f>
        <v>6.091246173895569</v>
      </c>
      <c r="L32">
        <f>LOG10(Table134[[#This Row],[Hits]])</f>
        <v>6.9850315222140784</v>
      </c>
    </row>
    <row r="33" spans="2:12" x14ac:dyDescent="0.2">
      <c r="B33">
        <v>160000</v>
      </c>
      <c r="C33">
        <v>60764</v>
      </c>
      <c r="D33">
        <v>5046098</v>
      </c>
      <c r="E33">
        <v>2627456</v>
      </c>
      <c r="F33">
        <v>20602020</v>
      </c>
      <c r="H33">
        <f>LOG10(Table134[[#This Row],[Array Size]])</f>
        <v>5.204119982655925</v>
      </c>
      <c r="I33">
        <f>LOG10(Table134[[#This Row],[Execution Time]])</f>
        <v>4.7836463550648185</v>
      </c>
      <c r="J33">
        <f>LOG10(Table134[[#This Row],[Compares]])</f>
        <v>6.7029556806734183</v>
      </c>
      <c r="K33">
        <f>LOG10(Table134[[#This Row],[Swaps]])</f>
        <v>6.4195354519629992</v>
      </c>
      <c r="L33">
        <f>LOG10(Table134[[#This Row],[Hits]])</f>
        <v>7.3139098044392616</v>
      </c>
    </row>
  </sheetData>
  <mergeCells count="4">
    <mergeCell ref="B1:G1"/>
    <mergeCell ref="C3:G3"/>
    <mergeCell ref="B12:F12"/>
    <mergeCell ref="B25:F25"/>
  </mergeCells>
  <phoneticPr fontId="2" type="noConversion"/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Datar</dc:creator>
  <cp:lastModifiedBy>Vipul Rajderkar</cp:lastModifiedBy>
  <dcterms:created xsi:type="dcterms:W3CDTF">2023-01-28T19:23:03Z</dcterms:created>
  <dcterms:modified xsi:type="dcterms:W3CDTF">2023-03-13T05:08:31Z</dcterms:modified>
</cp:coreProperties>
</file>