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j Jadhav\Desktop\"/>
    </mc:Choice>
  </mc:AlternateContent>
  <xr:revisionPtr revIDLastSave="0" documentId="13_ncr:1_{442E87E8-6184-42FF-A5FE-44C4B2FBAFFB}" xr6:coauthVersionLast="47" xr6:coauthVersionMax="47" xr10:uidLastSave="{00000000-0000-0000-0000-000000000000}"/>
  <bookViews>
    <workbookView xWindow="-108" yWindow="-108" windowWidth="23256" windowHeight="12456" xr2:uid="{FDDF521A-725B-49FE-AC35-386ED71CF948}"/>
  </bookViews>
  <sheets>
    <sheet name="Cash Inflow Report" sheetId="1" r:id="rId1"/>
    <sheet name="Cash Outflow Report" sheetId="2" r:id="rId2"/>
    <sheet name="Day Book Report" sheetId="3" r:id="rId3"/>
  </sheets>
  <definedNames>
    <definedName name="data">Table2[#All]</definedName>
    <definedName name="_xlnm.Print_Area" localSheetId="0">'Cash Inflow Report'!$B$1:$J$27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G10" i="3"/>
  <c r="G11" i="3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G19" i="3"/>
  <c r="G20" i="3"/>
  <c r="G21" i="3"/>
  <c r="G22" i="3"/>
  <c r="G23" i="3"/>
  <c r="G24" i="3"/>
  <c r="H24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G31" i="3"/>
  <c r="G32" i="3"/>
  <c r="G33" i="3"/>
  <c r="G34" i="3"/>
  <c r="G35" i="3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G43" i="3"/>
  <c r="G44" i="3"/>
  <c r="G45" i="3"/>
  <c r="G46" i="3"/>
  <c r="G47" i="3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4" i="3"/>
  <c r="G55" i="3"/>
  <c r="G56" i="3"/>
  <c r="G57" i="3"/>
  <c r="G58" i="3"/>
  <c r="G59" i="3"/>
  <c r="G60" i="3"/>
  <c r="H60" i="3" s="1"/>
  <c r="G61" i="3"/>
  <c r="H61" i="3" s="1"/>
  <c r="G62" i="3"/>
  <c r="H62" i="3" s="1"/>
  <c r="G63" i="3"/>
  <c r="H63" i="3" s="1"/>
  <c r="G64" i="3"/>
  <c r="H64" i="3" s="1"/>
  <c r="G65" i="3"/>
  <c r="H65" i="3" s="1"/>
  <c r="G66" i="3"/>
  <c r="G67" i="3"/>
  <c r="G68" i="3"/>
  <c r="G69" i="3"/>
  <c r="G70" i="3"/>
  <c r="G71" i="3"/>
  <c r="G72" i="3"/>
  <c r="H72" i="3" s="1"/>
  <c r="G73" i="3"/>
  <c r="H73" i="3" s="1"/>
  <c r="G74" i="3"/>
  <c r="H74" i="3" s="1"/>
  <c r="G75" i="3"/>
  <c r="H75" i="3" s="1"/>
  <c r="G76" i="3"/>
  <c r="H76" i="3" s="1"/>
  <c r="G77" i="3"/>
  <c r="H77" i="3" s="1"/>
  <c r="G78" i="3"/>
  <c r="G79" i="3"/>
  <c r="G80" i="3"/>
  <c r="G81" i="3"/>
  <c r="G82" i="3"/>
  <c r="G83" i="3"/>
  <c r="G84" i="3"/>
  <c r="H84" i="3" s="1"/>
  <c r="G85" i="3"/>
  <c r="H85" i="3" s="1"/>
  <c r="G86" i="3"/>
  <c r="H86" i="3" s="1"/>
  <c r="G87" i="3"/>
  <c r="H87" i="3" s="1"/>
  <c r="G88" i="3"/>
  <c r="H88" i="3" s="1"/>
  <c r="G89" i="3"/>
  <c r="H89" i="3" s="1"/>
  <c r="G90" i="3"/>
  <c r="G91" i="3"/>
  <c r="G92" i="3"/>
  <c r="G93" i="3"/>
  <c r="G94" i="3"/>
  <c r="G95" i="3"/>
  <c r="G96" i="3"/>
  <c r="H96" i="3" s="1"/>
  <c r="G97" i="3"/>
  <c r="H97" i="3" s="1"/>
  <c r="G98" i="3"/>
  <c r="H98" i="3" s="1"/>
  <c r="G99" i="3"/>
  <c r="H99" i="3" s="1"/>
  <c r="G100" i="3"/>
  <c r="H100" i="3" s="1"/>
  <c r="G101" i="3"/>
  <c r="H101" i="3" s="1"/>
  <c r="G102" i="3"/>
  <c r="G103" i="3"/>
  <c r="G104" i="3"/>
  <c r="G105" i="3"/>
  <c r="G106" i="3"/>
  <c r="G107" i="3"/>
  <c r="G108" i="3"/>
  <c r="H108" i="3" s="1"/>
  <c r="G109" i="3"/>
  <c r="H109" i="3" s="1"/>
  <c r="G110" i="3"/>
  <c r="H110" i="3" s="1"/>
  <c r="G111" i="3"/>
  <c r="H111" i="3" s="1"/>
  <c r="G112" i="3"/>
  <c r="H112" i="3" s="1"/>
  <c r="G113" i="3"/>
  <c r="H113" i="3" s="1"/>
  <c r="G114" i="3"/>
  <c r="G115" i="3"/>
  <c r="G116" i="3"/>
  <c r="G117" i="3"/>
  <c r="G118" i="3"/>
  <c r="G119" i="3"/>
  <c r="G120" i="3"/>
  <c r="H120" i="3" s="1"/>
  <c r="G121" i="3"/>
  <c r="H121" i="3" s="1"/>
  <c r="G122" i="3"/>
  <c r="H122" i="3" s="1"/>
  <c r="G123" i="3"/>
  <c r="H123" i="3" s="1"/>
  <c r="G124" i="3"/>
  <c r="H124" i="3" s="1"/>
  <c r="G125" i="3"/>
  <c r="H125" i="3" s="1"/>
  <c r="G126" i="3"/>
  <c r="G127" i="3"/>
  <c r="G128" i="3"/>
  <c r="G129" i="3"/>
  <c r="G130" i="3"/>
  <c r="G131" i="3"/>
  <c r="G132" i="3"/>
  <c r="H132" i="3" s="1"/>
  <c r="G133" i="3"/>
  <c r="H133" i="3" s="1"/>
  <c r="G134" i="3"/>
  <c r="H134" i="3" s="1"/>
  <c r="G135" i="3"/>
  <c r="H135" i="3" s="1"/>
  <c r="G136" i="3"/>
  <c r="H136" i="3" s="1"/>
  <c r="G137" i="3"/>
  <c r="H137" i="3" s="1"/>
  <c r="G138" i="3"/>
  <c r="G139" i="3"/>
  <c r="G140" i="3"/>
  <c r="G141" i="3"/>
  <c r="G142" i="3"/>
  <c r="G143" i="3"/>
  <c r="G144" i="3"/>
  <c r="H144" i="3" s="1"/>
  <c r="G145" i="3"/>
  <c r="H145" i="3" s="1"/>
  <c r="G146" i="3"/>
  <c r="H146" i="3" s="1"/>
  <c r="G147" i="3"/>
  <c r="H147" i="3" s="1"/>
  <c r="G148" i="3"/>
  <c r="H148" i="3" s="1"/>
  <c r="G149" i="3"/>
  <c r="H149" i="3" s="1"/>
  <c r="G150" i="3"/>
  <c r="G151" i="3"/>
  <c r="G152" i="3"/>
  <c r="G153" i="3"/>
  <c r="G154" i="3"/>
  <c r="G155" i="3"/>
  <c r="G156" i="3"/>
  <c r="H156" i="3" s="1"/>
  <c r="G157" i="3"/>
  <c r="H157" i="3" s="1"/>
  <c r="G158" i="3"/>
  <c r="H158" i="3" s="1"/>
  <c r="G159" i="3"/>
  <c r="H159" i="3" s="1"/>
  <c r="G160" i="3"/>
  <c r="H160" i="3" s="1"/>
  <c r="G161" i="3"/>
  <c r="H161" i="3" s="1"/>
  <c r="G162" i="3"/>
  <c r="G163" i="3"/>
  <c r="G164" i="3"/>
  <c r="G165" i="3"/>
  <c r="G166" i="3"/>
  <c r="G167" i="3"/>
  <c r="G168" i="3"/>
  <c r="H168" i="3" s="1"/>
  <c r="G169" i="3"/>
  <c r="H169" i="3" s="1"/>
  <c r="G170" i="3"/>
  <c r="H170" i="3" s="1"/>
  <c r="G171" i="3"/>
  <c r="H171" i="3" s="1"/>
  <c r="G172" i="3"/>
  <c r="H172" i="3" s="1"/>
  <c r="G173" i="3"/>
  <c r="H173" i="3" s="1"/>
  <c r="G174" i="3"/>
  <c r="G175" i="3"/>
  <c r="G176" i="3"/>
  <c r="G177" i="3"/>
  <c r="G178" i="3"/>
  <c r="G179" i="3"/>
  <c r="G180" i="3"/>
  <c r="H180" i="3" s="1"/>
  <c r="G181" i="3"/>
  <c r="H181" i="3" s="1"/>
  <c r="G182" i="3"/>
  <c r="H182" i="3" s="1"/>
  <c r="G183" i="3"/>
  <c r="H183" i="3" s="1"/>
  <c r="G184" i="3"/>
  <c r="H184" i="3" s="1"/>
  <c r="G185" i="3"/>
  <c r="H185" i="3" s="1"/>
  <c r="G186" i="3"/>
  <c r="G187" i="3"/>
  <c r="G188" i="3"/>
  <c r="G189" i="3"/>
  <c r="G190" i="3"/>
  <c r="G191" i="3"/>
  <c r="G192" i="3"/>
  <c r="H192" i="3" s="1"/>
  <c r="G193" i="3"/>
  <c r="H193" i="3" s="1"/>
  <c r="G194" i="3"/>
  <c r="H194" i="3" s="1"/>
  <c r="G195" i="3"/>
  <c r="H195" i="3" s="1"/>
  <c r="G196" i="3"/>
  <c r="H196" i="3" s="1"/>
  <c r="G197" i="3"/>
  <c r="H197" i="3" s="1"/>
  <c r="G198" i="3"/>
  <c r="G199" i="3"/>
  <c r="G200" i="3"/>
  <c r="G201" i="3"/>
  <c r="G202" i="3"/>
  <c r="G203" i="3"/>
  <c r="G204" i="3"/>
  <c r="H204" i="3" s="1"/>
  <c r="G205" i="3"/>
  <c r="H205" i="3" s="1"/>
  <c r="G206" i="3"/>
  <c r="H206" i="3" s="1"/>
  <c r="G207" i="3"/>
  <c r="H207" i="3" s="1"/>
  <c r="G208" i="3"/>
  <c r="H208" i="3" s="1"/>
  <c r="G209" i="3"/>
  <c r="H209" i="3" s="1"/>
  <c r="G210" i="3"/>
  <c r="G211" i="3"/>
  <c r="G212" i="3"/>
  <c r="G213" i="3"/>
  <c r="G214" i="3"/>
  <c r="G215" i="3"/>
  <c r="G216" i="3"/>
  <c r="H216" i="3" s="1"/>
  <c r="G217" i="3"/>
  <c r="H217" i="3" s="1"/>
  <c r="G218" i="3"/>
  <c r="H218" i="3" s="1"/>
  <c r="G219" i="3"/>
  <c r="H219" i="3" s="1"/>
  <c r="G220" i="3"/>
  <c r="H220" i="3" s="1"/>
  <c r="G221" i="3"/>
  <c r="H221" i="3" s="1"/>
  <c r="G222" i="3"/>
  <c r="G223" i="3"/>
  <c r="G224" i="3"/>
  <c r="G225" i="3"/>
  <c r="G226" i="3"/>
  <c r="G227" i="3"/>
  <c r="G228" i="3"/>
  <c r="H228" i="3" s="1"/>
  <c r="G229" i="3"/>
  <c r="H229" i="3" s="1"/>
  <c r="G230" i="3"/>
  <c r="H230" i="3" s="1"/>
  <c r="G231" i="3"/>
  <c r="H231" i="3" s="1"/>
  <c r="G232" i="3"/>
  <c r="H232" i="3" s="1"/>
  <c r="G233" i="3"/>
  <c r="H233" i="3" s="1"/>
  <c r="G234" i="3"/>
  <c r="G235" i="3"/>
  <c r="G236" i="3"/>
  <c r="G237" i="3"/>
  <c r="G238" i="3"/>
  <c r="G239" i="3"/>
  <c r="G240" i="3"/>
  <c r="G241" i="3"/>
  <c r="H241" i="3" s="1"/>
  <c r="G242" i="3"/>
  <c r="H242" i="3" s="1"/>
  <c r="G243" i="3"/>
  <c r="H243" i="3" s="1"/>
  <c r="G244" i="3"/>
  <c r="H244" i="3" s="1"/>
  <c r="G245" i="3"/>
  <c r="H245" i="3" s="1"/>
  <c r="G246" i="3"/>
  <c r="G247" i="3"/>
  <c r="G248" i="3"/>
  <c r="G249" i="3"/>
  <c r="G250" i="3"/>
  <c r="G251" i="3"/>
  <c r="G252" i="3"/>
  <c r="G253" i="3"/>
  <c r="H253" i="3" s="1"/>
  <c r="G254" i="3"/>
  <c r="H254" i="3" s="1"/>
  <c r="G255" i="3"/>
  <c r="H255" i="3" s="1"/>
  <c r="G256" i="3"/>
  <c r="H256" i="3" s="1"/>
  <c r="G257" i="3"/>
  <c r="H257" i="3" s="1"/>
  <c r="G258" i="3"/>
  <c r="G259" i="3"/>
  <c r="G260" i="3"/>
  <c r="G261" i="3"/>
  <c r="G262" i="3"/>
  <c r="G263" i="3"/>
  <c r="G264" i="3"/>
  <c r="G265" i="3"/>
  <c r="H265" i="3" s="1"/>
  <c r="G266" i="3"/>
  <c r="H266" i="3" s="1"/>
  <c r="G267" i="3"/>
  <c r="H267" i="3" s="1"/>
  <c r="G268" i="3"/>
  <c r="H268" i="3" s="1"/>
  <c r="G269" i="3"/>
  <c r="H269" i="3" s="1"/>
  <c r="G270" i="3"/>
  <c r="G271" i="3"/>
  <c r="G272" i="3"/>
  <c r="G273" i="3"/>
  <c r="G274" i="3"/>
  <c r="G275" i="3"/>
  <c r="G276" i="3"/>
  <c r="G277" i="3"/>
  <c r="H277" i="3" s="1"/>
  <c r="G278" i="3"/>
  <c r="H278" i="3" s="1"/>
  <c r="G279" i="3"/>
  <c r="H279" i="3" s="1"/>
  <c r="G280" i="3"/>
  <c r="H280" i="3" s="1"/>
  <c r="G281" i="3"/>
  <c r="H281" i="3" s="1"/>
  <c r="G282" i="3"/>
  <c r="G283" i="3"/>
  <c r="G284" i="3"/>
  <c r="G285" i="3"/>
  <c r="G286" i="3"/>
  <c r="G287" i="3"/>
  <c r="G288" i="3"/>
  <c r="G289" i="3"/>
  <c r="H289" i="3" s="1"/>
  <c r="G290" i="3"/>
  <c r="H290" i="3" s="1"/>
  <c r="G291" i="3"/>
  <c r="H291" i="3" s="1"/>
  <c r="G292" i="3"/>
  <c r="H292" i="3" s="1"/>
  <c r="G293" i="3"/>
  <c r="H293" i="3" s="1"/>
  <c r="G294" i="3"/>
  <c r="G295" i="3"/>
  <c r="G296" i="3"/>
  <c r="G297" i="3"/>
  <c r="G298" i="3"/>
  <c r="G299" i="3"/>
  <c r="G300" i="3"/>
  <c r="G301" i="3"/>
  <c r="H301" i="3" s="1"/>
  <c r="G302" i="3"/>
  <c r="H302" i="3" s="1"/>
  <c r="G303" i="3"/>
  <c r="H303" i="3" s="1"/>
  <c r="G304" i="3"/>
  <c r="H304" i="3" s="1"/>
  <c r="G305" i="3"/>
  <c r="H305" i="3" s="1"/>
  <c r="G306" i="3"/>
  <c r="G307" i="3"/>
  <c r="G308" i="3"/>
  <c r="G309" i="3"/>
  <c r="G310" i="3"/>
  <c r="G311" i="3"/>
  <c r="G312" i="3"/>
  <c r="G313" i="3"/>
  <c r="H313" i="3" s="1"/>
  <c r="G314" i="3"/>
  <c r="H314" i="3" s="1"/>
  <c r="G315" i="3"/>
  <c r="H315" i="3" s="1"/>
  <c r="G316" i="3"/>
  <c r="H316" i="3" s="1"/>
  <c r="G317" i="3"/>
  <c r="H317" i="3" s="1"/>
  <c r="G318" i="3"/>
  <c r="G319" i="3"/>
  <c r="G320" i="3"/>
  <c r="G321" i="3"/>
  <c r="G322" i="3"/>
  <c r="G323" i="3"/>
  <c r="G324" i="3"/>
  <c r="G325" i="3"/>
  <c r="H325" i="3" s="1"/>
  <c r="G326" i="3"/>
  <c r="H326" i="3" s="1"/>
  <c r="G327" i="3"/>
  <c r="H327" i="3" s="1"/>
  <c r="G328" i="3"/>
  <c r="H328" i="3" s="1"/>
  <c r="G329" i="3"/>
  <c r="H329" i="3" s="1"/>
  <c r="G330" i="3"/>
  <c r="G331" i="3"/>
  <c r="G332" i="3"/>
  <c r="G333" i="3"/>
  <c r="G334" i="3"/>
  <c r="G335" i="3"/>
  <c r="G336" i="3"/>
  <c r="G337" i="3"/>
  <c r="H337" i="3" s="1"/>
  <c r="G338" i="3"/>
  <c r="H338" i="3" s="1"/>
  <c r="G339" i="3"/>
  <c r="H339" i="3" s="1"/>
  <c r="G340" i="3"/>
  <c r="H340" i="3" s="1"/>
  <c r="G341" i="3"/>
  <c r="H341" i="3" s="1"/>
  <c r="G342" i="3"/>
  <c r="G343" i="3"/>
  <c r="G344" i="3"/>
  <c r="G345" i="3"/>
  <c r="G346" i="3"/>
  <c r="G347" i="3"/>
  <c r="G348" i="3"/>
  <c r="G349" i="3"/>
  <c r="H349" i="3" s="1"/>
  <c r="G350" i="3"/>
  <c r="H350" i="3" s="1"/>
  <c r="G351" i="3"/>
  <c r="H351" i="3" s="1"/>
  <c r="G352" i="3"/>
  <c r="H352" i="3" s="1"/>
  <c r="G353" i="3"/>
  <c r="H353" i="3" s="1"/>
  <c r="G354" i="3"/>
  <c r="G355" i="3"/>
  <c r="G356" i="3"/>
  <c r="G357" i="3"/>
  <c r="G358" i="3"/>
  <c r="G359" i="3"/>
  <c r="G360" i="3"/>
  <c r="G361" i="3"/>
  <c r="H361" i="3" s="1"/>
  <c r="G362" i="3"/>
  <c r="H362" i="3" s="1"/>
  <c r="G363" i="3"/>
  <c r="H363" i="3" s="1"/>
  <c r="G364" i="3"/>
  <c r="H364" i="3" s="1"/>
  <c r="G365" i="3"/>
  <c r="H365" i="3" s="1"/>
  <c r="G366" i="3"/>
  <c r="G367" i="3"/>
  <c r="G368" i="3"/>
  <c r="G369" i="3"/>
  <c r="G370" i="3"/>
  <c r="G371" i="3"/>
  <c r="G372" i="3"/>
  <c r="G373" i="3"/>
  <c r="H373" i="3" s="1"/>
  <c r="G374" i="3"/>
  <c r="H374" i="3" s="1"/>
  <c r="F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10" i="3"/>
  <c r="F10" i="1"/>
  <c r="F10" i="2"/>
  <c r="F11" i="2"/>
  <c r="D26" i="2"/>
  <c r="C26" i="2" s="1" a="1"/>
  <c r="C26" i="2" s="1"/>
  <c r="D25" i="2"/>
  <c r="C25" i="2" a="1"/>
  <c r="C25" i="2" s="1"/>
  <c r="D24" i="2"/>
  <c r="C24" i="2" a="1"/>
  <c r="C24" i="2" s="1"/>
  <c r="D23" i="2"/>
  <c r="C23" i="2" s="1" a="1"/>
  <c r="C23" i="2" s="1"/>
  <c r="D22" i="2"/>
  <c r="C22" i="2" s="1" a="1"/>
  <c r="C22" i="2" s="1"/>
  <c r="D21" i="2"/>
  <c r="C21" i="2" s="1" a="1"/>
  <c r="C21" i="2" s="1"/>
  <c r="D20" i="2"/>
  <c r="C20" i="2" s="1" a="1"/>
  <c r="C20" i="2" s="1"/>
  <c r="D19" i="2"/>
  <c r="C19" i="2" s="1" a="1"/>
  <c r="C19" i="2" s="1"/>
  <c r="D18" i="2"/>
  <c r="C18" i="2" s="1" a="1"/>
  <c r="C18" i="2" s="1"/>
  <c r="F9" i="2"/>
  <c r="F8" i="2"/>
  <c r="F7" i="2"/>
  <c r="F11" i="1"/>
  <c r="D25" i="1"/>
  <c r="C25" i="1" s="1" a="1"/>
  <c r="C25" i="1" s="1"/>
  <c r="D26" i="1"/>
  <c r="C26" i="1" s="1" a="1"/>
  <c r="C26" i="1" s="1"/>
  <c r="D24" i="1"/>
  <c r="C24" i="1" s="1" a="1"/>
  <c r="C24" i="1" s="1"/>
  <c r="F9" i="1"/>
  <c r="F8" i="1"/>
  <c r="F7" i="1"/>
  <c r="D23" i="1"/>
  <c r="C23" i="1" s="1" a="1"/>
  <c r="C23" i="1" s="1"/>
  <c r="D22" i="1"/>
  <c r="C22" i="1" s="1" a="1"/>
  <c r="C22" i="1" s="1"/>
  <c r="D21" i="1"/>
  <c r="C21" i="1" s="1" a="1"/>
  <c r="C21" i="1" s="1"/>
  <c r="D18" i="1"/>
  <c r="C18" i="1" s="1" a="1"/>
  <c r="C18" i="1" s="1"/>
  <c r="D19" i="1"/>
  <c r="C19" i="1" s="1" a="1"/>
  <c r="C19" i="1" s="1"/>
  <c r="D20" i="1"/>
  <c r="C20" i="1" s="1" a="1"/>
  <c r="C20" i="1" s="1"/>
  <c r="H360" i="3" l="1"/>
  <c r="H324" i="3"/>
  <c r="H288" i="3"/>
  <c r="H240" i="3"/>
  <c r="H348" i="3"/>
  <c r="H312" i="3"/>
  <c r="H276" i="3"/>
  <c r="H264" i="3"/>
  <c r="H372" i="3"/>
  <c r="H336" i="3"/>
  <c r="H300" i="3"/>
  <c r="H252" i="3"/>
  <c r="H366" i="3"/>
  <c r="H354" i="3"/>
  <c r="H342" i="3"/>
  <c r="H330" i="3"/>
  <c r="H318" i="3"/>
  <c r="H306" i="3"/>
  <c r="H294" i="3"/>
  <c r="H282" i="3"/>
  <c r="H270" i="3"/>
  <c r="H258" i="3"/>
  <c r="H246" i="3"/>
  <c r="H234" i="3"/>
  <c r="H222" i="3"/>
  <c r="H210" i="3"/>
  <c r="H198" i="3"/>
  <c r="H186" i="3"/>
  <c r="H174" i="3"/>
  <c r="H162" i="3"/>
  <c r="H150" i="3"/>
  <c r="H138" i="3"/>
  <c r="H126" i="3"/>
  <c r="H114" i="3"/>
  <c r="H102" i="3"/>
  <c r="H90" i="3"/>
  <c r="H78" i="3"/>
  <c r="H66" i="3"/>
  <c r="H54" i="3"/>
  <c r="H42" i="3"/>
  <c r="H30" i="3"/>
  <c r="H18" i="3"/>
  <c r="H371" i="3"/>
  <c r="H335" i="3"/>
  <c r="H311" i="3"/>
  <c r="H263" i="3"/>
  <c r="H227" i="3"/>
  <c r="H191" i="3"/>
  <c r="H155" i="3"/>
  <c r="H119" i="3"/>
  <c r="H83" i="3"/>
  <c r="H47" i="3"/>
  <c r="H23" i="3"/>
  <c r="H346" i="3"/>
  <c r="H310" i="3"/>
  <c r="H286" i="3"/>
  <c r="H250" i="3"/>
  <c r="H214" i="3"/>
  <c r="H190" i="3"/>
  <c r="H154" i="3"/>
  <c r="H130" i="3"/>
  <c r="H94" i="3"/>
  <c r="H70" i="3"/>
  <c r="H34" i="3"/>
  <c r="H369" i="3"/>
  <c r="H357" i="3"/>
  <c r="H345" i="3"/>
  <c r="H333" i="3"/>
  <c r="H321" i="3"/>
  <c r="H309" i="3"/>
  <c r="H297" i="3"/>
  <c r="H285" i="3"/>
  <c r="H273" i="3"/>
  <c r="H261" i="3"/>
  <c r="H249" i="3"/>
  <c r="H237" i="3"/>
  <c r="H225" i="3"/>
  <c r="H213" i="3"/>
  <c r="H201" i="3"/>
  <c r="H189" i="3"/>
  <c r="H177" i="3"/>
  <c r="H165" i="3"/>
  <c r="H153" i="3"/>
  <c r="H141" i="3"/>
  <c r="H129" i="3"/>
  <c r="H117" i="3"/>
  <c r="H105" i="3"/>
  <c r="H93" i="3"/>
  <c r="H81" i="3"/>
  <c r="H69" i="3"/>
  <c r="H57" i="3"/>
  <c r="H45" i="3"/>
  <c r="H33" i="3"/>
  <c r="H21" i="3"/>
  <c r="H359" i="3"/>
  <c r="H323" i="3"/>
  <c r="H287" i="3"/>
  <c r="H251" i="3"/>
  <c r="H215" i="3"/>
  <c r="H179" i="3"/>
  <c r="H143" i="3"/>
  <c r="H107" i="3"/>
  <c r="H71" i="3"/>
  <c r="H35" i="3"/>
  <c r="H370" i="3"/>
  <c r="H334" i="3"/>
  <c r="H298" i="3"/>
  <c r="H262" i="3"/>
  <c r="H226" i="3"/>
  <c r="H166" i="3"/>
  <c r="H118" i="3"/>
  <c r="H58" i="3"/>
  <c r="H368" i="3"/>
  <c r="H344" i="3"/>
  <c r="H320" i="3"/>
  <c r="H296" i="3"/>
  <c r="H272" i="3"/>
  <c r="H248" i="3"/>
  <c r="H212" i="3"/>
  <c r="H152" i="3"/>
  <c r="H32" i="3"/>
  <c r="H347" i="3"/>
  <c r="H299" i="3"/>
  <c r="H275" i="3"/>
  <c r="H239" i="3"/>
  <c r="H203" i="3"/>
  <c r="H167" i="3"/>
  <c r="H131" i="3"/>
  <c r="H95" i="3"/>
  <c r="H59" i="3"/>
  <c r="H11" i="3"/>
  <c r="H358" i="3"/>
  <c r="H322" i="3"/>
  <c r="H274" i="3"/>
  <c r="H238" i="3"/>
  <c r="H202" i="3"/>
  <c r="H178" i="3"/>
  <c r="H142" i="3"/>
  <c r="H106" i="3"/>
  <c r="H82" i="3"/>
  <c r="H46" i="3"/>
  <c r="H22" i="3"/>
  <c r="I10" i="3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90" i="3" s="1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H356" i="3"/>
  <c r="H332" i="3"/>
  <c r="H308" i="3"/>
  <c r="H284" i="3"/>
  <c r="H260" i="3"/>
  <c r="H236" i="3"/>
  <c r="H224" i="3"/>
  <c r="H200" i="3"/>
  <c r="H188" i="3"/>
  <c r="H176" i="3"/>
  <c r="H164" i="3"/>
  <c r="H140" i="3"/>
  <c r="H128" i="3"/>
  <c r="H116" i="3"/>
  <c r="H104" i="3"/>
  <c r="H92" i="3"/>
  <c r="H80" i="3"/>
  <c r="H68" i="3"/>
  <c r="H56" i="3"/>
  <c r="H44" i="3"/>
  <c r="H20" i="3"/>
  <c r="H367" i="3"/>
  <c r="H355" i="3"/>
  <c r="H343" i="3"/>
  <c r="H331" i="3"/>
  <c r="H319" i="3"/>
  <c r="H307" i="3"/>
  <c r="H295" i="3"/>
  <c r="H283" i="3"/>
  <c r="H271" i="3"/>
  <c r="H259" i="3"/>
  <c r="H247" i="3"/>
  <c r="H235" i="3"/>
  <c r="H223" i="3"/>
  <c r="H211" i="3"/>
  <c r="H199" i="3"/>
  <c r="H187" i="3"/>
  <c r="H175" i="3"/>
  <c r="H163" i="3"/>
  <c r="H151" i="3"/>
  <c r="H139" i="3"/>
  <c r="H127" i="3"/>
  <c r="H115" i="3"/>
  <c r="H103" i="3"/>
  <c r="H91" i="3"/>
  <c r="H79" i="3"/>
  <c r="H67" i="3"/>
  <c r="H55" i="3"/>
  <c r="H43" i="3"/>
  <c r="H31" i="3"/>
  <c r="H19" i="3"/>
  <c r="H10" i="3"/>
  <c r="F13" i="1"/>
  <c r="F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<sst xmlns="http://schemas.openxmlformats.org/spreadsheetml/2006/main" count="60" uniqueCount="41">
  <si>
    <t>Sr No</t>
  </si>
  <si>
    <t>Day</t>
  </si>
  <si>
    <t>Date</t>
  </si>
  <si>
    <t>Particular</t>
  </si>
  <si>
    <t>Reciept Method</t>
  </si>
  <si>
    <t>Amount Description</t>
  </si>
  <si>
    <t>Card</t>
  </si>
  <si>
    <t>Cash</t>
  </si>
  <si>
    <t>Rent of Shop</t>
  </si>
  <si>
    <t>Rent has been received</t>
  </si>
  <si>
    <t>Commision</t>
  </si>
  <si>
    <t>Amount</t>
  </si>
  <si>
    <t>On selling 3rd Party Insuarance</t>
  </si>
  <si>
    <t>Charges</t>
  </si>
  <si>
    <t>Google Pay</t>
  </si>
  <si>
    <t>Consultation Fees</t>
  </si>
  <si>
    <t>PhonePe</t>
  </si>
  <si>
    <t>Subscription Income</t>
  </si>
  <si>
    <t>From a client</t>
  </si>
  <si>
    <t>Royalties</t>
  </si>
  <si>
    <t>From franchise agreement</t>
  </si>
  <si>
    <t>Cash Inflow Report</t>
  </si>
  <si>
    <t xml:space="preserve"> Cash Inflow Summary</t>
  </si>
  <si>
    <t>Patym</t>
  </si>
  <si>
    <t>Total</t>
  </si>
  <si>
    <t>PhonPe</t>
  </si>
  <si>
    <t xml:space="preserve"> Cash Outflow Summary</t>
  </si>
  <si>
    <t>Cash Outflow Report</t>
  </si>
  <si>
    <t>Mr Ambani</t>
  </si>
  <si>
    <t>MSEB</t>
  </si>
  <si>
    <t>Electricity Bill</t>
  </si>
  <si>
    <t>Mr Adani</t>
  </si>
  <si>
    <t>Payment Method</t>
  </si>
  <si>
    <t>Buyds Raw Materials</t>
  </si>
  <si>
    <t>Agency</t>
  </si>
  <si>
    <t>Marketing Agency</t>
  </si>
  <si>
    <t>Cash Inflow</t>
  </si>
  <si>
    <t>Cash Outflow</t>
  </si>
  <si>
    <t>Balance of the Day</t>
  </si>
  <si>
    <t>Total Balance</t>
  </si>
  <si>
    <t>Day Book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</si>
</sst>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8">
    <font>
      <sz val="11"/>
      <color theme="1"/>
      <name val="Calibri"/>
      <family val="2"/>
      <scheme val="minor"/>
    </font>
    <font>
      <sz val="11"/>
      <color theme="1"/>
      <name val="Avenir "/>
    </font>
    <font>
      <b/>
      <sz val="20"/>
      <color theme="1"/>
      <name val="Avenir"/>
    </font>
    <font>
      <b/>
      <sz val="14"/>
      <color theme="0" tint="-0.499984740745262"/>
      <name val="Avenir"/>
    </font>
    <font>
      <b/>
      <sz val="16"/>
      <color theme="1"/>
      <name val="Avenir"/>
    </font>
    <font>
      <sz val="11"/>
      <color theme="1"/>
      <name val="Avenir"/>
    </font>
    <font>
      <b/>
      <sz val="11"/>
      <color theme="1"/>
      <name val="Aveni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1" fillId="0" borderId="4" xfId="0" applyFont="1" applyBorder="1"/>
    <xf numFmtId="14" fontId="1" fillId="0" borderId="4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/>
    <xf numFmtId="0" fontId="3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/>
    </xf>
    <xf numFmtId="167" fontId="5" fillId="0" borderId="0" xfId="0" applyNumberFormat="1" applyFont="1" applyBorder="1" applyAlignment="1">
      <alignment vertical="center"/>
    </xf>
    <xf numFmtId="167" fontId="1" fillId="0" borderId="4" xfId="0" applyNumberFormat="1" applyFont="1" applyBorder="1"/>
    <xf numFmtId="0" fontId="2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color theme="1"/>
        <name val="Avenir 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venir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"/>
        <scheme val="none"/>
      </font>
      <numFmt numFmtId="19" formatCode="dd/mm/yyyy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"/>
        <scheme val="none"/>
      </font>
      <alignment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venir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venir 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venir 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venir 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venir "/>
        <scheme val="none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venir "/>
        <scheme val="none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venir 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venir 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venir 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venir "/>
        <scheme val="none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venir "/>
        <scheme val="none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venir 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cteezy.com/png/17221854-google-pay-logo-png-transparent" TargetMode="External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https://github.com/Vengatesan-K/PhonePe-Pulse-Data-Visualization" TargetMode="External"/><Relationship Id="rId5" Type="http://schemas.openxmlformats.org/officeDocument/2006/relationships/image" Target="../media/image4.png"/><Relationship Id="rId10" Type="http://schemas.openxmlformats.org/officeDocument/2006/relationships/hyperlink" Target="https://logosmarken.com/paytm-logo/" TargetMode="External"/><Relationship Id="rId4" Type="http://schemas.openxmlformats.org/officeDocument/2006/relationships/hyperlink" Target="https://www.uscreditcardguide.com/daily-getaways-2017-promotion/" TargetMode="External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cteezy.com/png/17221854-google-pay-logo-png-transparent" TargetMode="External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https://github.com/Vengatesan-K/PhonePe-Pulse-Data-Visualization" TargetMode="External"/><Relationship Id="rId5" Type="http://schemas.openxmlformats.org/officeDocument/2006/relationships/image" Target="../media/image4.png"/><Relationship Id="rId10" Type="http://schemas.openxmlformats.org/officeDocument/2006/relationships/hyperlink" Target="https://logosmarken.com/paytm-logo/" TargetMode="External"/><Relationship Id="rId4" Type="http://schemas.openxmlformats.org/officeDocument/2006/relationships/hyperlink" Target="https://www.uscreditcardguide.com/daily-getaways-2017-promotion/" TargetMode="External"/><Relationship Id="rId9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670560</xdr:colOff>
      <xdr:row>6</xdr:row>
      <xdr:rowOff>22860</xdr:rowOff>
    </xdr:from>
    <xdr:to>
      <xdr:col>3</xdr:col>
      <xdr:colOff>137160</xdr:colOff>
      <xdr:row>7</xdr:row>
      <xdr:rowOff>0</xdr:rowOff>
    </xdr:to>
    <xdr:pic>
      <xdr:nvPicPr>
        <xdr:cNvPr id="7" name="Graphic 6" descr="Money with solid fill">
          <a:extLst>
            <a:ext uri="{FF2B5EF4-FFF2-40B4-BE49-F238E27FC236}">
              <a16:creationId xmlns:a16="http://schemas.microsoft.com/office/drawing/2014/main" id="{F3996F47-5402-A6D0-36E6-281EF068D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89760" y="1371600"/>
          <a:ext cx="205740" cy="20574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7</xdr:row>
      <xdr:rowOff>30480</xdr:rowOff>
    </xdr:from>
    <xdr:to>
      <xdr:col>3</xdr:col>
      <xdr:colOff>173669</xdr:colOff>
      <xdr:row>7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5EE7661-3A36-DDAF-EE10-F68659465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1866900" y="1607820"/>
          <a:ext cx="265109" cy="160020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8</xdr:row>
      <xdr:rowOff>149641</xdr:rowOff>
    </xdr:from>
    <xdr:to>
      <xdr:col>3</xdr:col>
      <xdr:colOff>356842</xdr:colOff>
      <xdr:row>10</xdr:row>
      <xdr:rowOff>45721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445C566-F5E4-2955-FD4A-643DF5AA8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714500" y="1947961"/>
          <a:ext cx="600682" cy="338040"/>
        </a:xfrm>
        <a:prstGeom prst="rect">
          <a:avLst/>
        </a:prstGeom>
      </xdr:spPr>
    </xdr:pic>
    <xdr:clientData/>
  </xdr:twoCellAnchor>
  <xdr:twoCellAnchor editAs="oneCell">
    <xdr:from>
      <xdr:col>2</xdr:col>
      <xdr:colOff>480060</xdr:colOff>
      <xdr:row>6</xdr:row>
      <xdr:rowOff>160020</xdr:rowOff>
    </xdr:from>
    <xdr:to>
      <xdr:col>3</xdr:col>
      <xdr:colOff>396240</xdr:colOff>
      <xdr:row>10</xdr:row>
      <xdr:rowOff>68580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84FAA48-3E2E-5057-EE21-689EA73D2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1699260" y="1508760"/>
          <a:ext cx="655320" cy="800100"/>
        </a:xfrm>
        <a:prstGeom prst="rect">
          <a:avLst/>
        </a:prstGeom>
      </xdr:spPr>
    </xdr:pic>
    <xdr:clientData/>
  </xdr:twoCellAnchor>
  <xdr:twoCellAnchor editAs="oneCell">
    <xdr:from>
      <xdr:col>2</xdr:col>
      <xdr:colOff>426721</xdr:colOff>
      <xdr:row>10</xdr:row>
      <xdr:rowOff>50108</xdr:rowOff>
    </xdr:from>
    <xdr:to>
      <xdr:col>3</xdr:col>
      <xdr:colOff>365761</xdr:colOff>
      <xdr:row>10</xdr:row>
      <xdr:rowOff>193964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FF637D6-2317-1D56-864B-3793FFCD0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1645921" y="2290388"/>
          <a:ext cx="678180" cy="1438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670560</xdr:colOff>
      <xdr:row>5</xdr:row>
      <xdr:rowOff>266700</xdr:rowOff>
    </xdr:from>
    <xdr:to>
      <xdr:col>3</xdr:col>
      <xdr:colOff>137160</xdr:colOff>
      <xdr:row>7</xdr:row>
      <xdr:rowOff>7620</xdr:rowOff>
    </xdr:to>
    <xdr:pic>
      <xdr:nvPicPr>
        <xdr:cNvPr id="2" name="Graphic 1" descr="Money with solid fill">
          <a:extLst>
            <a:ext uri="{FF2B5EF4-FFF2-40B4-BE49-F238E27FC236}">
              <a16:creationId xmlns:a16="http://schemas.microsoft.com/office/drawing/2014/main" id="{875DC86E-6356-45C1-93DC-7D9507A7E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89760" y="1333500"/>
          <a:ext cx="205740" cy="25146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7</xdr:row>
      <xdr:rowOff>7620</xdr:rowOff>
    </xdr:from>
    <xdr:to>
      <xdr:col>3</xdr:col>
      <xdr:colOff>173669</xdr:colOff>
      <xdr:row>7</xdr:row>
      <xdr:rowOff>205740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9D7965-4271-408D-9D21-09545C223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1866900" y="1584960"/>
          <a:ext cx="265109" cy="198120"/>
        </a:xfrm>
        <a:prstGeom prst="rect">
          <a:avLst/>
        </a:prstGeom>
      </xdr:spPr>
    </xdr:pic>
    <xdr:clientData/>
  </xdr:twoCellAnchor>
  <xdr:twoCellAnchor editAs="oneCell">
    <xdr:from>
      <xdr:col>2</xdr:col>
      <xdr:colOff>487680</xdr:colOff>
      <xdr:row>8</xdr:row>
      <xdr:rowOff>126781</xdr:rowOff>
    </xdr:from>
    <xdr:to>
      <xdr:col>3</xdr:col>
      <xdr:colOff>349222</xdr:colOff>
      <xdr:row>10</xdr:row>
      <xdr:rowOff>99061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8FA082-6BB1-4738-9D1F-C44F23891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706880" y="1925101"/>
          <a:ext cx="600682" cy="414240"/>
        </a:xfrm>
        <a:prstGeom prst="rect">
          <a:avLst/>
        </a:prstGeom>
      </xdr:spPr>
    </xdr:pic>
    <xdr:clientData/>
  </xdr:twoCellAnchor>
  <xdr:twoCellAnchor editAs="oneCell">
    <xdr:from>
      <xdr:col>2</xdr:col>
      <xdr:colOff>464820</xdr:colOff>
      <xdr:row>6</xdr:row>
      <xdr:rowOff>53340</xdr:rowOff>
    </xdr:from>
    <xdr:to>
      <xdr:col>3</xdr:col>
      <xdr:colOff>381000</xdr:colOff>
      <xdr:row>10</xdr:row>
      <xdr:rowOff>175260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D30B86-4808-4149-820B-2CAE34C41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1684020" y="1402080"/>
          <a:ext cx="655320" cy="1013460"/>
        </a:xfrm>
        <a:prstGeom prst="rect">
          <a:avLst/>
        </a:prstGeom>
      </xdr:spPr>
    </xdr:pic>
    <xdr:clientData/>
  </xdr:twoCellAnchor>
  <xdr:twoCellAnchor editAs="oneCell">
    <xdr:from>
      <xdr:col>2</xdr:col>
      <xdr:colOff>441961</xdr:colOff>
      <xdr:row>10</xdr:row>
      <xdr:rowOff>27248</xdr:rowOff>
    </xdr:from>
    <xdr:to>
      <xdr:col>3</xdr:col>
      <xdr:colOff>381001</xdr:colOff>
      <xdr:row>10</xdr:row>
      <xdr:rowOff>209204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730387-358B-4387-B2AF-214D7330A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1661161" y="2267528"/>
          <a:ext cx="678180" cy="1819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D4B196-363F-4248-9848-6FEA03EF7934}" name="Table4" displayName="Table4" ref="C17:I26" totalsRowShown="0" headerRowDxfId="29" dataDxfId="28" tableBorderDxfId="27">
  <tableColumns count="7">
    <tableColumn id="1" xr3:uid="{1ECB34FB-39F5-4EC0-8967-9F83673BC794}" name="Sr No" dataDxfId="26">
      <calculatedColumnFormula array="1">IF(Table4[[#This Row],[Day]]= "","",ROW(1:1))</calculatedColumnFormula>
    </tableColumn>
    <tableColumn id="2" xr3:uid="{8778113D-978D-4488-8BA1-4957087704A5}" name="Day" dataDxfId="25">
      <calculatedColumnFormula>IF(Table4[[#This Row],[Date]]="","",TEXT(Table4[[#This Row],[Date]],"DDD"))</calculatedColumnFormula>
    </tableColumn>
    <tableColumn id="3" xr3:uid="{F3221AA8-F7D5-4DC9-9E1E-A4B75549BC79}" name="Date" dataDxfId="0"/>
    <tableColumn id="4" xr3:uid="{41DBE613-E66F-4523-AB80-088DD48E47A6}" name="Particular" dataDxfId="24"/>
    <tableColumn id="5" xr3:uid="{537C9796-9ACF-4CE4-90D4-150977A5584C}" name="Reciept Method" dataDxfId="23"/>
    <tableColumn id="7" xr3:uid="{FA987793-094C-423B-9DAF-840B1469CCFA}" name="Amount" dataDxfId="22"/>
    <tableColumn id="6" xr3:uid="{A362F8D1-D13B-4485-9DF1-4EC440C32059}" name="Amount Description" dataDxfId="2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C5979-66F3-4E40-820C-8271E9D1B528}" name="Table42" displayName="Table42" ref="C17:I26" totalsRowShown="0" headerRowDxfId="11" dataDxfId="20" tableBorderDxfId="19">
  <tableColumns count="7">
    <tableColumn id="1" xr3:uid="{F59DCF32-DA7B-4FA3-9DE0-F6F1A97EDDE0}" name="Sr No" dataDxfId="18">
      <calculatedColumnFormula array="1">IF(Table42[[#This Row],[Day]]= "","",ROW(1:1))</calculatedColumnFormula>
    </tableColumn>
    <tableColumn id="2" xr3:uid="{0FD2F66F-FE00-409F-93D8-82B484D84355}" name="Day" dataDxfId="17">
      <calculatedColumnFormula>IF(Table42[[#This Row],[Date]]="","",TEXT(Table42[[#This Row],[Date]],"DDD"))</calculatedColumnFormula>
    </tableColumn>
    <tableColumn id="3" xr3:uid="{B5E0EB26-8F91-41FF-99AE-DB60A9F3C614}" name="Date" dataDxfId="16"/>
    <tableColumn id="4" xr3:uid="{CB62E8B4-D694-4F4A-BC71-851F18545A6E}" name="Particular" dataDxfId="15"/>
    <tableColumn id="5" xr3:uid="{393C0DAB-5FA6-4F04-99E6-1F53BC405FF2}" name="Payment Method" dataDxfId="14"/>
    <tableColumn id="7" xr3:uid="{007B87D6-FEAA-48CA-8577-EFCBD76881AA}" name="Amount" dataDxfId="13"/>
    <tableColumn id="6" xr3:uid="{98E4E8B7-66F2-4EA9-AA35-0878DBFFCB28}" name="Amount Description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56FF5E-13C7-4CE6-9B6B-8BB0AED7E76C}" name="Table2" displayName="Table2" ref="C9:I374" totalsRowShown="0" headerRowDxfId="6" dataDxfId="5" tableBorderDxfId="10">
  <autoFilter ref="C9:I374" xr:uid="{7656FF5E-13C7-4CE6-9B6B-8BB0AED7E7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9465812-824E-47CA-A4F4-D8079467B517}" name="Sr No" dataDxfId="9"/>
    <tableColumn id="2" xr3:uid="{64D6EFE4-68E5-45BE-854A-920DB053A86C}" name="Date" dataDxfId="8"/>
    <tableColumn id="3" xr3:uid="{946AAE28-00F4-4138-8CBA-FEFB8622D33D}" name="Day" dataDxfId="7">
      <calculatedColumnFormula>TEXT(D10,"DDD")</calculatedColumnFormula>
    </tableColumn>
    <tableColumn id="4" xr3:uid="{1F0A48B9-6B10-4F91-8934-C4434C635384}" name="Cash Inflow" dataDxfId="4">
      <calculatedColumnFormula>SUMIF(Table4[Date],Table2[[#This Row],[Date]],Table4[Amount])</calculatedColumnFormula>
    </tableColumn>
    <tableColumn id="5" xr3:uid="{199E63F5-440B-4690-BD00-920AAA6F9E7A}" name="Cash Outflow" dataDxfId="3">
      <calculatedColumnFormula>SUMIF(Table42[Date],Table2[[#This Row],[Date]],Table42[Amount])</calculatedColumnFormula>
    </tableColumn>
    <tableColumn id="6" xr3:uid="{8E25D968-2787-47AB-A046-025D92C7761D}" name="Balance of the Day" dataDxfId="2">
      <calculatedColumnFormula>Table2[[#This Row],[Cash Inflow]]-Table2[[#This Row],[Cash Outflow]]</calculatedColumnFormula>
    </tableColumn>
    <tableColumn id="7" xr3:uid="{0E6F029B-8331-4FCF-B7F3-E9A0036D7A6F}" name="Total Balanc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77C0-F432-47E2-A73C-7549C363984A}">
  <sheetPr>
    <pageSetUpPr autoPageBreaks="0"/>
  </sheetPr>
  <dimension ref="A3:I26"/>
  <sheetViews>
    <sheetView showGridLines="0" tabSelected="1" topLeftCell="A6" zoomScale="94" zoomScaleNormal="90" workbookViewId="0">
      <pane ySplit="12" topLeftCell="A18" activePane="bottomLeft" state="frozen"/>
      <selection activeCell="B6" sqref="B6"/>
      <selection pane="bottomLeft" activeCell="K31" sqref="K31"/>
    </sheetView>
  </sheetViews>
  <sheetFormatPr defaultRowHeight="14.4"/>
  <cols>
    <col min="3" max="3" width="10.77734375" bestFit="1" customWidth="1"/>
    <col min="4" max="4" width="9.21875" bestFit="1" customWidth="1"/>
    <col min="5" max="5" width="16" bestFit="1" customWidth="1"/>
    <col min="6" max="6" width="19.109375" bestFit="1" customWidth="1"/>
    <col min="7" max="7" width="20.77734375" bestFit="1" customWidth="1"/>
    <col min="8" max="8" width="13.109375" bestFit="1" customWidth="1"/>
    <col min="9" max="9" width="29.33203125" bestFit="1" customWidth="1"/>
  </cols>
  <sheetData>
    <row r="3" spans="1:9" ht="24.6">
      <c r="B3" s="18" t="s">
        <v>21</v>
      </c>
      <c r="C3" s="18"/>
      <c r="D3" s="18"/>
      <c r="E3" s="18"/>
    </row>
    <row r="4" spans="1:9" ht="15" thickBot="1">
      <c r="B4" s="8"/>
      <c r="C4" s="8"/>
      <c r="D4" s="8"/>
      <c r="E4" s="8"/>
      <c r="F4" s="8"/>
      <c r="G4" s="8"/>
      <c r="H4" s="8"/>
      <c r="I4" s="8"/>
    </row>
    <row r="5" spans="1:9" ht="15.6" thickTop="1" thickBot="1"/>
    <row r="6" spans="1:9" ht="22.2" thickTop="1" thickBot="1">
      <c r="B6" s="34" t="s">
        <v>22</v>
      </c>
      <c r="C6" s="35"/>
      <c r="D6" s="35"/>
      <c r="E6" s="36"/>
      <c r="F6" s="34" t="s">
        <v>11</v>
      </c>
      <c r="G6" s="35"/>
      <c r="H6" s="35"/>
      <c r="I6" s="36"/>
    </row>
    <row r="7" spans="1:9" ht="18" thickTop="1">
      <c r="A7" s="3"/>
      <c r="B7" s="37"/>
      <c r="C7" s="38"/>
      <c r="D7" s="38"/>
      <c r="E7" s="39"/>
      <c r="F7" s="43">
        <f>SUMIF(Table4[Reciept Method],"Cash",Table4[Amount])</f>
        <v>12000</v>
      </c>
      <c r="G7" s="44"/>
      <c r="H7" s="44"/>
      <c r="I7" s="45"/>
    </row>
    <row r="8" spans="1:9" ht="17.399999999999999">
      <c r="A8" s="3"/>
      <c r="B8" s="40"/>
      <c r="C8" s="41"/>
      <c r="D8" s="41"/>
      <c r="E8" s="42"/>
      <c r="F8" s="25">
        <f>SUMIF(Table4[Reciept Method],"Card",Table4[Amount])</f>
        <v>0</v>
      </c>
      <c r="G8" s="26"/>
      <c r="H8" s="26"/>
      <c r="I8" s="27"/>
    </row>
    <row r="9" spans="1:9" ht="17.399999999999999">
      <c r="A9" s="3"/>
      <c r="B9" s="40"/>
      <c r="C9" s="41"/>
      <c r="D9" s="41"/>
      <c r="E9" s="42"/>
      <c r="F9" s="28">
        <f>SUMIF(Table4[Reciept Method],"Google Pay",Table4[Amount])</f>
        <v>7000</v>
      </c>
      <c r="G9" s="29"/>
      <c r="H9" s="29"/>
      <c r="I9" s="30"/>
    </row>
    <row r="10" spans="1:9" ht="17.399999999999999">
      <c r="A10" s="3"/>
      <c r="B10" s="40"/>
      <c r="C10" s="41"/>
      <c r="D10" s="41"/>
      <c r="E10" s="42"/>
      <c r="F10" s="31">
        <f>SUMIF(Table4[Reciept Method],"PhonPe",Table4[Amount])</f>
        <v>20000</v>
      </c>
      <c r="G10" s="32"/>
      <c r="H10" s="32"/>
      <c r="I10" s="33"/>
    </row>
    <row r="11" spans="1:9" ht="17.399999999999999">
      <c r="A11" s="3"/>
      <c r="B11" s="40"/>
      <c r="C11" s="41"/>
      <c r="D11" s="41"/>
      <c r="E11" s="42"/>
      <c r="F11" s="31">
        <f>SUMIF(Table4[Reciept Method],"Patym",Table4[Amount])</f>
        <v>5000</v>
      </c>
      <c r="G11" s="32"/>
      <c r="H11" s="32"/>
      <c r="I11" s="33"/>
    </row>
    <row r="12" spans="1:9" ht="18" thickBot="1">
      <c r="B12" s="15"/>
      <c r="C12" s="13"/>
      <c r="D12" s="11"/>
      <c r="E12" s="12"/>
      <c r="F12" s="16"/>
      <c r="G12" s="16"/>
      <c r="H12" s="16"/>
      <c r="I12" s="17"/>
    </row>
    <row r="13" spans="1:9" ht="18.600000000000001" thickTop="1" thickBot="1">
      <c r="B13" s="19" t="s">
        <v>24</v>
      </c>
      <c r="C13" s="20"/>
      <c r="D13" s="20"/>
      <c r="E13" s="21"/>
      <c r="F13" s="22">
        <f>SUM(F7,F8,F9,F10,F11,)</f>
        <v>44000</v>
      </c>
      <c r="G13" s="23"/>
      <c r="H13" s="23"/>
      <c r="I13" s="24"/>
    </row>
    <row r="14" spans="1:9" ht="15" thickTop="1">
      <c r="E14" s="14"/>
      <c r="F14" s="14"/>
      <c r="G14" s="14"/>
      <c r="H14" s="14"/>
      <c r="I14" s="14"/>
    </row>
    <row r="17" spans="3:9" ht="29.4" customHeight="1">
      <c r="C17" s="6" t="s">
        <v>0</v>
      </c>
      <c r="D17" s="6" t="s">
        <v>1</v>
      </c>
      <c r="E17" s="7" t="s">
        <v>2</v>
      </c>
      <c r="F17" s="7" t="s">
        <v>3</v>
      </c>
      <c r="G17" s="7" t="s">
        <v>4</v>
      </c>
      <c r="H17" s="7" t="s">
        <v>11</v>
      </c>
      <c r="I17" s="2" t="s">
        <v>5</v>
      </c>
    </row>
    <row r="18" spans="3:9">
      <c r="C18" s="9" cm="1">
        <f t="array" ref="C18">IF(Table4[[#This Row],[Day]]= "","",ROW(1:1))</f>
        <v>1</v>
      </c>
      <c r="D18" s="10" t="str">
        <f>IF(Table4[[#This Row],[Date]]="","",TEXT(Table4[[#This Row],[Date]],"DDD"))</f>
        <v>Wed</v>
      </c>
      <c r="E18" s="50">
        <v>45658</v>
      </c>
      <c r="F18" s="4" t="s">
        <v>8</v>
      </c>
      <c r="G18" s="4" t="s">
        <v>25</v>
      </c>
      <c r="H18" s="4">
        <v>20000</v>
      </c>
      <c r="I18" s="1" t="s">
        <v>9</v>
      </c>
    </row>
    <row r="19" spans="3:9">
      <c r="C19" s="9" cm="1">
        <f t="array" ref="C19">IF(Table4[[#This Row],[Day]]= "","",ROW(2:2))</f>
        <v>2</v>
      </c>
      <c r="D19" s="10" t="str">
        <f>IF(Table4[[#This Row],[Date]]="","",TEXT(Table4[[#This Row],[Date]],"DDD"))</f>
        <v>Thu</v>
      </c>
      <c r="E19" s="50">
        <v>45659</v>
      </c>
      <c r="F19" s="4" t="s">
        <v>10</v>
      </c>
      <c r="G19" s="4" t="s">
        <v>7</v>
      </c>
      <c r="H19" s="4">
        <v>5000</v>
      </c>
      <c r="I19" s="1" t="s">
        <v>12</v>
      </c>
    </row>
    <row r="20" spans="3:9">
      <c r="C20" s="9" cm="1">
        <f t="array" ref="C20">IF(Table4[[#This Row],[Day]]= "","",ROW(3:3))</f>
        <v>3</v>
      </c>
      <c r="D20" s="10" t="str">
        <f>IF(Table4[[#This Row],[Date]]="","",TEXT(Table4[[#This Row],[Date]],"DDD"))</f>
        <v>Fri</v>
      </c>
      <c r="E20" s="50">
        <v>45660</v>
      </c>
      <c r="F20" s="4" t="s">
        <v>13</v>
      </c>
      <c r="G20" s="4" t="s">
        <v>7</v>
      </c>
      <c r="H20" s="4">
        <v>7000</v>
      </c>
      <c r="I20" s="1" t="s">
        <v>15</v>
      </c>
    </row>
    <row r="21" spans="3:9">
      <c r="C21" s="9" cm="1">
        <f t="array" ref="C21">IF(Table4[[#This Row],[Day]]= "","",ROW(4:4))</f>
        <v>4</v>
      </c>
      <c r="D21" s="10" t="str">
        <f>IF(Table4[[#This Row],[Date]]="","",TEXT(Table4[[#This Row],[Date]],"DDD"))</f>
        <v>Sat</v>
      </c>
      <c r="E21" s="50">
        <v>45661</v>
      </c>
      <c r="F21" s="4" t="s">
        <v>17</v>
      </c>
      <c r="G21" s="4" t="s">
        <v>23</v>
      </c>
      <c r="H21" s="4">
        <v>5000</v>
      </c>
      <c r="I21" s="1" t="s">
        <v>18</v>
      </c>
    </row>
    <row r="22" spans="3:9">
      <c r="C22" s="9" cm="1">
        <f t="array" ref="C22">IF(Table4[[#This Row],[Day]]= "","",ROW(5:5))</f>
        <v>5</v>
      </c>
      <c r="D22" s="10" t="str">
        <f>IF(Table4[[#This Row],[Date]]="","",TEXT(Table4[[#This Row],[Date]],"DDD"))</f>
        <v>Sun</v>
      </c>
      <c r="E22" s="50">
        <v>45662</v>
      </c>
      <c r="F22" s="4" t="s">
        <v>19</v>
      </c>
      <c r="G22" s="4" t="s">
        <v>16</v>
      </c>
      <c r="H22" s="4">
        <v>15000</v>
      </c>
      <c r="I22" s="1" t="s">
        <v>20</v>
      </c>
    </row>
    <row r="23" spans="3:9">
      <c r="C23" s="9" cm="1">
        <f t="array" ref="C23">IF(Table4[[#This Row],[Day]]= "","",ROW(6:6))</f>
        <v>6</v>
      </c>
      <c r="D23" s="10" t="str">
        <f>IF(Table4[[#This Row],[Date]]="","",TEXT(Table4[[#This Row],[Date]],"DDD"))</f>
        <v>Mon</v>
      </c>
      <c r="E23" s="50">
        <v>45663</v>
      </c>
      <c r="F23" s="4" t="s">
        <v>13</v>
      </c>
      <c r="G23" s="4" t="s">
        <v>14</v>
      </c>
      <c r="H23" s="4">
        <v>7000</v>
      </c>
      <c r="I23" s="1" t="s">
        <v>15</v>
      </c>
    </row>
    <row r="24" spans="3:9">
      <c r="C24" s="9" t="str" cm="1">
        <f t="array" ref="C24">IF(Table4[[#This Row],[Day]]= "","",ROW(7:7))</f>
        <v/>
      </c>
      <c r="D24" s="10" t="str">
        <f>IF(Table4[[#This Row],[Date]]="","",TEXT(Table4[[#This Row],[Date]],"DDD"))</f>
        <v/>
      </c>
      <c r="E24" s="5"/>
      <c r="F24" s="4"/>
      <c r="G24" s="4"/>
      <c r="H24" s="4"/>
      <c r="I24" s="1"/>
    </row>
    <row r="25" spans="3:9">
      <c r="C25" s="9" t="str" cm="1">
        <f t="array" ref="C25">IF(Table4[[#This Row],[Day]]= "","",ROW(8:8))</f>
        <v/>
      </c>
      <c r="D25" s="10" t="str">
        <f>IF(Table4[[#This Row],[Date]]="","",TEXT(Table4[[#This Row],[Date]],"DDD"))</f>
        <v/>
      </c>
      <c r="E25" s="4"/>
      <c r="F25" s="4"/>
      <c r="G25" s="4"/>
      <c r="H25" s="4"/>
      <c r="I25" s="1"/>
    </row>
    <row r="26" spans="3:9">
      <c r="C26" s="9" t="str" cm="1">
        <f t="array" ref="C26">IF(Table4[[#This Row],[Day]]= "","",ROW(9:9))</f>
        <v/>
      </c>
      <c r="D26" s="10" t="str">
        <f>IF(Table4[[#This Row],[Date]]="","",TEXT(Table4[[#This Row],[Date]],"DDD"))</f>
        <v/>
      </c>
      <c r="E26" s="4"/>
      <c r="F26" s="4"/>
      <c r="G26" s="4"/>
      <c r="H26" s="4"/>
      <c r="I26" s="1"/>
    </row>
  </sheetData>
  <mergeCells count="15">
    <mergeCell ref="B3:E3"/>
    <mergeCell ref="B13:E13"/>
    <mergeCell ref="F13:I13"/>
    <mergeCell ref="F8:I8"/>
    <mergeCell ref="F9:I9"/>
    <mergeCell ref="F10:I10"/>
    <mergeCell ref="F11:I11"/>
    <mergeCell ref="B6:E6"/>
    <mergeCell ref="B7:E7"/>
    <mergeCell ref="F6:I6"/>
    <mergeCell ref="B9:E9"/>
    <mergeCell ref="B8:E8"/>
    <mergeCell ref="B10:E10"/>
    <mergeCell ref="B11:E11"/>
    <mergeCell ref="F7:I7"/>
  </mergeCells>
  <dataValidations count="3">
    <dataValidation type="list" showInputMessage="1" showErrorMessage="1" sqref="G19 G24:G26" xr:uid="{F298615B-56FB-40B4-B28A-06074ECC0CDB}">
      <formula1>"Cash, Card, Google Pay,PhonPe, Patym"</formula1>
    </dataValidation>
    <dataValidation type="list" showInputMessage="1" showErrorMessage="1" sqref="G20:G23" xr:uid="{FCC5959D-03A8-4ABA-A31F-5740E29B0B4E}">
      <formula1>"Cash, Card, Google Pay,PhonePe, Patym"</formula1>
    </dataValidation>
    <dataValidation type="list" showInputMessage="1" showErrorMessage="1" sqref="G18" xr:uid="{566CB871-4D72-497D-BD95-313F21460313}">
      <formula1>"Cash, Card, Google Pay,PhonPe, Paytm"</formula1>
    </dataValidation>
  </dataValidation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F235-3C8C-4499-BEE8-6FF34FD23848}">
  <dimension ref="A3:I26"/>
  <sheetViews>
    <sheetView showGridLines="0" zoomScaleNormal="100" workbookViewId="0">
      <pane ySplit="17" topLeftCell="A18" activePane="bottomLeft" state="frozen"/>
      <selection pane="bottomLeft" activeCell="B3" sqref="B3:E3"/>
    </sheetView>
  </sheetViews>
  <sheetFormatPr defaultRowHeight="14.4"/>
  <cols>
    <col min="3" max="3" width="10.77734375" bestFit="1" customWidth="1"/>
    <col min="4" max="4" width="9.21875" bestFit="1" customWidth="1"/>
    <col min="5" max="5" width="16" bestFit="1" customWidth="1"/>
    <col min="6" max="6" width="19.109375" bestFit="1" customWidth="1"/>
    <col min="7" max="7" width="20.77734375" bestFit="1" customWidth="1"/>
    <col min="8" max="8" width="13.109375" bestFit="1" customWidth="1"/>
    <col min="9" max="9" width="29.33203125" bestFit="1" customWidth="1"/>
  </cols>
  <sheetData>
    <row r="3" spans="1:9" ht="24.6">
      <c r="B3" s="18" t="s">
        <v>27</v>
      </c>
      <c r="C3" s="18"/>
      <c r="D3" s="18"/>
      <c r="E3" s="18"/>
    </row>
    <row r="4" spans="1:9" ht="15" thickBot="1">
      <c r="B4" s="8"/>
      <c r="C4" s="8"/>
      <c r="D4" s="8"/>
      <c r="E4" s="8"/>
      <c r="F4" s="8"/>
      <c r="G4" s="8"/>
      <c r="H4" s="8"/>
      <c r="I4" s="8"/>
    </row>
    <row r="5" spans="1:9" ht="15.6" thickTop="1" thickBot="1"/>
    <row r="6" spans="1:9" ht="22.2" thickTop="1" thickBot="1">
      <c r="B6" s="34" t="s">
        <v>26</v>
      </c>
      <c r="C6" s="35"/>
      <c r="D6" s="35"/>
      <c r="E6" s="36"/>
      <c r="F6" s="34" t="s">
        <v>11</v>
      </c>
      <c r="G6" s="35"/>
      <c r="H6" s="35"/>
      <c r="I6" s="36"/>
    </row>
    <row r="7" spans="1:9" ht="18" thickTop="1">
      <c r="A7" s="3"/>
      <c r="B7" s="37"/>
      <c r="C7" s="38"/>
      <c r="D7" s="38"/>
      <c r="E7" s="39"/>
      <c r="F7" s="43">
        <f>SUMIF(Table42[Payment Method],"Cash",Table42[Amount])</f>
        <v>0</v>
      </c>
      <c r="G7" s="44"/>
      <c r="H7" s="44"/>
      <c r="I7" s="45"/>
    </row>
    <row r="8" spans="1:9" ht="17.399999999999999">
      <c r="A8" s="3"/>
      <c r="B8" s="40"/>
      <c r="C8" s="41"/>
      <c r="D8" s="41"/>
      <c r="E8" s="42"/>
      <c r="F8" s="25">
        <f>SUMIF(Table42[Payment Method],"Card",Table42[Amount])</f>
        <v>11000</v>
      </c>
      <c r="G8" s="26"/>
      <c r="H8" s="26"/>
      <c r="I8" s="27"/>
    </row>
    <row r="9" spans="1:9" ht="17.399999999999999">
      <c r="A9" s="3"/>
      <c r="B9" s="40"/>
      <c r="C9" s="41"/>
      <c r="D9" s="41"/>
      <c r="E9" s="42"/>
      <c r="F9" s="28">
        <f>SUMIF(Table42[Payment Method],"Google Pay",Table42[Amount])</f>
        <v>7000</v>
      </c>
      <c r="G9" s="29"/>
      <c r="H9" s="29"/>
      <c r="I9" s="30"/>
    </row>
    <row r="10" spans="1:9" ht="17.399999999999999">
      <c r="A10" s="3"/>
      <c r="B10" s="40"/>
      <c r="C10" s="41"/>
      <c r="D10" s="41"/>
      <c r="E10" s="42"/>
      <c r="F10" s="31">
        <f>SUMIF(Table42[Payment Method],"PhonPe",Table42[Amount])</f>
        <v>10000</v>
      </c>
      <c r="G10" s="32"/>
      <c r="H10" s="32"/>
      <c r="I10" s="33"/>
    </row>
    <row r="11" spans="1:9" ht="17.399999999999999">
      <c r="A11" s="3"/>
      <c r="B11" s="40"/>
      <c r="C11" s="41"/>
      <c r="D11" s="41"/>
      <c r="E11" s="42"/>
      <c r="F11" s="31">
        <f>SUMIF(Table42[Payment Method],"Patym",Table42[Amount])</f>
        <v>12000</v>
      </c>
      <c r="G11" s="32"/>
      <c r="H11" s="32"/>
      <c r="I11" s="33"/>
    </row>
    <row r="12" spans="1:9" ht="18" thickBot="1">
      <c r="B12" s="15"/>
      <c r="C12" s="13"/>
      <c r="D12" s="11"/>
      <c r="E12" s="12"/>
      <c r="F12" s="16"/>
      <c r="G12" s="16"/>
      <c r="H12" s="16"/>
      <c r="I12" s="17"/>
    </row>
    <row r="13" spans="1:9" ht="18.600000000000001" thickTop="1" thickBot="1">
      <c r="B13" s="19" t="s">
        <v>24</v>
      </c>
      <c r="C13" s="20"/>
      <c r="D13" s="20"/>
      <c r="E13" s="21"/>
      <c r="F13" s="22">
        <f>SUM(F7,F8,F9,F10,F11,)</f>
        <v>40000</v>
      </c>
      <c r="G13" s="23"/>
      <c r="H13" s="23"/>
      <c r="I13" s="24"/>
    </row>
    <row r="14" spans="1:9" ht="15" thickTop="1">
      <c r="E14" s="14"/>
      <c r="F14" s="14"/>
      <c r="G14" s="14"/>
      <c r="H14" s="14"/>
      <c r="I14" s="14"/>
    </row>
    <row r="17" spans="3:9" ht="29.4" customHeight="1">
      <c r="C17" s="6" t="s">
        <v>0</v>
      </c>
      <c r="D17" s="6" t="s">
        <v>1</v>
      </c>
      <c r="E17" s="7" t="s">
        <v>2</v>
      </c>
      <c r="F17" s="7" t="s">
        <v>3</v>
      </c>
      <c r="G17" s="7" t="s">
        <v>32</v>
      </c>
      <c r="H17" s="7" t="s">
        <v>11</v>
      </c>
      <c r="I17" s="2" t="s">
        <v>5</v>
      </c>
    </row>
    <row r="18" spans="3:9">
      <c r="C18" s="9" cm="1">
        <f t="array" ref="C18">IF(Table42[[#This Row],[Day]]= "","",ROW(1:1))</f>
        <v>1</v>
      </c>
      <c r="D18" s="10" t="str">
        <f>IF(Table42[[#This Row],[Date]]="","",TEXT(Table42[[#This Row],[Date]],"DDD"))</f>
        <v>Wed</v>
      </c>
      <c r="E18" s="50">
        <v>45658</v>
      </c>
      <c r="F18" s="4" t="s">
        <v>28</v>
      </c>
      <c r="G18" s="4" t="s">
        <v>25</v>
      </c>
      <c r="H18" s="4">
        <v>10000</v>
      </c>
      <c r="I18" s="1" t="s">
        <v>8</v>
      </c>
    </row>
    <row r="19" spans="3:9">
      <c r="C19" s="9" cm="1">
        <f t="array" ref="C19">IF(Table42[[#This Row],[Day]]= "","",ROW(2:2))</f>
        <v>2</v>
      </c>
      <c r="D19" s="10" t="str">
        <f>IF(Table42[[#This Row],[Date]]="","",TEXT(Table42[[#This Row],[Date]],"DDD"))</f>
        <v>Fri</v>
      </c>
      <c r="E19" s="50">
        <v>45660</v>
      </c>
      <c r="F19" s="4" t="s">
        <v>29</v>
      </c>
      <c r="G19" s="4" t="s">
        <v>6</v>
      </c>
      <c r="H19" s="4">
        <v>11000</v>
      </c>
      <c r="I19" s="1" t="s">
        <v>30</v>
      </c>
    </row>
    <row r="20" spans="3:9">
      <c r="C20" s="9" cm="1">
        <f t="array" ref="C20">IF(Table42[[#This Row],[Day]]= "","",ROW(3:3))</f>
        <v>3</v>
      </c>
      <c r="D20" s="10" t="str">
        <f>IF(Table42[[#This Row],[Date]]="","",TEXT(Table42[[#This Row],[Date]],"DDD"))</f>
        <v>Sun</v>
      </c>
      <c r="E20" s="50">
        <v>45662</v>
      </c>
      <c r="F20" s="4" t="s">
        <v>31</v>
      </c>
      <c r="G20" s="4" t="s">
        <v>23</v>
      </c>
      <c r="H20" s="4">
        <v>12000</v>
      </c>
      <c r="I20" s="1" t="s">
        <v>33</v>
      </c>
    </row>
    <row r="21" spans="3:9">
      <c r="C21" s="9" cm="1">
        <f t="array" ref="C21">IF(Table42[[#This Row],[Day]]= "","",ROW(4:4))</f>
        <v>4</v>
      </c>
      <c r="D21" s="10" t="str">
        <f>IF(Table42[[#This Row],[Date]]="","",TEXT(Table42[[#This Row],[Date]],"DDD"))</f>
        <v>Mon</v>
      </c>
      <c r="E21" s="50">
        <v>45663</v>
      </c>
      <c r="F21" s="4" t="s">
        <v>34</v>
      </c>
      <c r="G21" s="4" t="s">
        <v>14</v>
      </c>
      <c r="H21" s="4">
        <v>7000</v>
      </c>
      <c r="I21" s="1" t="s">
        <v>35</v>
      </c>
    </row>
    <row r="22" spans="3:9">
      <c r="C22" s="9" t="str" cm="1">
        <f t="array" ref="C22">IF(Table42[[#This Row],[Day]]= "","",ROW(5:5))</f>
        <v/>
      </c>
      <c r="D22" s="10" t="str">
        <f>IF(Table42[[#This Row],[Date]]="","",TEXT(Table42[[#This Row],[Date]],"DDD"))</f>
        <v/>
      </c>
      <c r="E22" s="5"/>
      <c r="F22" s="4"/>
      <c r="G22" s="4"/>
      <c r="H22" s="4"/>
      <c r="I22" s="1"/>
    </row>
    <row r="23" spans="3:9">
      <c r="C23" s="9" t="str" cm="1">
        <f t="array" ref="C23">IF(Table42[[#This Row],[Day]]= "","",ROW(6:6))</f>
        <v/>
      </c>
      <c r="D23" s="10" t="str">
        <f>IF(Table42[[#This Row],[Date]]="","",TEXT(Table42[[#This Row],[Date]],"DDD"))</f>
        <v/>
      </c>
      <c r="E23" s="5"/>
      <c r="F23" s="4"/>
      <c r="G23" s="4"/>
      <c r="H23" s="4"/>
      <c r="I23" s="1"/>
    </row>
    <row r="24" spans="3:9">
      <c r="C24" s="9" t="str" cm="1">
        <f t="array" ref="C24">IF(Table42[[#This Row],[Day]]= "","",ROW(7:7))</f>
        <v/>
      </c>
      <c r="D24" s="10" t="str">
        <f>IF(Table42[[#This Row],[Date]]="","",TEXT(Table42[[#This Row],[Date]],"DDD"))</f>
        <v/>
      </c>
      <c r="E24" s="5"/>
      <c r="F24" s="4"/>
      <c r="G24" s="4"/>
      <c r="H24" s="4"/>
      <c r="I24" s="1"/>
    </row>
    <row r="25" spans="3:9">
      <c r="C25" s="9" t="str" cm="1">
        <f t="array" ref="C25">IF(Table42[[#This Row],[Day]]= "","",ROW(8:8))</f>
        <v/>
      </c>
      <c r="D25" s="10" t="str">
        <f>IF(Table42[[#This Row],[Date]]="","",TEXT(Table42[[#This Row],[Date]],"DDD"))</f>
        <v/>
      </c>
      <c r="E25" s="4"/>
      <c r="F25" s="4"/>
      <c r="G25" s="4"/>
      <c r="H25" s="4"/>
      <c r="I25" s="1"/>
    </row>
    <row r="26" spans="3:9">
      <c r="C26" s="9" t="str" cm="1">
        <f t="array" ref="C26">IF(Table42[[#This Row],[Day]]= "","",ROW(9:9))</f>
        <v/>
      </c>
      <c r="D26" s="10" t="str">
        <f>IF(Table42[[#This Row],[Date]]="","",TEXT(Table42[[#This Row],[Date]],"DDD"))</f>
        <v/>
      </c>
      <c r="E26" s="4"/>
      <c r="F26" s="4"/>
      <c r="G26" s="4"/>
      <c r="H26" s="4"/>
      <c r="I26" s="1"/>
    </row>
  </sheetData>
  <mergeCells count="15">
    <mergeCell ref="B8:E8"/>
    <mergeCell ref="F8:I8"/>
    <mergeCell ref="B3:E3"/>
    <mergeCell ref="B6:E6"/>
    <mergeCell ref="F6:I6"/>
    <mergeCell ref="B7:E7"/>
    <mergeCell ref="F7:I7"/>
    <mergeCell ref="B13:E13"/>
    <mergeCell ref="F13:I13"/>
    <mergeCell ref="B9:E9"/>
    <mergeCell ref="F9:I9"/>
    <mergeCell ref="B10:E10"/>
    <mergeCell ref="F10:I10"/>
    <mergeCell ref="B11:E11"/>
    <mergeCell ref="F11:I11"/>
  </mergeCells>
  <dataValidations count="3">
    <dataValidation type="list" showInputMessage="1" showErrorMessage="1" sqref="G18" xr:uid="{91C9832F-CEC6-493B-9A4C-B278039A4F46}">
      <formula1>"Cash, Card, Google Pay,PhonPe, Paytm"</formula1>
    </dataValidation>
    <dataValidation type="list" showInputMessage="1" showErrorMessage="1" sqref="G20:G23" xr:uid="{233A43ED-0F25-420A-937F-F83B628661FB}">
      <formula1>"Cash, Card, Google Pay,PhonePe, Patym"</formula1>
    </dataValidation>
    <dataValidation type="list" showInputMessage="1" showErrorMessage="1" sqref="G19 G24:G26" xr:uid="{07853CD0-8EEE-4DBD-8425-13B74E372310}">
      <formula1>"Cash, Card, Google Pay,PhonPe, Patym"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AAAA-1AD3-41B6-96A5-81D059AC0BDE}">
  <dimension ref="A2:I374"/>
  <sheetViews>
    <sheetView workbookViewId="0">
      <pane ySplit="9" topLeftCell="A10" activePane="bottomLeft" state="frozen"/>
      <selection pane="bottomLeft" activeCell="B12" sqref="B12"/>
    </sheetView>
  </sheetViews>
  <sheetFormatPr defaultRowHeight="14.4"/>
  <cols>
    <col min="1" max="2" width="8.88671875" style="47"/>
    <col min="3" max="3" width="10.77734375" style="47" bestFit="1" customWidth="1"/>
    <col min="4" max="4" width="18.6640625" style="47" bestFit="1" customWidth="1"/>
    <col min="5" max="5" width="12.6640625" style="47" customWidth="1"/>
    <col min="6" max="6" width="16.77734375" style="47" bestFit="1" customWidth="1"/>
    <col min="7" max="7" width="18.5546875" style="47" bestFit="1" customWidth="1"/>
    <col min="8" max="8" width="23.88671875" style="47" bestFit="1" customWidth="1"/>
    <col min="9" max="9" width="18.6640625" style="47" bestFit="1" customWidth="1"/>
    <col min="10" max="16384" width="8.88671875" style="47"/>
  </cols>
  <sheetData>
    <row r="2" spans="1:9" ht="15" thickBot="1"/>
    <row r="3" spans="1:9" ht="26.4" thickBot="1">
      <c r="B3" s="51" t="s">
        <v>40</v>
      </c>
      <c r="C3" s="52"/>
      <c r="D3" s="53"/>
    </row>
    <row r="4" spans="1:9" ht="15" thickBot="1">
      <c r="A4" s="54"/>
      <c r="B4" s="54"/>
      <c r="C4" s="54"/>
      <c r="D4" s="54"/>
      <c r="E4" s="54"/>
      <c r="F4" s="54"/>
      <c r="G4" s="54"/>
      <c r="H4" s="54"/>
      <c r="I4" s="54"/>
    </row>
    <row r="5" spans="1:9" ht="15" thickTop="1"/>
    <row r="7" spans="1:9" ht="13.8" customHeight="1"/>
    <row r="8" spans="1:9" hidden="1"/>
    <row r="9" spans="1:9" ht="28.2" customHeight="1">
      <c r="C9" s="46" t="s">
        <v>0</v>
      </c>
      <c r="D9" s="46" t="s">
        <v>2</v>
      </c>
      <c r="E9" s="46" t="s">
        <v>1</v>
      </c>
      <c r="F9" s="46" t="s">
        <v>36</v>
      </c>
      <c r="G9" s="46" t="s">
        <v>37</v>
      </c>
      <c r="H9" s="46" t="s">
        <v>38</v>
      </c>
      <c r="I9" s="46" t="s">
        <v>39</v>
      </c>
    </row>
    <row r="10" spans="1:9">
      <c r="C10" s="48">
        <v>1</v>
      </c>
      <c r="D10" s="49">
        <v>45658</v>
      </c>
      <c r="E10" s="48" t="str">
        <f>TEXT(D10,"DDD")</f>
        <v>Wed</v>
      </c>
      <c r="F10" s="48">
        <f>SUMIF(Table4[Date],Table2[[#This Row],[Date]],Table4[Amount])</f>
        <v>20000</v>
      </c>
      <c r="G10" s="48">
        <f>SUMIF(Table42[Date],Table2[[#This Row],[Date]],Table42[Amount])</f>
        <v>10000</v>
      </c>
      <c r="H10" s="48">
        <f>Table2[[#This Row],[Cash Inflow]]-Table2[[#This Row],[Cash Outflow]]</f>
        <v>10000</v>
      </c>
      <c r="I10" s="48">
        <f>Table2[[#This Row],[Cash Inflow]]-Table2[[#This Row],[Cash Outflow]]</f>
        <v>10000</v>
      </c>
    </row>
    <row r="11" spans="1:9">
      <c r="C11" s="48">
        <v>2</v>
      </c>
      <c r="D11" s="49">
        <v>45659</v>
      </c>
      <c r="E11" s="48" t="str">
        <f t="shared" ref="E11:E74" si="0">TEXT(D11,"DDD")</f>
        <v>Thu</v>
      </c>
      <c r="F11" s="48">
        <f>SUMIF(Table4[Date],Table2[[#This Row],[Date]],Table4[Amount])</f>
        <v>5000</v>
      </c>
      <c r="G11" s="48">
        <f>SUMIF(Table42[Date],Table2[[#This Row],[Date]],Table42[Amount])</f>
        <v>0</v>
      </c>
      <c r="H11" s="48">
        <f>Table2[[#This Row],[Cash Inflow]]-Table2[[#This Row],[Cash Outflow]]</f>
        <v>5000</v>
      </c>
      <c r="I11" s="48">
        <f>I10+Table2[[#This Row],[Cash Inflow]]-Table2[[#This Row],[Cash Outflow]]</f>
        <v>15000</v>
      </c>
    </row>
    <row r="12" spans="1:9">
      <c r="C12" s="48">
        <v>3</v>
      </c>
      <c r="D12" s="49">
        <v>45660</v>
      </c>
      <c r="E12" s="48" t="str">
        <f t="shared" si="0"/>
        <v>Fri</v>
      </c>
      <c r="F12" s="48">
        <f>SUMIF(Table4[Date],Table2[[#This Row],[Date]],Table4[Amount])</f>
        <v>7000</v>
      </c>
      <c r="G12" s="48">
        <f>SUMIF(Table42[Date],Table2[[#This Row],[Date]],Table42[Amount])</f>
        <v>11000</v>
      </c>
      <c r="H12" s="48">
        <f>Table2[[#This Row],[Cash Inflow]]-Table2[[#This Row],[Cash Outflow]]</f>
        <v>-4000</v>
      </c>
      <c r="I12" s="48">
        <f>I11+Table2[[#This Row],[Cash Inflow]]-Table2[[#This Row],[Cash Outflow]]</f>
        <v>11000</v>
      </c>
    </row>
    <row r="13" spans="1:9">
      <c r="C13" s="48">
        <v>4</v>
      </c>
      <c r="D13" s="49">
        <v>45661</v>
      </c>
      <c r="E13" s="48" t="str">
        <f t="shared" si="0"/>
        <v>Sat</v>
      </c>
      <c r="F13" s="48">
        <f>SUMIF(Table4[Date],Table2[[#This Row],[Date]],Table4[Amount])</f>
        <v>5000</v>
      </c>
      <c r="G13" s="48">
        <f>SUMIF(Table42[Date],Table2[[#This Row],[Date]],Table42[Amount])</f>
        <v>0</v>
      </c>
      <c r="H13" s="48">
        <f>Table2[[#This Row],[Cash Inflow]]-Table2[[#This Row],[Cash Outflow]]</f>
        <v>5000</v>
      </c>
      <c r="I13" s="48">
        <f>I12+Table2[[#This Row],[Cash Inflow]]-Table2[[#This Row],[Cash Outflow]]</f>
        <v>16000</v>
      </c>
    </row>
    <row r="14" spans="1:9">
      <c r="C14" s="48">
        <v>5</v>
      </c>
      <c r="D14" s="49">
        <v>45662</v>
      </c>
      <c r="E14" s="48" t="str">
        <f t="shared" si="0"/>
        <v>Sun</v>
      </c>
      <c r="F14" s="48">
        <f>SUMIF(Table4[Date],Table2[[#This Row],[Date]],Table4[Amount])</f>
        <v>15000</v>
      </c>
      <c r="G14" s="48">
        <f>SUMIF(Table42[Date],Table2[[#This Row],[Date]],Table42[Amount])</f>
        <v>12000</v>
      </c>
      <c r="H14" s="48">
        <f>Table2[[#This Row],[Cash Inflow]]-Table2[[#This Row],[Cash Outflow]]</f>
        <v>3000</v>
      </c>
      <c r="I14" s="48">
        <f>I13+Table2[[#This Row],[Cash Inflow]]-Table2[[#This Row],[Cash Outflow]]</f>
        <v>19000</v>
      </c>
    </row>
    <row r="15" spans="1:9">
      <c r="C15" s="48">
        <v>6</v>
      </c>
      <c r="D15" s="49">
        <v>45663</v>
      </c>
      <c r="E15" s="48" t="str">
        <f t="shared" si="0"/>
        <v>Mon</v>
      </c>
      <c r="F15" s="48">
        <f>SUMIF(Table4[Date],Table2[[#This Row],[Date]],Table4[Amount])</f>
        <v>7000</v>
      </c>
      <c r="G15" s="48">
        <f>SUMIF(Table42[Date],Table2[[#This Row],[Date]],Table42[Amount])</f>
        <v>7000</v>
      </c>
      <c r="H15" s="48">
        <f>Table2[[#This Row],[Cash Inflow]]-Table2[[#This Row],[Cash Outflow]]</f>
        <v>0</v>
      </c>
      <c r="I15" s="48">
        <f>I14+Table2[[#This Row],[Cash Inflow]]-Table2[[#This Row],[Cash Outflow]]</f>
        <v>19000</v>
      </c>
    </row>
    <row r="16" spans="1:9">
      <c r="C16" s="48">
        <v>7</v>
      </c>
      <c r="D16" s="49">
        <v>45664</v>
      </c>
      <c r="E16" s="48" t="str">
        <f t="shared" si="0"/>
        <v>Tue</v>
      </c>
      <c r="F16" s="48">
        <f>SUMIF(Table4[Date],Table2[[#This Row],[Date]],Table4[Amount])</f>
        <v>0</v>
      </c>
      <c r="G16" s="48">
        <f>SUMIF(Table42[Date],Table2[[#This Row],[Date]],Table42[Amount])</f>
        <v>0</v>
      </c>
      <c r="H16" s="48">
        <f>Table2[[#This Row],[Cash Inflow]]-Table2[[#This Row],[Cash Outflow]]</f>
        <v>0</v>
      </c>
      <c r="I16" s="48">
        <f>I15+Table2[[#This Row],[Cash Inflow]]-Table2[[#This Row],[Cash Outflow]]</f>
        <v>19000</v>
      </c>
    </row>
    <row r="17" spans="3:9">
      <c r="C17" s="48">
        <v>8</v>
      </c>
      <c r="D17" s="49">
        <v>45665</v>
      </c>
      <c r="E17" s="48" t="str">
        <f t="shared" si="0"/>
        <v>Wed</v>
      </c>
      <c r="F17" s="48">
        <f>SUMIF(Table4[Date],Table2[[#This Row],[Date]],Table4[Amount])</f>
        <v>0</v>
      </c>
      <c r="G17" s="48">
        <f>SUMIF(Table42[Date],Table2[[#This Row],[Date]],Table42[Amount])</f>
        <v>0</v>
      </c>
      <c r="H17" s="48">
        <f>Table2[[#This Row],[Cash Inflow]]-Table2[[#This Row],[Cash Outflow]]</f>
        <v>0</v>
      </c>
      <c r="I17" s="48">
        <f>I16+Table2[[#This Row],[Cash Inflow]]-Table2[[#This Row],[Cash Outflow]]</f>
        <v>19000</v>
      </c>
    </row>
    <row r="18" spans="3:9">
      <c r="C18" s="48">
        <v>9</v>
      </c>
      <c r="D18" s="49">
        <v>45666</v>
      </c>
      <c r="E18" s="48" t="str">
        <f t="shared" si="0"/>
        <v>Thu</v>
      </c>
      <c r="F18" s="48">
        <f>SUMIF(Table4[Date],Table2[[#This Row],[Date]],Table4[Amount])</f>
        <v>0</v>
      </c>
      <c r="G18" s="48">
        <f>SUMIF(Table42[Date],Table2[[#This Row],[Date]],Table42[Amount])</f>
        <v>0</v>
      </c>
      <c r="H18" s="48">
        <f>Table2[[#This Row],[Cash Inflow]]-Table2[[#This Row],[Cash Outflow]]</f>
        <v>0</v>
      </c>
      <c r="I18" s="48">
        <f>I17+Table2[[#This Row],[Cash Inflow]]-Table2[[#This Row],[Cash Outflow]]</f>
        <v>19000</v>
      </c>
    </row>
    <row r="19" spans="3:9">
      <c r="C19" s="48">
        <v>10</v>
      </c>
      <c r="D19" s="49">
        <v>45667</v>
      </c>
      <c r="E19" s="48" t="str">
        <f t="shared" si="0"/>
        <v>Fri</v>
      </c>
      <c r="F19" s="48">
        <f>SUMIF(Table4[Date],Table2[[#This Row],[Date]],Table4[Amount])</f>
        <v>0</v>
      </c>
      <c r="G19" s="48">
        <f>SUMIF(Table42[Date],Table2[[#This Row],[Date]],Table42[Amount])</f>
        <v>0</v>
      </c>
      <c r="H19" s="48">
        <f>Table2[[#This Row],[Cash Inflow]]-Table2[[#This Row],[Cash Outflow]]</f>
        <v>0</v>
      </c>
      <c r="I19" s="48">
        <f>I18+Table2[[#This Row],[Cash Inflow]]-Table2[[#This Row],[Cash Outflow]]</f>
        <v>19000</v>
      </c>
    </row>
    <row r="20" spans="3:9">
      <c r="C20" s="48">
        <v>11</v>
      </c>
      <c r="D20" s="49">
        <v>45668</v>
      </c>
      <c r="E20" s="48" t="str">
        <f t="shared" si="0"/>
        <v>Sat</v>
      </c>
      <c r="F20" s="48">
        <f>SUMIF(Table4[Date],Table2[[#This Row],[Date]],Table4[Amount])</f>
        <v>0</v>
      </c>
      <c r="G20" s="48">
        <f>SUMIF(Table42[Date],Table2[[#This Row],[Date]],Table42[Amount])</f>
        <v>0</v>
      </c>
      <c r="H20" s="48">
        <f>Table2[[#This Row],[Cash Inflow]]-Table2[[#This Row],[Cash Outflow]]</f>
        <v>0</v>
      </c>
      <c r="I20" s="48">
        <f>I19+Table2[[#This Row],[Cash Inflow]]-Table2[[#This Row],[Cash Outflow]]</f>
        <v>19000</v>
      </c>
    </row>
    <row r="21" spans="3:9">
      <c r="C21" s="48">
        <v>12</v>
      </c>
      <c r="D21" s="49">
        <v>45669</v>
      </c>
      <c r="E21" s="48" t="str">
        <f t="shared" si="0"/>
        <v>Sun</v>
      </c>
      <c r="F21" s="48">
        <f>SUMIF(Table4[Date],Table2[[#This Row],[Date]],Table4[Amount])</f>
        <v>0</v>
      </c>
      <c r="G21" s="48">
        <f>SUMIF(Table42[Date],Table2[[#This Row],[Date]],Table42[Amount])</f>
        <v>0</v>
      </c>
      <c r="H21" s="48">
        <f>Table2[[#This Row],[Cash Inflow]]-Table2[[#This Row],[Cash Outflow]]</f>
        <v>0</v>
      </c>
      <c r="I21" s="48">
        <f>I20+Table2[[#This Row],[Cash Inflow]]-Table2[[#This Row],[Cash Outflow]]</f>
        <v>19000</v>
      </c>
    </row>
    <row r="22" spans="3:9">
      <c r="C22" s="48">
        <v>13</v>
      </c>
      <c r="D22" s="49">
        <v>45670</v>
      </c>
      <c r="E22" s="48" t="str">
        <f t="shared" si="0"/>
        <v>Mon</v>
      </c>
      <c r="F22" s="48">
        <f>SUMIF(Table4[Date],Table2[[#This Row],[Date]],Table4[Amount])</f>
        <v>0</v>
      </c>
      <c r="G22" s="48">
        <f>SUMIF(Table42[Date],Table2[[#This Row],[Date]],Table42[Amount])</f>
        <v>0</v>
      </c>
      <c r="H22" s="48">
        <f>Table2[[#This Row],[Cash Inflow]]-Table2[[#This Row],[Cash Outflow]]</f>
        <v>0</v>
      </c>
      <c r="I22" s="48">
        <f>I21+Table2[[#This Row],[Cash Inflow]]-Table2[[#This Row],[Cash Outflow]]</f>
        <v>19000</v>
      </c>
    </row>
    <row r="23" spans="3:9">
      <c r="C23" s="48">
        <v>14</v>
      </c>
      <c r="D23" s="49">
        <v>45671</v>
      </c>
      <c r="E23" s="48" t="str">
        <f t="shared" si="0"/>
        <v>Tue</v>
      </c>
      <c r="F23" s="48">
        <f>SUMIF(Table4[Date],Table2[[#This Row],[Date]],Table4[Amount])</f>
        <v>0</v>
      </c>
      <c r="G23" s="48">
        <f>SUMIF(Table42[Date],Table2[[#This Row],[Date]],Table42[Amount])</f>
        <v>0</v>
      </c>
      <c r="H23" s="48">
        <f>Table2[[#This Row],[Cash Inflow]]-Table2[[#This Row],[Cash Outflow]]</f>
        <v>0</v>
      </c>
      <c r="I23" s="48">
        <f>I22+Table2[[#This Row],[Cash Inflow]]-Table2[[#This Row],[Cash Outflow]]</f>
        <v>19000</v>
      </c>
    </row>
    <row r="24" spans="3:9">
      <c r="C24" s="48">
        <v>15</v>
      </c>
      <c r="D24" s="49">
        <v>45672</v>
      </c>
      <c r="E24" s="48" t="str">
        <f t="shared" si="0"/>
        <v>Wed</v>
      </c>
      <c r="F24" s="48">
        <f>SUMIF(Table4[Date],Table2[[#This Row],[Date]],Table4[Amount])</f>
        <v>0</v>
      </c>
      <c r="G24" s="48">
        <f>SUMIF(Table42[Date],Table2[[#This Row],[Date]],Table42[Amount])</f>
        <v>0</v>
      </c>
      <c r="H24" s="48">
        <f>Table2[[#This Row],[Cash Inflow]]-Table2[[#This Row],[Cash Outflow]]</f>
        <v>0</v>
      </c>
      <c r="I24" s="48">
        <f>I23+Table2[[#This Row],[Cash Inflow]]-Table2[[#This Row],[Cash Outflow]]</f>
        <v>19000</v>
      </c>
    </row>
    <row r="25" spans="3:9">
      <c r="C25" s="48">
        <v>16</v>
      </c>
      <c r="D25" s="49">
        <v>45673</v>
      </c>
      <c r="E25" s="48" t="str">
        <f t="shared" si="0"/>
        <v>Thu</v>
      </c>
      <c r="F25" s="48">
        <f>SUMIF(Table4[Date],Table2[[#This Row],[Date]],Table4[Amount])</f>
        <v>0</v>
      </c>
      <c r="G25" s="48">
        <f>SUMIF(Table42[Date],Table2[[#This Row],[Date]],Table42[Amount])</f>
        <v>0</v>
      </c>
      <c r="H25" s="48">
        <f>Table2[[#This Row],[Cash Inflow]]-Table2[[#This Row],[Cash Outflow]]</f>
        <v>0</v>
      </c>
      <c r="I25" s="48">
        <f>I24+Table2[[#This Row],[Cash Inflow]]-Table2[[#This Row],[Cash Outflow]]</f>
        <v>19000</v>
      </c>
    </row>
    <row r="26" spans="3:9">
      <c r="C26" s="48">
        <v>17</v>
      </c>
      <c r="D26" s="49">
        <v>45674</v>
      </c>
      <c r="E26" s="48" t="str">
        <f t="shared" si="0"/>
        <v>Fri</v>
      </c>
      <c r="F26" s="48">
        <f>SUMIF(Table4[Date],Table2[[#This Row],[Date]],Table4[Amount])</f>
        <v>0</v>
      </c>
      <c r="G26" s="48">
        <f>SUMIF(Table42[Date],Table2[[#This Row],[Date]],Table42[Amount])</f>
        <v>0</v>
      </c>
      <c r="H26" s="48">
        <f>Table2[[#This Row],[Cash Inflow]]-Table2[[#This Row],[Cash Outflow]]</f>
        <v>0</v>
      </c>
      <c r="I26" s="48">
        <f>I25+Table2[[#This Row],[Cash Inflow]]-Table2[[#This Row],[Cash Outflow]]</f>
        <v>19000</v>
      </c>
    </row>
    <row r="27" spans="3:9">
      <c r="C27" s="48">
        <v>18</v>
      </c>
      <c r="D27" s="49">
        <v>45675</v>
      </c>
      <c r="E27" s="48" t="str">
        <f t="shared" si="0"/>
        <v>Sat</v>
      </c>
      <c r="F27" s="48">
        <f>SUMIF(Table4[Date],Table2[[#This Row],[Date]],Table4[Amount])</f>
        <v>0</v>
      </c>
      <c r="G27" s="48">
        <f>SUMIF(Table42[Date],Table2[[#This Row],[Date]],Table42[Amount])</f>
        <v>0</v>
      </c>
      <c r="H27" s="48">
        <f>Table2[[#This Row],[Cash Inflow]]-Table2[[#This Row],[Cash Outflow]]</f>
        <v>0</v>
      </c>
      <c r="I27" s="48">
        <f>I26+Table2[[#This Row],[Cash Inflow]]-Table2[[#This Row],[Cash Outflow]]</f>
        <v>19000</v>
      </c>
    </row>
    <row r="28" spans="3:9">
      <c r="C28" s="48">
        <v>19</v>
      </c>
      <c r="D28" s="49">
        <v>45676</v>
      </c>
      <c r="E28" s="48" t="str">
        <f t="shared" si="0"/>
        <v>Sun</v>
      </c>
      <c r="F28" s="48">
        <f>SUMIF(Table4[Date],Table2[[#This Row],[Date]],Table4[Amount])</f>
        <v>0</v>
      </c>
      <c r="G28" s="48">
        <f>SUMIF(Table42[Date],Table2[[#This Row],[Date]],Table42[Amount])</f>
        <v>0</v>
      </c>
      <c r="H28" s="48">
        <f>Table2[[#This Row],[Cash Inflow]]-Table2[[#This Row],[Cash Outflow]]</f>
        <v>0</v>
      </c>
      <c r="I28" s="48">
        <f>I27+Table2[[#This Row],[Cash Inflow]]-Table2[[#This Row],[Cash Outflow]]</f>
        <v>19000</v>
      </c>
    </row>
    <row r="29" spans="3:9">
      <c r="C29" s="48">
        <v>20</v>
      </c>
      <c r="D29" s="49">
        <v>45677</v>
      </c>
      <c r="E29" s="48" t="str">
        <f t="shared" si="0"/>
        <v>Mon</v>
      </c>
      <c r="F29" s="48">
        <f>SUMIF(Table4[Date],Table2[[#This Row],[Date]],Table4[Amount])</f>
        <v>0</v>
      </c>
      <c r="G29" s="48">
        <f>SUMIF(Table42[Date],Table2[[#This Row],[Date]],Table42[Amount])</f>
        <v>0</v>
      </c>
      <c r="H29" s="48">
        <f>Table2[[#This Row],[Cash Inflow]]-Table2[[#This Row],[Cash Outflow]]</f>
        <v>0</v>
      </c>
      <c r="I29" s="48">
        <f>I28+Table2[[#This Row],[Cash Inflow]]-Table2[[#This Row],[Cash Outflow]]</f>
        <v>19000</v>
      </c>
    </row>
    <row r="30" spans="3:9">
      <c r="C30" s="48">
        <v>21</v>
      </c>
      <c r="D30" s="49">
        <v>45678</v>
      </c>
      <c r="E30" s="48" t="str">
        <f t="shared" si="0"/>
        <v>Tue</v>
      </c>
      <c r="F30" s="48">
        <f>SUMIF(Table4[Date],Table2[[#This Row],[Date]],Table4[Amount])</f>
        <v>0</v>
      </c>
      <c r="G30" s="48">
        <f>SUMIF(Table42[Date],Table2[[#This Row],[Date]],Table42[Amount])</f>
        <v>0</v>
      </c>
      <c r="H30" s="48">
        <f>Table2[[#This Row],[Cash Inflow]]-Table2[[#This Row],[Cash Outflow]]</f>
        <v>0</v>
      </c>
      <c r="I30" s="48">
        <f>I29+Table2[[#This Row],[Cash Inflow]]-Table2[[#This Row],[Cash Outflow]]</f>
        <v>19000</v>
      </c>
    </row>
    <row r="31" spans="3:9">
      <c r="C31" s="48">
        <v>22</v>
      </c>
      <c r="D31" s="49">
        <v>45679</v>
      </c>
      <c r="E31" s="48" t="str">
        <f t="shared" si="0"/>
        <v>Wed</v>
      </c>
      <c r="F31" s="48">
        <f>SUMIF(Table4[Date],Table2[[#This Row],[Date]],Table4[Amount])</f>
        <v>0</v>
      </c>
      <c r="G31" s="48">
        <f>SUMIF(Table42[Date],Table2[[#This Row],[Date]],Table42[Amount])</f>
        <v>0</v>
      </c>
      <c r="H31" s="48">
        <f>Table2[[#This Row],[Cash Inflow]]-Table2[[#This Row],[Cash Outflow]]</f>
        <v>0</v>
      </c>
      <c r="I31" s="48">
        <f>I30+Table2[[#This Row],[Cash Inflow]]-Table2[[#This Row],[Cash Outflow]]</f>
        <v>19000</v>
      </c>
    </row>
    <row r="32" spans="3:9">
      <c r="C32" s="48">
        <v>23</v>
      </c>
      <c r="D32" s="49">
        <v>45680</v>
      </c>
      <c r="E32" s="48" t="str">
        <f t="shared" si="0"/>
        <v>Thu</v>
      </c>
      <c r="F32" s="48">
        <f>SUMIF(Table4[Date],Table2[[#This Row],[Date]],Table4[Amount])</f>
        <v>0</v>
      </c>
      <c r="G32" s="48">
        <f>SUMIF(Table42[Date],Table2[[#This Row],[Date]],Table42[Amount])</f>
        <v>0</v>
      </c>
      <c r="H32" s="48">
        <f>Table2[[#This Row],[Cash Inflow]]-Table2[[#This Row],[Cash Outflow]]</f>
        <v>0</v>
      </c>
      <c r="I32" s="48">
        <f>I31+Table2[[#This Row],[Cash Inflow]]-Table2[[#This Row],[Cash Outflow]]</f>
        <v>19000</v>
      </c>
    </row>
    <row r="33" spans="3:9">
      <c r="C33" s="48">
        <v>24</v>
      </c>
      <c r="D33" s="49">
        <v>45681</v>
      </c>
      <c r="E33" s="48" t="str">
        <f t="shared" si="0"/>
        <v>Fri</v>
      </c>
      <c r="F33" s="48">
        <f>SUMIF(Table4[Date],Table2[[#This Row],[Date]],Table4[Amount])</f>
        <v>0</v>
      </c>
      <c r="G33" s="48">
        <f>SUMIF(Table42[Date],Table2[[#This Row],[Date]],Table42[Amount])</f>
        <v>0</v>
      </c>
      <c r="H33" s="48">
        <f>Table2[[#This Row],[Cash Inflow]]-Table2[[#This Row],[Cash Outflow]]</f>
        <v>0</v>
      </c>
      <c r="I33" s="48">
        <f>I32+Table2[[#This Row],[Cash Inflow]]-Table2[[#This Row],[Cash Outflow]]</f>
        <v>19000</v>
      </c>
    </row>
    <row r="34" spans="3:9">
      <c r="C34" s="48">
        <v>25</v>
      </c>
      <c r="D34" s="49">
        <v>45682</v>
      </c>
      <c r="E34" s="48" t="str">
        <f t="shared" si="0"/>
        <v>Sat</v>
      </c>
      <c r="F34" s="48">
        <f>SUMIF(Table4[Date],Table2[[#This Row],[Date]],Table4[Amount])</f>
        <v>0</v>
      </c>
      <c r="G34" s="48">
        <f>SUMIF(Table42[Date],Table2[[#This Row],[Date]],Table42[Amount])</f>
        <v>0</v>
      </c>
      <c r="H34" s="48">
        <f>Table2[[#This Row],[Cash Inflow]]-Table2[[#This Row],[Cash Outflow]]</f>
        <v>0</v>
      </c>
      <c r="I34" s="48">
        <f>I33+Table2[[#This Row],[Cash Inflow]]-Table2[[#This Row],[Cash Outflow]]</f>
        <v>19000</v>
      </c>
    </row>
    <row r="35" spans="3:9">
      <c r="C35" s="48">
        <v>26</v>
      </c>
      <c r="D35" s="49">
        <v>45683</v>
      </c>
      <c r="E35" s="48" t="str">
        <f t="shared" si="0"/>
        <v>Sun</v>
      </c>
      <c r="F35" s="48">
        <f>SUMIF(Table4[Date],Table2[[#This Row],[Date]],Table4[Amount])</f>
        <v>0</v>
      </c>
      <c r="G35" s="48">
        <f>SUMIF(Table42[Date],Table2[[#This Row],[Date]],Table42[Amount])</f>
        <v>0</v>
      </c>
      <c r="H35" s="48">
        <f>Table2[[#This Row],[Cash Inflow]]-Table2[[#This Row],[Cash Outflow]]</f>
        <v>0</v>
      </c>
      <c r="I35" s="48">
        <f>I34+Table2[[#This Row],[Cash Inflow]]-Table2[[#This Row],[Cash Outflow]]</f>
        <v>19000</v>
      </c>
    </row>
    <row r="36" spans="3:9">
      <c r="C36" s="48">
        <v>27</v>
      </c>
      <c r="D36" s="49">
        <v>45684</v>
      </c>
      <c r="E36" s="48" t="str">
        <f t="shared" si="0"/>
        <v>Mon</v>
      </c>
      <c r="F36" s="48">
        <f>SUMIF(Table4[Date],Table2[[#This Row],[Date]],Table4[Amount])</f>
        <v>0</v>
      </c>
      <c r="G36" s="48">
        <f>SUMIF(Table42[Date],Table2[[#This Row],[Date]],Table42[Amount])</f>
        <v>0</v>
      </c>
      <c r="H36" s="48">
        <f>Table2[[#This Row],[Cash Inflow]]-Table2[[#This Row],[Cash Outflow]]</f>
        <v>0</v>
      </c>
      <c r="I36" s="48">
        <f>I35+Table2[[#This Row],[Cash Inflow]]-Table2[[#This Row],[Cash Outflow]]</f>
        <v>19000</v>
      </c>
    </row>
    <row r="37" spans="3:9">
      <c r="C37" s="48">
        <v>28</v>
      </c>
      <c r="D37" s="49">
        <v>45685</v>
      </c>
      <c r="E37" s="48" t="str">
        <f t="shared" si="0"/>
        <v>Tue</v>
      </c>
      <c r="F37" s="48">
        <f>SUMIF(Table4[Date],Table2[[#This Row],[Date]],Table4[Amount])</f>
        <v>0</v>
      </c>
      <c r="G37" s="48">
        <f>SUMIF(Table42[Date],Table2[[#This Row],[Date]],Table42[Amount])</f>
        <v>0</v>
      </c>
      <c r="H37" s="48">
        <f>Table2[[#This Row],[Cash Inflow]]-Table2[[#This Row],[Cash Outflow]]</f>
        <v>0</v>
      </c>
      <c r="I37" s="48">
        <f>I36+Table2[[#This Row],[Cash Inflow]]-Table2[[#This Row],[Cash Outflow]]</f>
        <v>19000</v>
      </c>
    </row>
    <row r="38" spans="3:9">
      <c r="C38" s="48">
        <v>29</v>
      </c>
      <c r="D38" s="49">
        <v>45686</v>
      </c>
      <c r="E38" s="48" t="str">
        <f t="shared" si="0"/>
        <v>Wed</v>
      </c>
      <c r="F38" s="48">
        <f>SUMIF(Table4[Date],Table2[[#This Row],[Date]],Table4[Amount])</f>
        <v>0</v>
      </c>
      <c r="G38" s="48">
        <f>SUMIF(Table42[Date],Table2[[#This Row],[Date]],Table42[Amount])</f>
        <v>0</v>
      </c>
      <c r="H38" s="48">
        <f>Table2[[#This Row],[Cash Inflow]]-Table2[[#This Row],[Cash Outflow]]</f>
        <v>0</v>
      </c>
      <c r="I38" s="48">
        <f>I37+Table2[[#This Row],[Cash Inflow]]-Table2[[#This Row],[Cash Outflow]]</f>
        <v>19000</v>
      </c>
    </row>
    <row r="39" spans="3:9">
      <c r="C39" s="48">
        <v>30</v>
      </c>
      <c r="D39" s="49">
        <v>45687</v>
      </c>
      <c r="E39" s="48" t="str">
        <f t="shared" si="0"/>
        <v>Thu</v>
      </c>
      <c r="F39" s="48">
        <f>SUMIF(Table4[Date],Table2[[#This Row],[Date]],Table4[Amount])</f>
        <v>0</v>
      </c>
      <c r="G39" s="48">
        <f>SUMIF(Table42[Date],Table2[[#This Row],[Date]],Table42[Amount])</f>
        <v>0</v>
      </c>
      <c r="H39" s="48">
        <f>Table2[[#This Row],[Cash Inflow]]-Table2[[#This Row],[Cash Outflow]]</f>
        <v>0</v>
      </c>
      <c r="I39" s="48">
        <f>I38+Table2[[#This Row],[Cash Inflow]]-Table2[[#This Row],[Cash Outflow]]</f>
        <v>19000</v>
      </c>
    </row>
    <row r="40" spans="3:9">
      <c r="C40" s="48">
        <v>31</v>
      </c>
      <c r="D40" s="49">
        <v>45688</v>
      </c>
      <c r="E40" s="48" t="str">
        <f t="shared" si="0"/>
        <v>Fri</v>
      </c>
      <c r="F40" s="48">
        <f>SUMIF(Table4[Date],Table2[[#This Row],[Date]],Table4[Amount])</f>
        <v>0</v>
      </c>
      <c r="G40" s="48">
        <f>SUMIF(Table42[Date],Table2[[#This Row],[Date]],Table42[Amount])</f>
        <v>0</v>
      </c>
      <c r="H40" s="48">
        <f>Table2[[#This Row],[Cash Inflow]]-Table2[[#This Row],[Cash Outflow]]</f>
        <v>0</v>
      </c>
      <c r="I40" s="48">
        <f>I39+Table2[[#This Row],[Cash Inflow]]-Table2[[#This Row],[Cash Outflow]]</f>
        <v>19000</v>
      </c>
    </row>
    <row r="41" spans="3:9">
      <c r="C41" s="48">
        <v>32</v>
      </c>
      <c r="D41" s="49">
        <v>45689</v>
      </c>
      <c r="E41" s="48" t="str">
        <f t="shared" si="0"/>
        <v>Sat</v>
      </c>
      <c r="F41" s="48">
        <f>SUMIF(Table4[Date],Table2[[#This Row],[Date]],Table4[Amount])</f>
        <v>0</v>
      </c>
      <c r="G41" s="48">
        <f>SUMIF(Table42[Date],Table2[[#This Row],[Date]],Table42[Amount])</f>
        <v>0</v>
      </c>
      <c r="H41" s="48">
        <f>Table2[[#This Row],[Cash Inflow]]-Table2[[#This Row],[Cash Outflow]]</f>
        <v>0</v>
      </c>
      <c r="I41" s="48">
        <f>I40+Table2[[#This Row],[Cash Inflow]]-Table2[[#This Row],[Cash Outflow]]</f>
        <v>19000</v>
      </c>
    </row>
    <row r="42" spans="3:9">
      <c r="C42" s="48">
        <v>33</v>
      </c>
      <c r="D42" s="49">
        <v>45690</v>
      </c>
      <c r="E42" s="48" t="str">
        <f t="shared" si="0"/>
        <v>Sun</v>
      </c>
      <c r="F42" s="48">
        <f>SUMIF(Table4[Date],Table2[[#This Row],[Date]],Table4[Amount])</f>
        <v>0</v>
      </c>
      <c r="G42" s="48">
        <f>SUMIF(Table42[Date],Table2[[#This Row],[Date]],Table42[Amount])</f>
        <v>0</v>
      </c>
      <c r="H42" s="48">
        <f>Table2[[#This Row],[Cash Inflow]]-Table2[[#This Row],[Cash Outflow]]</f>
        <v>0</v>
      </c>
      <c r="I42" s="48">
        <f>I41+Table2[[#This Row],[Cash Inflow]]-Table2[[#This Row],[Cash Outflow]]</f>
        <v>19000</v>
      </c>
    </row>
    <row r="43" spans="3:9">
      <c r="C43" s="48">
        <v>34</v>
      </c>
      <c r="D43" s="49">
        <v>45691</v>
      </c>
      <c r="E43" s="48" t="str">
        <f t="shared" si="0"/>
        <v>Mon</v>
      </c>
      <c r="F43" s="48">
        <f>SUMIF(Table4[Date],Table2[[#This Row],[Date]],Table4[Amount])</f>
        <v>0</v>
      </c>
      <c r="G43" s="48">
        <f>SUMIF(Table42[Date],Table2[[#This Row],[Date]],Table42[Amount])</f>
        <v>0</v>
      </c>
      <c r="H43" s="48">
        <f>Table2[[#This Row],[Cash Inflow]]-Table2[[#This Row],[Cash Outflow]]</f>
        <v>0</v>
      </c>
      <c r="I43" s="48">
        <f>I42+Table2[[#This Row],[Cash Inflow]]-Table2[[#This Row],[Cash Outflow]]</f>
        <v>19000</v>
      </c>
    </row>
    <row r="44" spans="3:9">
      <c r="C44" s="48">
        <v>35</v>
      </c>
      <c r="D44" s="49">
        <v>45692</v>
      </c>
      <c r="E44" s="48" t="str">
        <f t="shared" si="0"/>
        <v>Tue</v>
      </c>
      <c r="F44" s="48">
        <f>SUMIF(Table4[Date],Table2[[#This Row],[Date]],Table4[Amount])</f>
        <v>0</v>
      </c>
      <c r="G44" s="48">
        <f>SUMIF(Table42[Date],Table2[[#This Row],[Date]],Table42[Amount])</f>
        <v>0</v>
      </c>
      <c r="H44" s="48">
        <f>Table2[[#This Row],[Cash Inflow]]-Table2[[#This Row],[Cash Outflow]]</f>
        <v>0</v>
      </c>
      <c r="I44" s="48">
        <f>I43+Table2[[#This Row],[Cash Inflow]]-Table2[[#This Row],[Cash Outflow]]</f>
        <v>19000</v>
      </c>
    </row>
    <row r="45" spans="3:9">
      <c r="C45" s="48">
        <v>36</v>
      </c>
      <c r="D45" s="49">
        <v>45693</v>
      </c>
      <c r="E45" s="48" t="str">
        <f t="shared" si="0"/>
        <v>Wed</v>
      </c>
      <c r="F45" s="48">
        <f>SUMIF(Table4[Date],Table2[[#This Row],[Date]],Table4[Amount])</f>
        <v>0</v>
      </c>
      <c r="G45" s="48">
        <f>SUMIF(Table42[Date],Table2[[#This Row],[Date]],Table42[Amount])</f>
        <v>0</v>
      </c>
      <c r="H45" s="48">
        <f>Table2[[#This Row],[Cash Inflow]]-Table2[[#This Row],[Cash Outflow]]</f>
        <v>0</v>
      </c>
      <c r="I45" s="48">
        <f>I44+Table2[[#This Row],[Cash Inflow]]-Table2[[#This Row],[Cash Outflow]]</f>
        <v>19000</v>
      </c>
    </row>
    <row r="46" spans="3:9">
      <c r="C46" s="48">
        <v>37</v>
      </c>
      <c r="D46" s="49">
        <v>45694</v>
      </c>
      <c r="E46" s="48" t="str">
        <f t="shared" si="0"/>
        <v>Thu</v>
      </c>
      <c r="F46" s="48">
        <f>SUMIF(Table4[Date],Table2[[#This Row],[Date]],Table4[Amount])</f>
        <v>0</v>
      </c>
      <c r="G46" s="48">
        <f>SUMIF(Table42[Date],Table2[[#This Row],[Date]],Table42[Amount])</f>
        <v>0</v>
      </c>
      <c r="H46" s="48">
        <f>Table2[[#This Row],[Cash Inflow]]-Table2[[#This Row],[Cash Outflow]]</f>
        <v>0</v>
      </c>
      <c r="I46" s="48">
        <f>I45+Table2[[#This Row],[Cash Inflow]]-Table2[[#This Row],[Cash Outflow]]</f>
        <v>19000</v>
      </c>
    </row>
    <row r="47" spans="3:9">
      <c r="C47" s="48">
        <v>38</v>
      </c>
      <c r="D47" s="49">
        <v>45695</v>
      </c>
      <c r="E47" s="48" t="str">
        <f t="shared" si="0"/>
        <v>Fri</v>
      </c>
      <c r="F47" s="48">
        <f>SUMIF(Table4[Date],Table2[[#This Row],[Date]],Table4[Amount])</f>
        <v>0</v>
      </c>
      <c r="G47" s="48">
        <f>SUMIF(Table42[Date],Table2[[#This Row],[Date]],Table42[Amount])</f>
        <v>0</v>
      </c>
      <c r="H47" s="48">
        <f>Table2[[#This Row],[Cash Inflow]]-Table2[[#This Row],[Cash Outflow]]</f>
        <v>0</v>
      </c>
      <c r="I47" s="48">
        <f>I46+Table2[[#This Row],[Cash Inflow]]-Table2[[#This Row],[Cash Outflow]]</f>
        <v>19000</v>
      </c>
    </row>
    <row r="48" spans="3:9">
      <c r="C48" s="48">
        <v>39</v>
      </c>
      <c r="D48" s="49">
        <v>45696</v>
      </c>
      <c r="E48" s="48" t="str">
        <f t="shared" si="0"/>
        <v>Sat</v>
      </c>
      <c r="F48" s="48">
        <f>SUMIF(Table4[Date],Table2[[#This Row],[Date]],Table4[Amount])</f>
        <v>0</v>
      </c>
      <c r="G48" s="48">
        <f>SUMIF(Table42[Date],Table2[[#This Row],[Date]],Table42[Amount])</f>
        <v>0</v>
      </c>
      <c r="H48" s="48">
        <f>Table2[[#This Row],[Cash Inflow]]-Table2[[#This Row],[Cash Outflow]]</f>
        <v>0</v>
      </c>
      <c r="I48" s="48">
        <f>I47+Table2[[#This Row],[Cash Inflow]]-Table2[[#This Row],[Cash Outflow]]</f>
        <v>19000</v>
      </c>
    </row>
    <row r="49" spans="3:9">
      <c r="C49" s="48">
        <v>40</v>
      </c>
      <c r="D49" s="49">
        <v>45697</v>
      </c>
      <c r="E49" s="48" t="str">
        <f t="shared" si="0"/>
        <v>Sun</v>
      </c>
      <c r="F49" s="48">
        <f>SUMIF(Table4[Date],Table2[[#This Row],[Date]],Table4[Amount])</f>
        <v>0</v>
      </c>
      <c r="G49" s="48">
        <f>SUMIF(Table42[Date],Table2[[#This Row],[Date]],Table42[Amount])</f>
        <v>0</v>
      </c>
      <c r="H49" s="48">
        <f>Table2[[#This Row],[Cash Inflow]]-Table2[[#This Row],[Cash Outflow]]</f>
        <v>0</v>
      </c>
      <c r="I49" s="48">
        <f>I48+Table2[[#This Row],[Cash Inflow]]-Table2[[#This Row],[Cash Outflow]]</f>
        <v>19000</v>
      </c>
    </row>
    <row r="50" spans="3:9">
      <c r="C50" s="48">
        <v>41</v>
      </c>
      <c r="D50" s="49">
        <v>45698</v>
      </c>
      <c r="E50" s="48" t="str">
        <f t="shared" si="0"/>
        <v>Mon</v>
      </c>
      <c r="F50" s="48">
        <f>SUMIF(Table4[Date],Table2[[#This Row],[Date]],Table4[Amount])</f>
        <v>0</v>
      </c>
      <c r="G50" s="48">
        <f>SUMIF(Table42[Date],Table2[[#This Row],[Date]],Table42[Amount])</f>
        <v>0</v>
      </c>
      <c r="H50" s="48">
        <f>Table2[[#This Row],[Cash Inflow]]-Table2[[#This Row],[Cash Outflow]]</f>
        <v>0</v>
      </c>
      <c r="I50" s="48">
        <f>I49+Table2[[#This Row],[Cash Inflow]]-Table2[[#This Row],[Cash Outflow]]</f>
        <v>19000</v>
      </c>
    </row>
    <row r="51" spans="3:9">
      <c r="C51" s="48">
        <v>42</v>
      </c>
      <c r="D51" s="49">
        <v>45699</v>
      </c>
      <c r="E51" s="48" t="str">
        <f t="shared" si="0"/>
        <v>Tue</v>
      </c>
      <c r="F51" s="48">
        <f>SUMIF(Table4[Date],Table2[[#This Row],[Date]],Table4[Amount])</f>
        <v>0</v>
      </c>
      <c r="G51" s="48">
        <f>SUMIF(Table42[Date],Table2[[#This Row],[Date]],Table42[Amount])</f>
        <v>0</v>
      </c>
      <c r="H51" s="48">
        <f>Table2[[#This Row],[Cash Inflow]]-Table2[[#This Row],[Cash Outflow]]</f>
        <v>0</v>
      </c>
      <c r="I51" s="48">
        <f>I50+Table2[[#This Row],[Cash Inflow]]-Table2[[#This Row],[Cash Outflow]]</f>
        <v>19000</v>
      </c>
    </row>
    <row r="52" spans="3:9">
      <c r="C52" s="48">
        <v>43</v>
      </c>
      <c r="D52" s="49">
        <v>45700</v>
      </c>
      <c r="E52" s="48" t="str">
        <f t="shared" si="0"/>
        <v>Wed</v>
      </c>
      <c r="F52" s="48">
        <f>SUMIF(Table4[Date],Table2[[#This Row],[Date]],Table4[Amount])</f>
        <v>0</v>
      </c>
      <c r="G52" s="48">
        <f>SUMIF(Table42[Date],Table2[[#This Row],[Date]],Table42[Amount])</f>
        <v>0</v>
      </c>
      <c r="H52" s="48">
        <f>Table2[[#This Row],[Cash Inflow]]-Table2[[#This Row],[Cash Outflow]]</f>
        <v>0</v>
      </c>
      <c r="I52" s="48">
        <f>I51+Table2[[#This Row],[Cash Inflow]]-Table2[[#This Row],[Cash Outflow]]</f>
        <v>19000</v>
      </c>
    </row>
    <row r="53" spans="3:9">
      <c r="C53" s="48">
        <v>44</v>
      </c>
      <c r="D53" s="49">
        <v>45701</v>
      </c>
      <c r="E53" s="48" t="str">
        <f t="shared" si="0"/>
        <v>Thu</v>
      </c>
      <c r="F53" s="48">
        <f>SUMIF(Table4[Date],Table2[[#This Row],[Date]],Table4[Amount])</f>
        <v>0</v>
      </c>
      <c r="G53" s="48">
        <f>SUMIF(Table42[Date],Table2[[#This Row],[Date]],Table42[Amount])</f>
        <v>0</v>
      </c>
      <c r="H53" s="48">
        <f>Table2[[#This Row],[Cash Inflow]]-Table2[[#This Row],[Cash Outflow]]</f>
        <v>0</v>
      </c>
      <c r="I53" s="48">
        <f>I52+Table2[[#This Row],[Cash Inflow]]-Table2[[#This Row],[Cash Outflow]]</f>
        <v>19000</v>
      </c>
    </row>
    <row r="54" spans="3:9">
      <c r="C54" s="48">
        <v>45</v>
      </c>
      <c r="D54" s="49">
        <v>45702</v>
      </c>
      <c r="E54" s="48" t="str">
        <f t="shared" si="0"/>
        <v>Fri</v>
      </c>
      <c r="F54" s="48">
        <f>SUMIF(Table4[Date],Table2[[#This Row],[Date]],Table4[Amount])</f>
        <v>0</v>
      </c>
      <c r="G54" s="48">
        <f>SUMIF(Table42[Date],Table2[[#This Row],[Date]],Table42[Amount])</f>
        <v>0</v>
      </c>
      <c r="H54" s="48">
        <f>Table2[[#This Row],[Cash Inflow]]-Table2[[#This Row],[Cash Outflow]]</f>
        <v>0</v>
      </c>
      <c r="I54" s="48">
        <f>I53+Table2[[#This Row],[Cash Inflow]]-Table2[[#This Row],[Cash Outflow]]</f>
        <v>19000</v>
      </c>
    </row>
    <row r="55" spans="3:9">
      <c r="C55" s="48">
        <v>46</v>
      </c>
      <c r="D55" s="49">
        <v>45703</v>
      </c>
      <c r="E55" s="48" t="str">
        <f t="shared" si="0"/>
        <v>Sat</v>
      </c>
      <c r="F55" s="48">
        <f>SUMIF(Table4[Date],Table2[[#This Row],[Date]],Table4[Amount])</f>
        <v>0</v>
      </c>
      <c r="G55" s="48">
        <f>SUMIF(Table42[Date],Table2[[#This Row],[Date]],Table42[Amount])</f>
        <v>0</v>
      </c>
      <c r="H55" s="48">
        <f>Table2[[#This Row],[Cash Inflow]]-Table2[[#This Row],[Cash Outflow]]</f>
        <v>0</v>
      </c>
      <c r="I55" s="48">
        <f>I54+Table2[[#This Row],[Cash Inflow]]-Table2[[#This Row],[Cash Outflow]]</f>
        <v>19000</v>
      </c>
    </row>
    <row r="56" spans="3:9">
      <c r="C56" s="48">
        <v>47</v>
      </c>
      <c r="D56" s="49">
        <v>45704</v>
      </c>
      <c r="E56" s="48" t="str">
        <f t="shared" si="0"/>
        <v>Sun</v>
      </c>
      <c r="F56" s="48">
        <f>SUMIF(Table4[Date],Table2[[#This Row],[Date]],Table4[Amount])</f>
        <v>0</v>
      </c>
      <c r="G56" s="48">
        <f>SUMIF(Table42[Date],Table2[[#This Row],[Date]],Table42[Amount])</f>
        <v>0</v>
      </c>
      <c r="H56" s="48">
        <f>Table2[[#This Row],[Cash Inflow]]-Table2[[#This Row],[Cash Outflow]]</f>
        <v>0</v>
      </c>
      <c r="I56" s="48">
        <f>I55+Table2[[#This Row],[Cash Inflow]]-Table2[[#This Row],[Cash Outflow]]</f>
        <v>19000</v>
      </c>
    </row>
    <row r="57" spans="3:9">
      <c r="C57" s="48">
        <v>48</v>
      </c>
      <c r="D57" s="49">
        <v>45705</v>
      </c>
      <c r="E57" s="48" t="str">
        <f t="shared" si="0"/>
        <v>Mon</v>
      </c>
      <c r="F57" s="48">
        <f>SUMIF(Table4[Date],Table2[[#This Row],[Date]],Table4[Amount])</f>
        <v>0</v>
      </c>
      <c r="G57" s="48">
        <f>SUMIF(Table42[Date],Table2[[#This Row],[Date]],Table42[Amount])</f>
        <v>0</v>
      </c>
      <c r="H57" s="48">
        <f>Table2[[#This Row],[Cash Inflow]]-Table2[[#This Row],[Cash Outflow]]</f>
        <v>0</v>
      </c>
      <c r="I57" s="48">
        <f>I56+Table2[[#This Row],[Cash Inflow]]-Table2[[#This Row],[Cash Outflow]]</f>
        <v>19000</v>
      </c>
    </row>
    <row r="58" spans="3:9">
      <c r="C58" s="48">
        <v>49</v>
      </c>
      <c r="D58" s="49">
        <v>45706</v>
      </c>
      <c r="E58" s="48" t="str">
        <f t="shared" si="0"/>
        <v>Tue</v>
      </c>
      <c r="F58" s="48">
        <f>SUMIF(Table4[Date],Table2[[#This Row],[Date]],Table4[Amount])</f>
        <v>0</v>
      </c>
      <c r="G58" s="48">
        <f>SUMIF(Table42[Date],Table2[[#This Row],[Date]],Table42[Amount])</f>
        <v>0</v>
      </c>
      <c r="H58" s="48">
        <f>Table2[[#This Row],[Cash Inflow]]-Table2[[#This Row],[Cash Outflow]]</f>
        <v>0</v>
      </c>
      <c r="I58" s="48">
        <f>I57+Table2[[#This Row],[Cash Inflow]]-Table2[[#This Row],[Cash Outflow]]</f>
        <v>19000</v>
      </c>
    </row>
    <row r="59" spans="3:9">
      <c r="C59" s="48">
        <v>50</v>
      </c>
      <c r="D59" s="49">
        <v>45707</v>
      </c>
      <c r="E59" s="48" t="str">
        <f t="shared" si="0"/>
        <v>Wed</v>
      </c>
      <c r="F59" s="48">
        <f>SUMIF(Table4[Date],Table2[[#This Row],[Date]],Table4[Amount])</f>
        <v>0</v>
      </c>
      <c r="G59" s="48">
        <f>SUMIF(Table42[Date],Table2[[#This Row],[Date]],Table42[Amount])</f>
        <v>0</v>
      </c>
      <c r="H59" s="48">
        <f>Table2[[#This Row],[Cash Inflow]]-Table2[[#This Row],[Cash Outflow]]</f>
        <v>0</v>
      </c>
      <c r="I59" s="48">
        <f>I58+Table2[[#This Row],[Cash Inflow]]-Table2[[#This Row],[Cash Outflow]]</f>
        <v>19000</v>
      </c>
    </row>
    <row r="60" spans="3:9">
      <c r="C60" s="48">
        <v>51</v>
      </c>
      <c r="D60" s="49">
        <v>45708</v>
      </c>
      <c r="E60" s="48" t="str">
        <f t="shared" si="0"/>
        <v>Thu</v>
      </c>
      <c r="F60" s="48">
        <f>SUMIF(Table4[Date],Table2[[#This Row],[Date]],Table4[Amount])</f>
        <v>0</v>
      </c>
      <c r="G60" s="48">
        <f>SUMIF(Table42[Date],Table2[[#This Row],[Date]],Table42[Amount])</f>
        <v>0</v>
      </c>
      <c r="H60" s="48">
        <f>Table2[[#This Row],[Cash Inflow]]-Table2[[#This Row],[Cash Outflow]]</f>
        <v>0</v>
      </c>
      <c r="I60" s="48">
        <f>I59+Table2[[#This Row],[Cash Inflow]]-Table2[[#This Row],[Cash Outflow]]</f>
        <v>19000</v>
      </c>
    </row>
    <row r="61" spans="3:9">
      <c r="C61" s="48">
        <v>52</v>
      </c>
      <c r="D61" s="49">
        <v>45709</v>
      </c>
      <c r="E61" s="48" t="str">
        <f t="shared" si="0"/>
        <v>Fri</v>
      </c>
      <c r="F61" s="48">
        <f>SUMIF(Table4[Date],Table2[[#This Row],[Date]],Table4[Amount])</f>
        <v>0</v>
      </c>
      <c r="G61" s="48">
        <f>SUMIF(Table42[Date],Table2[[#This Row],[Date]],Table42[Amount])</f>
        <v>0</v>
      </c>
      <c r="H61" s="48">
        <f>Table2[[#This Row],[Cash Inflow]]-Table2[[#This Row],[Cash Outflow]]</f>
        <v>0</v>
      </c>
      <c r="I61" s="48">
        <f>I60+Table2[[#This Row],[Cash Inflow]]-Table2[[#This Row],[Cash Outflow]]</f>
        <v>19000</v>
      </c>
    </row>
    <row r="62" spans="3:9">
      <c r="C62" s="48">
        <v>53</v>
      </c>
      <c r="D62" s="49">
        <v>45710</v>
      </c>
      <c r="E62" s="48" t="str">
        <f t="shared" si="0"/>
        <v>Sat</v>
      </c>
      <c r="F62" s="48">
        <f>SUMIF(Table4[Date],Table2[[#This Row],[Date]],Table4[Amount])</f>
        <v>0</v>
      </c>
      <c r="G62" s="48">
        <f>SUMIF(Table42[Date],Table2[[#This Row],[Date]],Table42[Amount])</f>
        <v>0</v>
      </c>
      <c r="H62" s="48">
        <f>Table2[[#This Row],[Cash Inflow]]-Table2[[#This Row],[Cash Outflow]]</f>
        <v>0</v>
      </c>
      <c r="I62" s="48">
        <f>I61+Table2[[#This Row],[Cash Inflow]]-Table2[[#This Row],[Cash Outflow]]</f>
        <v>19000</v>
      </c>
    </row>
    <row r="63" spans="3:9">
      <c r="C63" s="48">
        <v>54</v>
      </c>
      <c r="D63" s="49">
        <v>45711</v>
      </c>
      <c r="E63" s="48" t="str">
        <f t="shared" si="0"/>
        <v>Sun</v>
      </c>
      <c r="F63" s="48">
        <f>SUMIF(Table4[Date],Table2[[#This Row],[Date]],Table4[Amount])</f>
        <v>0</v>
      </c>
      <c r="G63" s="48">
        <f>SUMIF(Table42[Date],Table2[[#This Row],[Date]],Table42[Amount])</f>
        <v>0</v>
      </c>
      <c r="H63" s="48">
        <f>Table2[[#This Row],[Cash Inflow]]-Table2[[#This Row],[Cash Outflow]]</f>
        <v>0</v>
      </c>
      <c r="I63" s="48">
        <f>I62+Table2[[#This Row],[Cash Inflow]]-Table2[[#This Row],[Cash Outflow]]</f>
        <v>19000</v>
      </c>
    </row>
    <row r="64" spans="3:9">
      <c r="C64" s="48">
        <v>55</v>
      </c>
      <c r="D64" s="49">
        <v>45712</v>
      </c>
      <c r="E64" s="48" t="str">
        <f t="shared" si="0"/>
        <v>Mon</v>
      </c>
      <c r="F64" s="48">
        <f>SUMIF(Table4[Date],Table2[[#This Row],[Date]],Table4[Amount])</f>
        <v>0</v>
      </c>
      <c r="G64" s="48">
        <f>SUMIF(Table42[Date],Table2[[#This Row],[Date]],Table42[Amount])</f>
        <v>0</v>
      </c>
      <c r="H64" s="48">
        <f>Table2[[#This Row],[Cash Inflow]]-Table2[[#This Row],[Cash Outflow]]</f>
        <v>0</v>
      </c>
      <c r="I64" s="48">
        <f>I63+Table2[[#This Row],[Cash Inflow]]-Table2[[#This Row],[Cash Outflow]]</f>
        <v>19000</v>
      </c>
    </row>
    <row r="65" spans="3:9">
      <c r="C65" s="48">
        <v>56</v>
      </c>
      <c r="D65" s="49">
        <v>45713</v>
      </c>
      <c r="E65" s="48" t="str">
        <f t="shared" si="0"/>
        <v>Tue</v>
      </c>
      <c r="F65" s="48">
        <f>SUMIF(Table4[Date],Table2[[#This Row],[Date]],Table4[Amount])</f>
        <v>0</v>
      </c>
      <c r="G65" s="48">
        <f>SUMIF(Table42[Date],Table2[[#This Row],[Date]],Table42[Amount])</f>
        <v>0</v>
      </c>
      <c r="H65" s="48">
        <f>Table2[[#This Row],[Cash Inflow]]-Table2[[#This Row],[Cash Outflow]]</f>
        <v>0</v>
      </c>
      <c r="I65" s="48">
        <f>I64+Table2[[#This Row],[Cash Inflow]]-Table2[[#This Row],[Cash Outflow]]</f>
        <v>19000</v>
      </c>
    </row>
    <row r="66" spans="3:9">
      <c r="C66" s="48">
        <v>57</v>
      </c>
      <c r="D66" s="49">
        <v>45714</v>
      </c>
      <c r="E66" s="48" t="str">
        <f t="shared" si="0"/>
        <v>Wed</v>
      </c>
      <c r="F66" s="48">
        <f>SUMIF(Table4[Date],Table2[[#This Row],[Date]],Table4[Amount])</f>
        <v>0</v>
      </c>
      <c r="G66" s="48">
        <f>SUMIF(Table42[Date],Table2[[#This Row],[Date]],Table42[Amount])</f>
        <v>0</v>
      </c>
      <c r="H66" s="48">
        <f>Table2[[#This Row],[Cash Inflow]]-Table2[[#This Row],[Cash Outflow]]</f>
        <v>0</v>
      </c>
      <c r="I66" s="48">
        <f>I65+Table2[[#This Row],[Cash Inflow]]-Table2[[#This Row],[Cash Outflow]]</f>
        <v>19000</v>
      </c>
    </row>
    <row r="67" spans="3:9">
      <c r="C67" s="48">
        <v>58</v>
      </c>
      <c r="D67" s="49">
        <v>45715</v>
      </c>
      <c r="E67" s="48" t="str">
        <f t="shared" si="0"/>
        <v>Thu</v>
      </c>
      <c r="F67" s="48">
        <f>SUMIF(Table4[Date],Table2[[#This Row],[Date]],Table4[Amount])</f>
        <v>0</v>
      </c>
      <c r="G67" s="48">
        <f>SUMIF(Table42[Date],Table2[[#This Row],[Date]],Table42[Amount])</f>
        <v>0</v>
      </c>
      <c r="H67" s="48">
        <f>Table2[[#This Row],[Cash Inflow]]-Table2[[#This Row],[Cash Outflow]]</f>
        <v>0</v>
      </c>
      <c r="I67" s="48">
        <f>I66+Table2[[#This Row],[Cash Inflow]]-Table2[[#This Row],[Cash Outflow]]</f>
        <v>19000</v>
      </c>
    </row>
    <row r="68" spans="3:9">
      <c r="C68" s="48">
        <v>59</v>
      </c>
      <c r="D68" s="49">
        <v>45716</v>
      </c>
      <c r="E68" s="48" t="str">
        <f t="shared" si="0"/>
        <v>Fri</v>
      </c>
      <c r="F68" s="48">
        <f>SUMIF(Table4[Date],Table2[[#This Row],[Date]],Table4[Amount])</f>
        <v>0</v>
      </c>
      <c r="G68" s="48">
        <f>SUMIF(Table42[Date],Table2[[#This Row],[Date]],Table42[Amount])</f>
        <v>0</v>
      </c>
      <c r="H68" s="48">
        <f>Table2[[#This Row],[Cash Inflow]]-Table2[[#This Row],[Cash Outflow]]</f>
        <v>0</v>
      </c>
      <c r="I68" s="48">
        <f>I67+Table2[[#This Row],[Cash Inflow]]-Table2[[#This Row],[Cash Outflow]]</f>
        <v>19000</v>
      </c>
    </row>
    <row r="69" spans="3:9">
      <c r="C69" s="48">
        <v>60</v>
      </c>
      <c r="D69" s="49">
        <v>45717</v>
      </c>
      <c r="E69" s="48" t="str">
        <f t="shared" si="0"/>
        <v>Sat</v>
      </c>
      <c r="F69" s="48">
        <f>SUMIF(Table4[Date],Table2[[#This Row],[Date]],Table4[Amount])</f>
        <v>0</v>
      </c>
      <c r="G69" s="48">
        <f>SUMIF(Table42[Date],Table2[[#This Row],[Date]],Table42[Amount])</f>
        <v>0</v>
      </c>
      <c r="H69" s="48">
        <f>Table2[[#This Row],[Cash Inflow]]-Table2[[#This Row],[Cash Outflow]]</f>
        <v>0</v>
      </c>
      <c r="I69" s="48">
        <f>I68+Table2[[#This Row],[Cash Inflow]]-Table2[[#This Row],[Cash Outflow]]</f>
        <v>19000</v>
      </c>
    </row>
    <row r="70" spans="3:9">
      <c r="C70" s="48">
        <v>61</v>
      </c>
      <c r="D70" s="49">
        <v>45718</v>
      </c>
      <c r="E70" s="48" t="str">
        <f t="shared" si="0"/>
        <v>Sun</v>
      </c>
      <c r="F70" s="48">
        <f>SUMIF(Table4[Date],Table2[[#This Row],[Date]],Table4[Amount])</f>
        <v>0</v>
      </c>
      <c r="G70" s="48">
        <f>SUMIF(Table42[Date],Table2[[#This Row],[Date]],Table42[Amount])</f>
        <v>0</v>
      </c>
      <c r="H70" s="48">
        <f>Table2[[#This Row],[Cash Inflow]]-Table2[[#This Row],[Cash Outflow]]</f>
        <v>0</v>
      </c>
      <c r="I70" s="48">
        <f>I69+Table2[[#This Row],[Cash Inflow]]-Table2[[#This Row],[Cash Outflow]]</f>
        <v>19000</v>
      </c>
    </row>
    <row r="71" spans="3:9">
      <c r="C71" s="48">
        <v>62</v>
      </c>
      <c r="D71" s="49">
        <v>45719</v>
      </c>
      <c r="E71" s="48" t="str">
        <f t="shared" si="0"/>
        <v>Mon</v>
      </c>
      <c r="F71" s="48">
        <f>SUMIF(Table4[Date],Table2[[#This Row],[Date]],Table4[Amount])</f>
        <v>0</v>
      </c>
      <c r="G71" s="48">
        <f>SUMIF(Table42[Date],Table2[[#This Row],[Date]],Table42[Amount])</f>
        <v>0</v>
      </c>
      <c r="H71" s="48">
        <f>Table2[[#This Row],[Cash Inflow]]-Table2[[#This Row],[Cash Outflow]]</f>
        <v>0</v>
      </c>
      <c r="I71" s="48">
        <f>I70+Table2[[#This Row],[Cash Inflow]]-Table2[[#This Row],[Cash Outflow]]</f>
        <v>19000</v>
      </c>
    </row>
    <row r="72" spans="3:9">
      <c r="C72" s="48">
        <v>63</v>
      </c>
      <c r="D72" s="49">
        <v>45720</v>
      </c>
      <c r="E72" s="48" t="str">
        <f t="shared" si="0"/>
        <v>Tue</v>
      </c>
      <c r="F72" s="48">
        <f>SUMIF(Table4[Date],Table2[[#This Row],[Date]],Table4[Amount])</f>
        <v>0</v>
      </c>
      <c r="G72" s="48">
        <f>SUMIF(Table42[Date],Table2[[#This Row],[Date]],Table42[Amount])</f>
        <v>0</v>
      </c>
      <c r="H72" s="48">
        <f>Table2[[#This Row],[Cash Inflow]]-Table2[[#This Row],[Cash Outflow]]</f>
        <v>0</v>
      </c>
      <c r="I72" s="48">
        <f>I71+Table2[[#This Row],[Cash Inflow]]-Table2[[#This Row],[Cash Outflow]]</f>
        <v>19000</v>
      </c>
    </row>
    <row r="73" spans="3:9">
      <c r="C73" s="48">
        <v>64</v>
      </c>
      <c r="D73" s="49">
        <v>45721</v>
      </c>
      <c r="E73" s="48" t="str">
        <f t="shared" si="0"/>
        <v>Wed</v>
      </c>
      <c r="F73" s="48">
        <f>SUMIF(Table4[Date],Table2[[#This Row],[Date]],Table4[Amount])</f>
        <v>0</v>
      </c>
      <c r="G73" s="48">
        <f>SUMIF(Table42[Date],Table2[[#This Row],[Date]],Table42[Amount])</f>
        <v>0</v>
      </c>
      <c r="H73" s="48">
        <f>Table2[[#This Row],[Cash Inflow]]-Table2[[#This Row],[Cash Outflow]]</f>
        <v>0</v>
      </c>
      <c r="I73" s="48">
        <f>I72+Table2[[#This Row],[Cash Inflow]]-Table2[[#This Row],[Cash Outflow]]</f>
        <v>19000</v>
      </c>
    </row>
    <row r="74" spans="3:9">
      <c r="C74" s="48">
        <v>65</v>
      </c>
      <c r="D74" s="49">
        <v>45722</v>
      </c>
      <c r="E74" s="48" t="str">
        <f t="shared" si="0"/>
        <v>Thu</v>
      </c>
      <c r="F74" s="48">
        <f>SUMIF(Table4[Date],Table2[[#This Row],[Date]],Table4[Amount])</f>
        <v>0</v>
      </c>
      <c r="G74" s="48">
        <f>SUMIF(Table42[Date],Table2[[#This Row],[Date]],Table42[Amount])</f>
        <v>0</v>
      </c>
      <c r="H74" s="48">
        <f>Table2[[#This Row],[Cash Inflow]]-Table2[[#This Row],[Cash Outflow]]</f>
        <v>0</v>
      </c>
      <c r="I74" s="48">
        <f>I73+Table2[[#This Row],[Cash Inflow]]-Table2[[#This Row],[Cash Outflow]]</f>
        <v>19000</v>
      </c>
    </row>
    <row r="75" spans="3:9">
      <c r="C75" s="48">
        <v>66</v>
      </c>
      <c r="D75" s="49">
        <v>45723</v>
      </c>
      <c r="E75" s="48" t="str">
        <f t="shared" ref="E75:E138" si="1">TEXT(D75,"DDD")</f>
        <v>Fri</v>
      </c>
      <c r="F75" s="48">
        <f>SUMIF(Table4[Date],Table2[[#This Row],[Date]],Table4[Amount])</f>
        <v>0</v>
      </c>
      <c r="G75" s="48">
        <f>SUMIF(Table42[Date],Table2[[#This Row],[Date]],Table42[Amount])</f>
        <v>0</v>
      </c>
      <c r="H75" s="48">
        <f>Table2[[#This Row],[Cash Inflow]]-Table2[[#This Row],[Cash Outflow]]</f>
        <v>0</v>
      </c>
      <c r="I75" s="48">
        <f>I74+Table2[[#This Row],[Cash Inflow]]-Table2[[#This Row],[Cash Outflow]]</f>
        <v>19000</v>
      </c>
    </row>
    <row r="76" spans="3:9">
      <c r="C76" s="48">
        <v>67</v>
      </c>
      <c r="D76" s="49">
        <v>45724</v>
      </c>
      <c r="E76" s="48" t="str">
        <f t="shared" si="1"/>
        <v>Sat</v>
      </c>
      <c r="F76" s="48">
        <f>SUMIF(Table4[Date],Table2[[#This Row],[Date]],Table4[Amount])</f>
        <v>0</v>
      </c>
      <c r="G76" s="48">
        <f>SUMIF(Table42[Date],Table2[[#This Row],[Date]],Table42[Amount])</f>
        <v>0</v>
      </c>
      <c r="H76" s="48">
        <f>Table2[[#This Row],[Cash Inflow]]-Table2[[#This Row],[Cash Outflow]]</f>
        <v>0</v>
      </c>
      <c r="I76" s="48">
        <f>I75+Table2[[#This Row],[Cash Inflow]]-Table2[[#This Row],[Cash Outflow]]</f>
        <v>19000</v>
      </c>
    </row>
    <row r="77" spans="3:9">
      <c r="C77" s="48">
        <v>68</v>
      </c>
      <c r="D77" s="49">
        <v>45725</v>
      </c>
      <c r="E77" s="48" t="str">
        <f t="shared" si="1"/>
        <v>Sun</v>
      </c>
      <c r="F77" s="48">
        <f>SUMIF(Table4[Date],Table2[[#This Row],[Date]],Table4[Amount])</f>
        <v>0</v>
      </c>
      <c r="G77" s="48">
        <f>SUMIF(Table42[Date],Table2[[#This Row],[Date]],Table42[Amount])</f>
        <v>0</v>
      </c>
      <c r="H77" s="48">
        <f>Table2[[#This Row],[Cash Inflow]]-Table2[[#This Row],[Cash Outflow]]</f>
        <v>0</v>
      </c>
      <c r="I77" s="48">
        <f>I76+Table2[[#This Row],[Cash Inflow]]-Table2[[#This Row],[Cash Outflow]]</f>
        <v>19000</v>
      </c>
    </row>
    <row r="78" spans="3:9">
      <c r="C78" s="48">
        <v>69</v>
      </c>
      <c r="D78" s="49">
        <v>45726</v>
      </c>
      <c r="E78" s="48" t="str">
        <f t="shared" si="1"/>
        <v>Mon</v>
      </c>
      <c r="F78" s="48">
        <f>SUMIF(Table4[Date],Table2[[#This Row],[Date]],Table4[Amount])</f>
        <v>0</v>
      </c>
      <c r="G78" s="48">
        <f>SUMIF(Table42[Date],Table2[[#This Row],[Date]],Table42[Amount])</f>
        <v>0</v>
      </c>
      <c r="H78" s="48">
        <f>Table2[[#This Row],[Cash Inflow]]-Table2[[#This Row],[Cash Outflow]]</f>
        <v>0</v>
      </c>
      <c r="I78" s="48">
        <f>I77+Table2[[#This Row],[Cash Inflow]]-Table2[[#This Row],[Cash Outflow]]</f>
        <v>19000</v>
      </c>
    </row>
    <row r="79" spans="3:9">
      <c r="C79" s="48">
        <v>70</v>
      </c>
      <c r="D79" s="49">
        <v>45727</v>
      </c>
      <c r="E79" s="48" t="str">
        <f t="shared" si="1"/>
        <v>Tue</v>
      </c>
      <c r="F79" s="48">
        <f>SUMIF(Table4[Date],Table2[[#This Row],[Date]],Table4[Amount])</f>
        <v>0</v>
      </c>
      <c r="G79" s="48">
        <f>SUMIF(Table42[Date],Table2[[#This Row],[Date]],Table42[Amount])</f>
        <v>0</v>
      </c>
      <c r="H79" s="48">
        <f>Table2[[#This Row],[Cash Inflow]]-Table2[[#This Row],[Cash Outflow]]</f>
        <v>0</v>
      </c>
      <c r="I79" s="48">
        <f>I78+Table2[[#This Row],[Cash Inflow]]-Table2[[#This Row],[Cash Outflow]]</f>
        <v>19000</v>
      </c>
    </row>
    <row r="80" spans="3:9">
      <c r="C80" s="48">
        <v>71</v>
      </c>
      <c r="D80" s="49">
        <v>45728</v>
      </c>
      <c r="E80" s="48" t="str">
        <f t="shared" si="1"/>
        <v>Wed</v>
      </c>
      <c r="F80" s="48">
        <f>SUMIF(Table4[Date],Table2[[#This Row],[Date]],Table4[Amount])</f>
        <v>0</v>
      </c>
      <c r="G80" s="48">
        <f>SUMIF(Table42[Date],Table2[[#This Row],[Date]],Table42[Amount])</f>
        <v>0</v>
      </c>
      <c r="H80" s="48">
        <f>Table2[[#This Row],[Cash Inflow]]-Table2[[#This Row],[Cash Outflow]]</f>
        <v>0</v>
      </c>
      <c r="I80" s="48">
        <f>I79+Table2[[#This Row],[Cash Inflow]]-Table2[[#This Row],[Cash Outflow]]</f>
        <v>19000</v>
      </c>
    </row>
    <row r="81" spans="3:9">
      <c r="C81" s="48">
        <v>72</v>
      </c>
      <c r="D81" s="49">
        <v>45729</v>
      </c>
      <c r="E81" s="48" t="str">
        <f t="shared" si="1"/>
        <v>Thu</v>
      </c>
      <c r="F81" s="48">
        <f>SUMIF(Table4[Date],Table2[[#This Row],[Date]],Table4[Amount])</f>
        <v>0</v>
      </c>
      <c r="G81" s="48">
        <f>SUMIF(Table42[Date],Table2[[#This Row],[Date]],Table42[Amount])</f>
        <v>0</v>
      </c>
      <c r="H81" s="48">
        <f>Table2[[#This Row],[Cash Inflow]]-Table2[[#This Row],[Cash Outflow]]</f>
        <v>0</v>
      </c>
      <c r="I81" s="48">
        <f>I80+Table2[[#This Row],[Cash Inflow]]-Table2[[#This Row],[Cash Outflow]]</f>
        <v>19000</v>
      </c>
    </row>
    <row r="82" spans="3:9">
      <c r="C82" s="48">
        <v>73</v>
      </c>
      <c r="D82" s="49">
        <v>45730</v>
      </c>
      <c r="E82" s="48" t="str">
        <f t="shared" si="1"/>
        <v>Fri</v>
      </c>
      <c r="F82" s="48">
        <f>SUMIF(Table4[Date],Table2[[#This Row],[Date]],Table4[Amount])</f>
        <v>0</v>
      </c>
      <c r="G82" s="48">
        <f>SUMIF(Table42[Date],Table2[[#This Row],[Date]],Table42[Amount])</f>
        <v>0</v>
      </c>
      <c r="H82" s="48">
        <f>Table2[[#This Row],[Cash Inflow]]-Table2[[#This Row],[Cash Outflow]]</f>
        <v>0</v>
      </c>
      <c r="I82" s="48">
        <f>I81+Table2[[#This Row],[Cash Inflow]]-Table2[[#This Row],[Cash Outflow]]</f>
        <v>19000</v>
      </c>
    </row>
    <row r="83" spans="3:9">
      <c r="C83" s="48">
        <v>74</v>
      </c>
      <c r="D83" s="49">
        <v>45731</v>
      </c>
      <c r="E83" s="48" t="str">
        <f t="shared" si="1"/>
        <v>Sat</v>
      </c>
      <c r="F83" s="48">
        <f>SUMIF(Table4[Date],Table2[[#This Row],[Date]],Table4[Amount])</f>
        <v>0</v>
      </c>
      <c r="G83" s="48">
        <f>SUMIF(Table42[Date],Table2[[#This Row],[Date]],Table42[Amount])</f>
        <v>0</v>
      </c>
      <c r="H83" s="48">
        <f>Table2[[#This Row],[Cash Inflow]]-Table2[[#This Row],[Cash Outflow]]</f>
        <v>0</v>
      </c>
      <c r="I83" s="48">
        <f>I82+Table2[[#This Row],[Cash Inflow]]-Table2[[#This Row],[Cash Outflow]]</f>
        <v>19000</v>
      </c>
    </row>
    <row r="84" spans="3:9">
      <c r="C84" s="48">
        <v>75</v>
      </c>
      <c r="D84" s="49">
        <v>45732</v>
      </c>
      <c r="E84" s="48" t="str">
        <f t="shared" si="1"/>
        <v>Sun</v>
      </c>
      <c r="F84" s="48">
        <f>SUMIF(Table4[Date],Table2[[#This Row],[Date]],Table4[Amount])</f>
        <v>0</v>
      </c>
      <c r="G84" s="48">
        <f>SUMIF(Table42[Date],Table2[[#This Row],[Date]],Table42[Amount])</f>
        <v>0</v>
      </c>
      <c r="H84" s="48">
        <f>Table2[[#This Row],[Cash Inflow]]-Table2[[#This Row],[Cash Outflow]]</f>
        <v>0</v>
      </c>
      <c r="I84" s="48">
        <f>I83+Table2[[#This Row],[Cash Inflow]]-Table2[[#This Row],[Cash Outflow]]</f>
        <v>19000</v>
      </c>
    </row>
    <row r="85" spans="3:9">
      <c r="C85" s="48">
        <v>76</v>
      </c>
      <c r="D85" s="49">
        <v>45733</v>
      </c>
      <c r="E85" s="48" t="str">
        <f t="shared" si="1"/>
        <v>Mon</v>
      </c>
      <c r="F85" s="48">
        <f>SUMIF(Table4[Date],Table2[[#This Row],[Date]],Table4[Amount])</f>
        <v>0</v>
      </c>
      <c r="G85" s="48">
        <f>SUMIF(Table42[Date],Table2[[#This Row],[Date]],Table42[Amount])</f>
        <v>0</v>
      </c>
      <c r="H85" s="48">
        <f>Table2[[#This Row],[Cash Inflow]]-Table2[[#This Row],[Cash Outflow]]</f>
        <v>0</v>
      </c>
      <c r="I85" s="48">
        <f>I84+Table2[[#This Row],[Cash Inflow]]-Table2[[#This Row],[Cash Outflow]]</f>
        <v>19000</v>
      </c>
    </row>
    <row r="86" spans="3:9">
      <c r="C86" s="48">
        <v>77</v>
      </c>
      <c r="D86" s="49">
        <v>45734</v>
      </c>
      <c r="E86" s="48" t="str">
        <f t="shared" si="1"/>
        <v>Tue</v>
      </c>
      <c r="F86" s="48">
        <f>SUMIF(Table4[Date],Table2[[#This Row],[Date]],Table4[Amount])</f>
        <v>0</v>
      </c>
      <c r="G86" s="48">
        <f>SUMIF(Table42[Date],Table2[[#This Row],[Date]],Table42[Amount])</f>
        <v>0</v>
      </c>
      <c r="H86" s="48">
        <f>Table2[[#This Row],[Cash Inflow]]-Table2[[#This Row],[Cash Outflow]]</f>
        <v>0</v>
      </c>
      <c r="I86" s="48">
        <f>I85+Table2[[#This Row],[Cash Inflow]]-Table2[[#This Row],[Cash Outflow]]</f>
        <v>19000</v>
      </c>
    </row>
    <row r="87" spans="3:9">
      <c r="C87" s="48">
        <v>78</v>
      </c>
      <c r="D87" s="49">
        <v>45735</v>
      </c>
      <c r="E87" s="48" t="str">
        <f t="shared" si="1"/>
        <v>Wed</v>
      </c>
      <c r="F87" s="48">
        <f>SUMIF(Table4[Date],Table2[[#This Row],[Date]],Table4[Amount])</f>
        <v>0</v>
      </c>
      <c r="G87" s="48">
        <f>SUMIF(Table42[Date],Table2[[#This Row],[Date]],Table42[Amount])</f>
        <v>0</v>
      </c>
      <c r="H87" s="48">
        <f>Table2[[#This Row],[Cash Inflow]]-Table2[[#This Row],[Cash Outflow]]</f>
        <v>0</v>
      </c>
      <c r="I87" s="48">
        <f>I86+Table2[[#This Row],[Cash Inflow]]-Table2[[#This Row],[Cash Outflow]]</f>
        <v>19000</v>
      </c>
    </row>
    <row r="88" spans="3:9">
      <c r="C88" s="48">
        <v>79</v>
      </c>
      <c r="D88" s="49">
        <v>45736</v>
      </c>
      <c r="E88" s="48" t="str">
        <f t="shared" si="1"/>
        <v>Thu</v>
      </c>
      <c r="F88" s="48">
        <f>SUMIF(Table4[Date],Table2[[#This Row],[Date]],Table4[Amount])</f>
        <v>0</v>
      </c>
      <c r="G88" s="48">
        <f>SUMIF(Table42[Date],Table2[[#This Row],[Date]],Table42[Amount])</f>
        <v>0</v>
      </c>
      <c r="H88" s="48">
        <f>Table2[[#This Row],[Cash Inflow]]-Table2[[#This Row],[Cash Outflow]]</f>
        <v>0</v>
      </c>
      <c r="I88" s="48">
        <f>I87+Table2[[#This Row],[Cash Inflow]]-Table2[[#This Row],[Cash Outflow]]</f>
        <v>19000</v>
      </c>
    </row>
    <row r="89" spans="3:9">
      <c r="C89" s="48">
        <v>80</v>
      </c>
      <c r="D89" s="49">
        <v>45737</v>
      </c>
      <c r="E89" s="48" t="str">
        <f t="shared" si="1"/>
        <v>Fri</v>
      </c>
      <c r="F89" s="48">
        <f>SUMIF(Table4[Date],Table2[[#This Row],[Date]],Table4[Amount])</f>
        <v>0</v>
      </c>
      <c r="G89" s="48">
        <f>SUMIF(Table42[Date],Table2[[#This Row],[Date]],Table42[Amount])</f>
        <v>0</v>
      </c>
      <c r="H89" s="48">
        <f>Table2[[#This Row],[Cash Inflow]]-Table2[[#This Row],[Cash Outflow]]</f>
        <v>0</v>
      </c>
      <c r="I89" s="48">
        <f>I88+Table2[[#This Row],[Cash Inflow]]-Table2[[#This Row],[Cash Outflow]]</f>
        <v>19000</v>
      </c>
    </row>
    <row r="90" spans="3:9">
      <c r="C90" s="48">
        <v>81</v>
      </c>
      <c r="D90" s="49">
        <v>45738</v>
      </c>
      <c r="E90" s="48" t="str">
        <f t="shared" si="1"/>
        <v>Sat</v>
      </c>
      <c r="F90" s="48">
        <f>SUMIF(Table4[Date],Table2[[#This Row],[Date]],Table4[Amount])</f>
        <v>0</v>
      </c>
      <c r="G90" s="48">
        <f>SUMIF(Table42[Date],Table2[[#This Row],[Date]],Table42[Amount])</f>
        <v>0</v>
      </c>
      <c r="H90" s="48">
        <f>Table2[[#This Row],[Cash Inflow]]-Table2[[#This Row],[Cash Outflow]]</f>
        <v>0</v>
      </c>
      <c r="I90" s="48">
        <f>I89+Table2[[#This Row],[Cash Inflow]]-Table2[[#This Row],[Cash Outflow]]</f>
        <v>19000</v>
      </c>
    </row>
    <row r="91" spans="3:9">
      <c r="C91" s="48">
        <v>82</v>
      </c>
      <c r="D91" s="49">
        <v>45739</v>
      </c>
      <c r="E91" s="48" t="str">
        <f t="shared" si="1"/>
        <v>Sun</v>
      </c>
      <c r="F91" s="48">
        <f>SUMIF(Table4[Date],Table2[[#This Row],[Date]],Table4[Amount])</f>
        <v>0</v>
      </c>
      <c r="G91" s="48">
        <f>SUMIF(Table42[Date],Table2[[#This Row],[Date]],Table42[Amount])</f>
        <v>0</v>
      </c>
      <c r="H91" s="48">
        <f>Table2[[#This Row],[Cash Inflow]]-Table2[[#This Row],[Cash Outflow]]</f>
        <v>0</v>
      </c>
      <c r="I91" s="48">
        <f>I90+Table2[[#This Row],[Cash Inflow]]-Table2[[#This Row],[Cash Outflow]]</f>
        <v>19000</v>
      </c>
    </row>
    <row r="92" spans="3:9">
      <c r="C92" s="48">
        <v>83</v>
      </c>
      <c r="D92" s="49">
        <v>45740</v>
      </c>
      <c r="E92" s="48" t="str">
        <f t="shared" si="1"/>
        <v>Mon</v>
      </c>
      <c r="F92" s="48">
        <f>SUMIF(Table4[Date],Table2[[#This Row],[Date]],Table4[Amount])</f>
        <v>0</v>
      </c>
      <c r="G92" s="48">
        <f>SUMIF(Table42[Date],Table2[[#This Row],[Date]],Table42[Amount])</f>
        <v>0</v>
      </c>
      <c r="H92" s="48">
        <f>Table2[[#This Row],[Cash Inflow]]-Table2[[#This Row],[Cash Outflow]]</f>
        <v>0</v>
      </c>
      <c r="I92" s="48">
        <f>I91+Table2[[#This Row],[Cash Inflow]]-Table2[[#This Row],[Cash Outflow]]</f>
        <v>19000</v>
      </c>
    </row>
    <row r="93" spans="3:9">
      <c r="C93" s="48">
        <v>84</v>
      </c>
      <c r="D93" s="49">
        <v>45741</v>
      </c>
      <c r="E93" s="48" t="str">
        <f t="shared" si="1"/>
        <v>Tue</v>
      </c>
      <c r="F93" s="48">
        <f>SUMIF(Table4[Date],Table2[[#This Row],[Date]],Table4[Amount])</f>
        <v>0</v>
      </c>
      <c r="G93" s="48">
        <f>SUMIF(Table42[Date],Table2[[#This Row],[Date]],Table42[Amount])</f>
        <v>0</v>
      </c>
      <c r="H93" s="48">
        <f>Table2[[#This Row],[Cash Inflow]]-Table2[[#This Row],[Cash Outflow]]</f>
        <v>0</v>
      </c>
      <c r="I93" s="48">
        <f>I92+Table2[[#This Row],[Cash Inflow]]-Table2[[#This Row],[Cash Outflow]]</f>
        <v>19000</v>
      </c>
    </row>
    <row r="94" spans="3:9">
      <c r="C94" s="48">
        <v>85</v>
      </c>
      <c r="D94" s="49">
        <v>45742</v>
      </c>
      <c r="E94" s="48" t="str">
        <f t="shared" si="1"/>
        <v>Wed</v>
      </c>
      <c r="F94" s="48">
        <f>SUMIF(Table4[Date],Table2[[#This Row],[Date]],Table4[Amount])</f>
        <v>0</v>
      </c>
      <c r="G94" s="48">
        <f>SUMIF(Table42[Date],Table2[[#This Row],[Date]],Table42[Amount])</f>
        <v>0</v>
      </c>
      <c r="H94" s="48">
        <f>Table2[[#This Row],[Cash Inflow]]-Table2[[#This Row],[Cash Outflow]]</f>
        <v>0</v>
      </c>
      <c r="I94" s="48">
        <f>I93+Table2[[#This Row],[Cash Inflow]]-Table2[[#This Row],[Cash Outflow]]</f>
        <v>19000</v>
      </c>
    </row>
    <row r="95" spans="3:9">
      <c r="C95" s="48">
        <v>86</v>
      </c>
      <c r="D95" s="49">
        <v>45743</v>
      </c>
      <c r="E95" s="48" t="str">
        <f t="shared" si="1"/>
        <v>Thu</v>
      </c>
      <c r="F95" s="48">
        <f>SUMIF(Table4[Date],Table2[[#This Row],[Date]],Table4[Amount])</f>
        <v>0</v>
      </c>
      <c r="G95" s="48">
        <f>SUMIF(Table42[Date],Table2[[#This Row],[Date]],Table42[Amount])</f>
        <v>0</v>
      </c>
      <c r="H95" s="48">
        <f>Table2[[#This Row],[Cash Inflow]]-Table2[[#This Row],[Cash Outflow]]</f>
        <v>0</v>
      </c>
      <c r="I95" s="48">
        <f>I94+Table2[[#This Row],[Cash Inflow]]-Table2[[#This Row],[Cash Outflow]]</f>
        <v>19000</v>
      </c>
    </row>
    <row r="96" spans="3:9">
      <c r="C96" s="48">
        <v>87</v>
      </c>
      <c r="D96" s="49">
        <v>45744</v>
      </c>
      <c r="E96" s="48" t="str">
        <f t="shared" si="1"/>
        <v>Fri</v>
      </c>
      <c r="F96" s="48">
        <f>SUMIF(Table4[Date],Table2[[#This Row],[Date]],Table4[Amount])</f>
        <v>0</v>
      </c>
      <c r="G96" s="48">
        <f>SUMIF(Table42[Date],Table2[[#This Row],[Date]],Table42[Amount])</f>
        <v>0</v>
      </c>
      <c r="H96" s="48">
        <f>Table2[[#This Row],[Cash Inflow]]-Table2[[#This Row],[Cash Outflow]]</f>
        <v>0</v>
      </c>
      <c r="I96" s="48">
        <f>I95+Table2[[#This Row],[Cash Inflow]]-Table2[[#This Row],[Cash Outflow]]</f>
        <v>19000</v>
      </c>
    </row>
    <row r="97" spans="3:9">
      <c r="C97" s="48">
        <v>88</v>
      </c>
      <c r="D97" s="49">
        <v>45745</v>
      </c>
      <c r="E97" s="48" t="str">
        <f t="shared" si="1"/>
        <v>Sat</v>
      </c>
      <c r="F97" s="48">
        <f>SUMIF(Table4[Date],Table2[[#This Row],[Date]],Table4[Amount])</f>
        <v>0</v>
      </c>
      <c r="G97" s="48">
        <f>SUMIF(Table42[Date],Table2[[#This Row],[Date]],Table42[Amount])</f>
        <v>0</v>
      </c>
      <c r="H97" s="48">
        <f>Table2[[#This Row],[Cash Inflow]]-Table2[[#This Row],[Cash Outflow]]</f>
        <v>0</v>
      </c>
      <c r="I97" s="48">
        <f>I96+Table2[[#This Row],[Cash Inflow]]-Table2[[#This Row],[Cash Outflow]]</f>
        <v>19000</v>
      </c>
    </row>
    <row r="98" spans="3:9">
      <c r="C98" s="48">
        <v>89</v>
      </c>
      <c r="D98" s="49">
        <v>45746</v>
      </c>
      <c r="E98" s="48" t="str">
        <f t="shared" si="1"/>
        <v>Sun</v>
      </c>
      <c r="F98" s="48">
        <f>SUMIF(Table4[Date],Table2[[#This Row],[Date]],Table4[Amount])</f>
        <v>0</v>
      </c>
      <c r="G98" s="48">
        <f>SUMIF(Table42[Date],Table2[[#This Row],[Date]],Table42[Amount])</f>
        <v>0</v>
      </c>
      <c r="H98" s="48">
        <f>Table2[[#This Row],[Cash Inflow]]-Table2[[#This Row],[Cash Outflow]]</f>
        <v>0</v>
      </c>
      <c r="I98" s="48">
        <f>I97+Table2[[#This Row],[Cash Inflow]]-Table2[[#This Row],[Cash Outflow]]</f>
        <v>19000</v>
      </c>
    </row>
    <row r="99" spans="3:9">
      <c r="C99" s="48">
        <v>90</v>
      </c>
      <c r="D99" s="49">
        <v>45747</v>
      </c>
      <c r="E99" s="48" t="str">
        <f t="shared" si="1"/>
        <v>Mon</v>
      </c>
      <c r="F99" s="48">
        <f>SUMIF(Table4[Date],Table2[[#This Row],[Date]],Table4[Amount])</f>
        <v>0</v>
      </c>
      <c r="G99" s="48">
        <f>SUMIF(Table42[Date],Table2[[#This Row],[Date]],Table42[Amount])</f>
        <v>0</v>
      </c>
      <c r="H99" s="48">
        <f>Table2[[#This Row],[Cash Inflow]]-Table2[[#This Row],[Cash Outflow]]</f>
        <v>0</v>
      </c>
      <c r="I99" s="48">
        <f>I98+Table2[[#This Row],[Cash Inflow]]-Table2[[#This Row],[Cash Outflow]]</f>
        <v>19000</v>
      </c>
    </row>
    <row r="100" spans="3:9">
      <c r="C100" s="48">
        <v>91</v>
      </c>
      <c r="D100" s="49">
        <v>45748</v>
      </c>
      <c r="E100" s="48" t="str">
        <f t="shared" si="1"/>
        <v>Tue</v>
      </c>
      <c r="F100" s="48">
        <f>SUMIF(Table4[Date],Table2[[#This Row],[Date]],Table4[Amount])</f>
        <v>0</v>
      </c>
      <c r="G100" s="48">
        <f>SUMIF(Table42[Date],Table2[[#This Row],[Date]],Table42[Amount])</f>
        <v>0</v>
      </c>
      <c r="H100" s="48">
        <f>Table2[[#This Row],[Cash Inflow]]-Table2[[#This Row],[Cash Outflow]]</f>
        <v>0</v>
      </c>
      <c r="I100" s="48">
        <f>I99+Table2[[#This Row],[Cash Inflow]]-Table2[[#This Row],[Cash Outflow]]</f>
        <v>19000</v>
      </c>
    </row>
    <row r="101" spans="3:9">
      <c r="C101" s="48">
        <v>92</v>
      </c>
      <c r="D101" s="49">
        <v>45749</v>
      </c>
      <c r="E101" s="48" t="str">
        <f t="shared" si="1"/>
        <v>Wed</v>
      </c>
      <c r="F101" s="48">
        <f>SUMIF(Table4[Date],Table2[[#This Row],[Date]],Table4[Amount])</f>
        <v>0</v>
      </c>
      <c r="G101" s="48">
        <f>SUMIF(Table42[Date],Table2[[#This Row],[Date]],Table42[Amount])</f>
        <v>0</v>
      </c>
      <c r="H101" s="48">
        <f>Table2[[#This Row],[Cash Inflow]]-Table2[[#This Row],[Cash Outflow]]</f>
        <v>0</v>
      </c>
      <c r="I101" s="48">
        <f>I100+Table2[[#This Row],[Cash Inflow]]-Table2[[#This Row],[Cash Outflow]]</f>
        <v>19000</v>
      </c>
    </row>
    <row r="102" spans="3:9">
      <c r="C102" s="48">
        <v>93</v>
      </c>
      <c r="D102" s="49">
        <v>45750</v>
      </c>
      <c r="E102" s="48" t="str">
        <f t="shared" si="1"/>
        <v>Thu</v>
      </c>
      <c r="F102" s="48">
        <f>SUMIF(Table4[Date],Table2[[#This Row],[Date]],Table4[Amount])</f>
        <v>0</v>
      </c>
      <c r="G102" s="48">
        <f>SUMIF(Table42[Date],Table2[[#This Row],[Date]],Table42[Amount])</f>
        <v>0</v>
      </c>
      <c r="H102" s="48">
        <f>Table2[[#This Row],[Cash Inflow]]-Table2[[#This Row],[Cash Outflow]]</f>
        <v>0</v>
      </c>
      <c r="I102" s="48">
        <f>I101+Table2[[#This Row],[Cash Inflow]]-Table2[[#This Row],[Cash Outflow]]</f>
        <v>19000</v>
      </c>
    </row>
    <row r="103" spans="3:9">
      <c r="C103" s="48">
        <v>94</v>
      </c>
      <c r="D103" s="49">
        <v>45751</v>
      </c>
      <c r="E103" s="48" t="str">
        <f t="shared" si="1"/>
        <v>Fri</v>
      </c>
      <c r="F103" s="48">
        <f>SUMIF(Table4[Date],Table2[[#This Row],[Date]],Table4[Amount])</f>
        <v>0</v>
      </c>
      <c r="G103" s="48">
        <f>SUMIF(Table42[Date],Table2[[#This Row],[Date]],Table42[Amount])</f>
        <v>0</v>
      </c>
      <c r="H103" s="48">
        <f>Table2[[#This Row],[Cash Inflow]]-Table2[[#This Row],[Cash Outflow]]</f>
        <v>0</v>
      </c>
      <c r="I103" s="48">
        <f>I102+Table2[[#This Row],[Cash Inflow]]-Table2[[#This Row],[Cash Outflow]]</f>
        <v>19000</v>
      </c>
    </row>
    <row r="104" spans="3:9">
      <c r="C104" s="48">
        <v>95</v>
      </c>
      <c r="D104" s="49">
        <v>45752</v>
      </c>
      <c r="E104" s="48" t="str">
        <f t="shared" si="1"/>
        <v>Sat</v>
      </c>
      <c r="F104" s="48">
        <f>SUMIF(Table4[Date],Table2[[#This Row],[Date]],Table4[Amount])</f>
        <v>0</v>
      </c>
      <c r="G104" s="48">
        <f>SUMIF(Table42[Date],Table2[[#This Row],[Date]],Table42[Amount])</f>
        <v>0</v>
      </c>
      <c r="H104" s="48">
        <f>Table2[[#This Row],[Cash Inflow]]-Table2[[#This Row],[Cash Outflow]]</f>
        <v>0</v>
      </c>
      <c r="I104" s="48">
        <f>I103+Table2[[#This Row],[Cash Inflow]]-Table2[[#This Row],[Cash Outflow]]</f>
        <v>19000</v>
      </c>
    </row>
    <row r="105" spans="3:9">
      <c r="C105" s="48">
        <v>96</v>
      </c>
      <c r="D105" s="49">
        <v>45753</v>
      </c>
      <c r="E105" s="48" t="str">
        <f t="shared" si="1"/>
        <v>Sun</v>
      </c>
      <c r="F105" s="48">
        <f>SUMIF(Table4[Date],Table2[[#This Row],[Date]],Table4[Amount])</f>
        <v>0</v>
      </c>
      <c r="G105" s="48">
        <f>SUMIF(Table42[Date],Table2[[#This Row],[Date]],Table42[Amount])</f>
        <v>0</v>
      </c>
      <c r="H105" s="48">
        <f>Table2[[#This Row],[Cash Inflow]]-Table2[[#This Row],[Cash Outflow]]</f>
        <v>0</v>
      </c>
      <c r="I105" s="48">
        <f>I104+Table2[[#This Row],[Cash Inflow]]-Table2[[#This Row],[Cash Outflow]]</f>
        <v>19000</v>
      </c>
    </row>
    <row r="106" spans="3:9">
      <c r="C106" s="48">
        <v>97</v>
      </c>
      <c r="D106" s="49">
        <v>45754</v>
      </c>
      <c r="E106" s="48" t="str">
        <f t="shared" si="1"/>
        <v>Mon</v>
      </c>
      <c r="F106" s="48">
        <f>SUMIF(Table4[Date],Table2[[#This Row],[Date]],Table4[Amount])</f>
        <v>0</v>
      </c>
      <c r="G106" s="48">
        <f>SUMIF(Table42[Date],Table2[[#This Row],[Date]],Table42[Amount])</f>
        <v>0</v>
      </c>
      <c r="H106" s="48">
        <f>Table2[[#This Row],[Cash Inflow]]-Table2[[#This Row],[Cash Outflow]]</f>
        <v>0</v>
      </c>
      <c r="I106" s="48">
        <f>I105+Table2[[#This Row],[Cash Inflow]]-Table2[[#This Row],[Cash Outflow]]</f>
        <v>19000</v>
      </c>
    </row>
    <row r="107" spans="3:9">
      <c r="C107" s="48">
        <v>98</v>
      </c>
      <c r="D107" s="49">
        <v>45755</v>
      </c>
      <c r="E107" s="48" t="str">
        <f t="shared" si="1"/>
        <v>Tue</v>
      </c>
      <c r="F107" s="48">
        <f>SUMIF(Table4[Date],Table2[[#This Row],[Date]],Table4[Amount])</f>
        <v>0</v>
      </c>
      <c r="G107" s="48">
        <f>SUMIF(Table42[Date],Table2[[#This Row],[Date]],Table42[Amount])</f>
        <v>0</v>
      </c>
      <c r="H107" s="48">
        <f>Table2[[#This Row],[Cash Inflow]]-Table2[[#This Row],[Cash Outflow]]</f>
        <v>0</v>
      </c>
      <c r="I107" s="48">
        <f>I106+Table2[[#This Row],[Cash Inflow]]-Table2[[#This Row],[Cash Outflow]]</f>
        <v>19000</v>
      </c>
    </row>
    <row r="108" spans="3:9">
      <c r="C108" s="48">
        <v>99</v>
      </c>
      <c r="D108" s="49">
        <v>45756</v>
      </c>
      <c r="E108" s="48" t="str">
        <f t="shared" si="1"/>
        <v>Wed</v>
      </c>
      <c r="F108" s="48">
        <f>SUMIF(Table4[Date],Table2[[#This Row],[Date]],Table4[Amount])</f>
        <v>0</v>
      </c>
      <c r="G108" s="48">
        <f>SUMIF(Table42[Date],Table2[[#This Row],[Date]],Table42[Amount])</f>
        <v>0</v>
      </c>
      <c r="H108" s="48">
        <f>Table2[[#This Row],[Cash Inflow]]-Table2[[#This Row],[Cash Outflow]]</f>
        <v>0</v>
      </c>
      <c r="I108" s="48">
        <f>I107+Table2[[#This Row],[Cash Inflow]]-Table2[[#This Row],[Cash Outflow]]</f>
        <v>19000</v>
      </c>
    </row>
    <row r="109" spans="3:9">
      <c r="C109" s="48">
        <v>100</v>
      </c>
      <c r="D109" s="49">
        <v>45757</v>
      </c>
      <c r="E109" s="48" t="str">
        <f t="shared" si="1"/>
        <v>Thu</v>
      </c>
      <c r="F109" s="48">
        <f>SUMIF(Table4[Date],Table2[[#This Row],[Date]],Table4[Amount])</f>
        <v>0</v>
      </c>
      <c r="G109" s="48">
        <f>SUMIF(Table42[Date],Table2[[#This Row],[Date]],Table42[Amount])</f>
        <v>0</v>
      </c>
      <c r="H109" s="48">
        <f>Table2[[#This Row],[Cash Inflow]]-Table2[[#This Row],[Cash Outflow]]</f>
        <v>0</v>
      </c>
      <c r="I109" s="48">
        <f>I108+Table2[[#This Row],[Cash Inflow]]-Table2[[#This Row],[Cash Outflow]]</f>
        <v>19000</v>
      </c>
    </row>
    <row r="110" spans="3:9">
      <c r="C110" s="48">
        <v>101</v>
      </c>
      <c r="D110" s="49">
        <v>45758</v>
      </c>
      <c r="E110" s="48" t="str">
        <f t="shared" si="1"/>
        <v>Fri</v>
      </c>
      <c r="F110" s="48">
        <f>SUMIF(Table4[Date],Table2[[#This Row],[Date]],Table4[Amount])</f>
        <v>0</v>
      </c>
      <c r="G110" s="48">
        <f>SUMIF(Table42[Date],Table2[[#This Row],[Date]],Table42[Amount])</f>
        <v>0</v>
      </c>
      <c r="H110" s="48">
        <f>Table2[[#This Row],[Cash Inflow]]-Table2[[#This Row],[Cash Outflow]]</f>
        <v>0</v>
      </c>
      <c r="I110" s="48">
        <f>I109+Table2[[#This Row],[Cash Inflow]]-Table2[[#This Row],[Cash Outflow]]</f>
        <v>19000</v>
      </c>
    </row>
    <row r="111" spans="3:9">
      <c r="C111" s="48">
        <v>102</v>
      </c>
      <c r="D111" s="49">
        <v>45759</v>
      </c>
      <c r="E111" s="48" t="str">
        <f t="shared" si="1"/>
        <v>Sat</v>
      </c>
      <c r="F111" s="48">
        <f>SUMIF(Table4[Date],Table2[[#This Row],[Date]],Table4[Amount])</f>
        <v>0</v>
      </c>
      <c r="G111" s="48">
        <f>SUMIF(Table42[Date],Table2[[#This Row],[Date]],Table42[Amount])</f>
        <v>0</v>
      </c>
      <c r="H111" s="48">
        <f>Table2[[#This Row],[Cash Inflow]]-Table2[[#This Row],[Cash Outflow]]</f>
        <v>0</v>
      </c>
      <c r="I111" s="48">
        <f>I110+Table2[[#This Row],[Cash Inflow]]-Table2[[#This Row],[Cash Outflow]]</f>
        <v>19000</v>
      </c>
    </row>
    <row r="112" spans="3:9">
      <c r="C112" s="48">
        <v>103</v>
      </c>
      <c r="D112" s="49">
        <v>45760</v>
      </c>
      <c r="E112" s="48" t="str">
        <f t="shared" si="1"/>
        <v>Sun</v>
      </c>
      <c r="F112" s="48">
        <f>SUMIF(Table4[Date],Table2[[#This Row],[Date]],Table4[Amount])</f>
        <v>0</v>
      </c>
      <c r="G112" s="48">
        <f>SUMIF(Table42[Date],Table2[[#This Row],[Date]],Table42[Amount])</f>
        <v>0</v>
      </c>
      <c r="H112" s="48">
        <f>Table2[[#This Row],[Cash Inflow]]-Table2[[#This Row],[Cash Outflow]]</f>
        <v>0</v>
      </c>
      <c r="I112" s="48">
        <f>I111+Table2[[#This Row],[Cash Inflow]]-Table2[[#This Row],[Cash Outflow]]</f>
        <v>19000</v>
      </c>
    </row>
    <row r="113" spans="3:9">
      <c r="C113" s="48">
        <v>104</v>
      </c>
      <c r="D113" s="49">
        <v>45761</v>
      </c>
      <c r="E113" s="48" t="str">
        <f t="shared" si="1"/>
        <v>Mon</v>
      </c>
      <c r="F113" s="48">
        <f>SUMIF(Table4[Date],Table2[[#This Row],[Date]],Table4[Amount])</f>
        <v>0</v>
      </c>
      <c r="G113" s="48">
        <f>SUMIF(Table42[Date],Table2[[#This Row],[Date]],Table42[Amount])</f>
        <v>0</v>
      </c>
      <c r="H113" s="48">
        <f>Table2[[#This Row],[Cash Inflow]]-Table2[[#This Row],[Cash Outflow]]</f>
        <v>0</v>
      </c>
      <c r="I113" s="48">
        <f>I112+Table2[[#This Row],[Cash Inflow]]-Table2[[#This Row],[Cash Outflow]]</f>
        <v>19000</v>
      </c>
    </row>
    <row r="114" spans="3:9">
      <c r="C114" s="48">
        <v>105</v>
      </c>
      <c r="D114" s="49">
        <v>45762</v>
      </c>
      <c r="E114" s="48" t="str">
        <f t="shared" si="1"/>
        <v>Tue</v>
      </c>
      <c r="F114" s="48">
        <f>SUMIF(Table4[Date],Table2[[#This Row],[Date]],Table4[Amount])</f>
        <v>0</v>
      </c>
      <c r="G114" s="48">
        <f>SUMIF(Table42[Date],Table2[[#This Row],[Date]],Table42[Amount])</f>
        <v>0</v>
      </c>
      <c r="H114" s="48">
        <f>Table2[[#This Row],[Cash Inflow]]-Table2[[#This Row],[Cash Outflow]]</f>
        <v>0</v>
      </c>
      <c r="I114" s="48">
        <f>I113+Table2[[#This Row],[Cash Inflow]]-Table2[[#This Row],[Cash Outflow]]</f>
        <v>19000</v>
      </c>
    </row>
    <row r="115" spans="3:9">
      <c r="C115" s="48">
        <v>106</v>
      </c>
      <c r="D115" s="49">
        <v>45763</v>
      </c>
      <c r="E115" s="48" t="str">
        <f t="shared" si="1"/>
        <v>Wed</v>
      </c>
      <c r="F115" s="48">
        <f>SUMIF(Table4[Date],Table2[[#This Row],[Date]],Table4[Amount])</f>
        <v>0</v>
      </c>
      <c r="G115" s="48">
        <f>SUMIF(Table42[Date],Table2[[#This Row],[Date]],Table42[Amount])</f>
        <v>0</v>
      </c>
      <c r="H115" s="48">
        <f>Table2[[#This Row],[Cash Inflow]]-Table2[[#This Row],[Cash Outflow]]</f>
        <v>0</v>
      </c>
      <c r="I115" s="48">
        <f>I114+Table2[[#This Row],[Cash Inflow]]-Table2[[#This Row],[Cash Outflow]]</f>
        <v>19000</v>
      </c>
    </row>
    <row r="116" spans="3:9">
      <c r="C116" s="48">
        <v>107</v>
      </c>
      <c r="D116" s="49">
        <v>45764</v>
      </c>
      <c r="E116" s="48" t="str">
        <f t="shared" si="1"/>
        <v>Thu</v>
      </c>
      <c r="F116" s="48">
        <f>SUMIF(Table4[Date],Table2[[#This Row],[Date]],Table4[Amount])</f>
        <v>0</v>
      </c>
      <c r="G116" s="48">
        <f>SUMIF(Table42[Date],Table2[[#This Row],[Date]],Table42[Amount])</f>
        <v>0</v>
      </c>
      <c r="H116" s="48">
        <f>Table2[[#This Row],[Cash Inflow]]-Table2[[#This Row],[Cash Outflow]]</f>
        <v>0</v>
      </c>
      <c r="I116" s="48">
        <f>I115+Table2[[#This Row],[Cash Inflow]]-Table2[[#This Row],[Cash Outflow]]</f>
        <v>19000</v>
      </c>
    </row>
    <row r="117" spans="3:9">
      <c r="C117" s="48">
        <v>108</v>
      </c>
      <c r="D117" s="49">
        <v>45765</v>
      </c>
      <c r="E117" s="48" t="str">
        <f t="shared" si="1"/>
        <v>Fri</v>
      </c>
      <c r="F117" s="48">
        <f>SUMIF(Table4[Date],Table2[[#This Row],[Date]],Table4[Amount])</f>
        <v>0</v>
      </c>
      <c r="G117" s="48">
        <f>SUMIF(Table42[Date],Table2[[#This Row],[Date]],Table42[Amount])</f>
        <v>0</v>
      </c>
      <c r="H117" s="48">
        <f>Table2[[#This Row],[Cash Inflow]]-Table2[[#This Row],[Cash Outflow]]</f>
        <v>0</v>
      </c>
      <c r="I117" s="48">
        <f>I116+Table2[[#This Row],[Cash Inflow]]-Table2[[#This Row],[Cash Outflow]]</f>
        <v>19000</v>
      </c>
    </row>
    <row r="118" spans="3:9">
      <c r="C118" s="48">
        <v>109</v>
      </c>
      <c r="D118" s="49">
        <v>45766</v>
      </c>
      <c r="E118" s="48" t="str">
        <f t="shared" si="1"/>
        <v>Sat</v>
      </c>
      <c r="F118" s="48">
        <f>SUMIF(Table4[Date],Table2[[#This Row],[Date]],Table4[Amount])</f>
        <v>0</v>
      </c>
      <c r="G118" s="48">
        <f>SUMIF(Table42[Date],Table2[[#This Row],[Date]],Table42[Amount])</f>
        <v>0</v>
      </c>
      <c r="H118" s="48">
        <f>Table2[[#This Row],[Cash Inflow]]-Table2[[#This Row],[Cash Outflow]]</f>
        <v>0</v>
      </c>
      <c r="I118" s="48">
        <f>I117+Table2[[#This Row],[Cash Inflow]]-Table2[[#This Row],[Cash Outflow]]</f>
        <v>19000</v>
      </c>
    </row>
    <row r="119" spans="3:9">
      <c r="C119" s="48">
        <v>110</v>
      </c>
      <c r="D119" s="49">
        <v>45767</v>
      </c>
      <c r="E119" s="48" t="str">
        <f t="shared" si="1"/>
        <v>Sun</v>
      </c>
      <c r="F119" s="48">
        <f>SUMIF(Table4[Date],Table2[[#This Row],[Date]],Table4[Amount])</f>
        <v>0</v>
      </c>
      <c r="G119" s="48">
        <f>SUMIF(Table42[Date],Table2[[#This Row],[Date]],Table42[Amount])</f>
        <v>0</v>
      </c>
      <c r="H119" s="48">
        <f>Table2[[#This Row],[Cash Inflow]]-Table2[[#This Row],[Cash Outflow]]</f>
        <v>0</v>
      </c>
      <c r="I119" s="48">
        <f>I118+Table2[[#This Row],[Cash Inflow]]-Table2[[#This Row],[Cash Outflow]]</f>
        <v>19000</v>
      </c>
    </row>
    <row r="120" spans="3:9">
      <c r="C120" s="48">
        <v>111</v>
      </c>
      <c r="D120" s="49">
        <v>45768</v>
      </c>
      <c r="E120" s="48" t="str">
        <f t="shared" si="1"/>
        <v>Mon</v>
      </c>
      <c r="F120" s="48">
        <f>SUMIF(Table4[Date],Table2[[#This Row],[Date]],Table4[Amount])</f>
        <v>0</v>
      </c>
      <c r="G120" s="48">
        <f>SUMIF(Table42[Date],Table2[[#This Row],[Date]],Table42[Amount])</f>
        <v>0</v>
      </c>
      <c r="H120" s="48">
        <f>Table2[[#This Row],[Cash Inflow]]-Table2[[#This Row],[Cash Outflow]]</f>
        <v>0</v>
      </c>
      <c r="I120" s="48">
        <f>I119+Table2[[#This Row],[Cash Inflow]]-Table2[[#This Row],[Cash Outflow]]</f>
        <v>19000</v>
      </c>
    </row>
    <row r="121" spans="3:9">
      <c r="C121" s="48">
        <v>112</v>
      </c>
      <c r="D121" s="49">
        <v>45769</v>
      </c>
      <c r="E121" s="48" t="str">
        <f t="shared" si="1"/>
        <v>Tue</v>
      </c>
      <c r="F121" s="48">
        <f>SUMIF(Table4[Date],Table2[[#This Row],[Date]],Table4[Amount])</f>
        <v>0</v>
      </c>
      <c r="G121" s="48">
        <f>SUMIF(Table42[Date],Table2[[#This Row],[Date]],Table42[Amount])</f>
        <v>0</v>
      </c>
      <c r="H121" s="48">
        <f>Table2[[#This Row],[Cash Inflow]]-Table2[[#This Row],[Cash Outflow]]</f>
        <v>0</v>
      </c>
      <c r="I121" s="48">
        <f>I120+Table2[[#This Row],[Cash Inflow]]-Table2[[#This Row],[Cash Outflow]]</f>
        <v>19000</v>
      </c>
    </row>
    <row r="122" spans="3:9">
      <c r="C122" s="48">
        <v>113</v>
      </c>
      <c r="D122" s="49">
        <v>45770</v>
      </c>
      <c r="E122" s="48" t="str">
        <f t="shared" si="1"/>
        <v>Wed</v>
      </c>
      <c r="F122" s="48">
        <f>SUMIF(Table4[Date],Table2[[#This Row],[Date]],Table4[Amount])</f>
        <v>0</v>
      </c>
      <c r="G122" s="48">
        <f>SUMIF(Table42[Date],Table2[[#This Row],[Date]],Table42[Amount])</f>
        <v>0</v>
      </c>
      <c r="H122" s="48">
        <f>Table2[[#This Row],[Cash Inflow]]-Table2[[#This Row],[Cash Outflow]]</f>
        <v>0</v>
      </c>
      <c r="I122" s="48">
        <f>I121+Table2[[#This Row],[Cash Inflow]]-Table2[[#This Row],[Cash Outflow]]</f>
        <v>19000</v>
      </c>
    </row>
    <row r="123" spans="3:9">
      <c r="C123" s="48">
        <v>114</v>
      </c>
      <c r="D123" s="49">
        <v>45771</v>
      </c>
      <c r="E123" s="48" t="str">
        <f t="shared" si="1"/>
        <v>Thu</v>
      </c>
      <c r="F123" s="48">
        <f>SUMIF(Table4[Date],Table2[[#This Row],[Date]],Table4[Amount])</f>
        <v>0</v>
      </c>
      <c r="G123" s="48">
        <f>SUMIF(Table42[Date],Table2[[#This Row],[Date]],Table42[Amount])</f>
        <v>0</v>
      </c>
      <c r="H123" s="48">
        <f>Table2[[#This Row],[Cash Inflow]]-Table2[[#This Row],[Cash Outflow]]</f>
        <v>0</v>
      </c>
      <c r="I123" s="48">
        <f>I122+Table2[[#This Row],[Cash Inflow]]-Table2[[#This Row],[Cash Outflow]]</f>
        <v>19000</v>
      </c>
    </row>
    <row r="124" spans="3:9">
      <c r="C124" s="48">
        <v>115</v>
      </c>
      <c r="D124" s="49">
        <v>45772</v>
      </c>
      <c r="E124" s="48" t="str">
        <f t="shared" si="1"/>
        <v>Fri</v>
      </c>
      <c r="F124" s="48">
        <f>SUMIF(Table4[Date],Table2[[#This Row],[Date]],Table4[Amount])</f>
        <v>0</v>
      </c>
      <c r="G124" s="48">
        <f>SUMIF(Table42[Date],Table2[[#This Row],[Date]],Table42[Amount])</f>
        <v>0</v>
      </c>
      <c r="H124" s="48">
        <f>Table2[[#This Row],[Cash Inflow]]-Table2[[#This Row],[Cash Outflow]]</f>
        <v>0</v>
      </c>
      <c r="I124" s="48">
        <f>I123+Table2[[#This Row],[Cash Inflow]]-Table2[[#This Row],[Cash Outflow]]</f>
        <v>19000</v>
      </c>
    </row>
    <row r="125" spans="3:9">
      <c r="C125" s="48">
        <v>116</v>
      </c>
      <c r="D125" s="49">
        <v>45773</v>
      </c>
      <c r="E125" s="48" t="str">
        <f t="shared" si="1"/>
        <v>Sat</v>
      </c>
      <c r="F125" s="48">
        <f>SUMIF(Table4[Date],Table2[[#This Row],[Date]],Table4[Amount])</f>
        <v>0</v>
      </c>
      <c r="G125" s="48">
        <f>SUMIF(Table42[Date],Table2[[#This Row],[Date]],Table42[Amount])</f>
        <v>0</v>
      </c>
      <c r="H125" s="48">
        <f>Table2[[#This Row],[Cash Inflow]]-Table2[[#This Row],[Cash Outflow]]</f>
        <v>0</v>
      </c>
      <c r="I125" s="48">
        <f>I124+Table2[[#This Row],[Cash Inflow]]-Table2[[#This Row],[Cash Outflow]]</f>
        <v>19000</v>
      </c>
    </row>
    <row r="126" spans="3:9">
      <c r="C126" s="48">
        <v>117</v>
      </c>
      <c r="D126" s="49">
        <v>45774</v>
      </c>
      <c r="E126" s="48" t="str">
        <f t="shared" si="1"/>
        <v>Sun</v>
      </c>
      <c r="F126" s="48">
        <f>SUMIF(Table4[Date],Table2[[#This Row],[Date]],Table4[Amount])</f>
        <v>0</v>
      </c>
      <c r="G126" s="48">
        <f>SUMIF(Table42[Date],Table2[[#This Row],[Date]],Table42[Amount])</f>
        <v>0</v>
      </c>
      <c r="H126" s="48">
        <f>Table2[[#This Row],[Cash Inflow]]-Table2[[#This Row],[Cash Outflow]]</f>
        <v>0</v>
      </c>
      <c r="I126" s="48">
        <f>I125+Table2[[#This Row],[Cash Inflow]]-Table2[[#This Row],[Cash Outflow]]</f>
        <v>19000</v>
      </c>
    </row>
    <row r="127" spans="3:9">
      <c r="C127" s="48">
        <v>118</v>
      </c>
      <c r="D127" s="49">
        <v>45775</v>
      </c>
      <c r="E127" s="48" t="str">
        <f t="shared" si="1"/>
        <v>Mon</v>
      </c>
      <c r="F127" s="48">
        <f>SUMIF(Table4[Date],Table2[[#This Row],[Date]],Table4[Amount])</f>
        <v>0</v>
      </c>
      <c r="G127" s="48">
        <f>SUMIF(Table42[Date],Table2[[#This Row],[Date]],Table42[Amount])</f>
        <v>0</v>
      </c>
      <c r="H127" s="48">
        <f>Table2[[#This Row],[Cash Inflow]]-Table2[[#This Row],[Cash Outflow]]</f>
        <v>0</v>
      </c>
      <c r="I127" s="48">
        <f>I126+Table2[[#This Row],[Cash Inflow]]-Table2[[#This Row],[Cash Outflow]]</f>
        <v>19000</v>
      </c>
    </row>
    <row r="128" spans="3:9">
      <c r="C128" s="48">
        <v>119</v>
      </c>
      <c r="D128" s="49">
        <v>45776</v>
      </c>
      <c r="E128" s="48" t="str">
        <f t="shared" si="1"/>
        <v>Tue</v>
      </c>
      <c r="F128" s="48">
        <f>SUMIF(Table4[Date],Table2[[#This Row],[Date]],Table4[Amount])</f>
        <v>0</v>
      </c>
      <c r="G128" s="48">
        <f>SUMIF(Table42[Date],Table2[[#This Row],[Date]],Table42[Amount])</f>
        <v>0</v>
      </c>
      <c r="H128" s="48">
        <f>Table2[[#This Row],[Cash Inflow]]-Table2[[#This Row],[Cash Outflow]]</f>
        <v>0</v>
      </c>
      <c r="I128" s="48">
        <f>I127+Table2[[#This Row],[Cash Inflow]]-Table2[[#This Row],[Cash Outflow]]</f>
        <v>19000</v>
      </c>
    </row>
    <row r="129" spans="3:9">
      <c r="C129" s="48">
        <v>120</v>
      </c>
      <c r="D129" s="49">
        <v>45777</v>
      </c>
      <c r="E129" s="48" t="str">
        <f t="shared" si="1"/>
        <v>Wed</v>
      </c>
      <c r="F129" s="48">
        <f>SUMIF(Table4[Date],Table2[[#This Row],[Date]],Table4[Amount])</f>
        <v>0</v>
      </c>
      <c r="G129" s="48">
        <f>SUMIF(Table42[Date],Table2[[#This Row],[Date]],Table42[Amount])</f>
        <v>0</v>
      </c>
      <c r="H129" s="48">
        <f>Table2[[#This Row],[Cash Inflow]]-Table2[[#This Row],[Cash Outflow]]</f>
        <v>0</v>
      </c>
      <c r="I129" s="48">
        <f>I128+Table2[[#This Row],[Cash Inflow]]-Table2[[#This Row],[Cash Outflow]]</f>
        <v>19000</v>
      </c>
    </row>
    <row r="130" spans="3:9">
      <c r="C130" s="48">
        <v>121</v>
      </c>
      <c r="D130" s="49">
        <v>45778</v>
      </c>
      <c r="E130" s="48" t="str">
        <f t="shared" si="1"/>
        <v>Thu</v>
      </c>
      <c r="F130" s="48">
        <f>SUMIF(Table4[Date],Table2[[#This Row],[Date]],Table4[Amount])</f>
        <v>0</v>
      </c>
      <c r="G130" s="48">
        <f>SUMIF(Table42[Date],Table2[[#This Row],[Date]],Table42[Amount])</f>
        <v>0</v>
      </c>
      <c r="H130" s="48">
        <f>Table2[[#This Row],[Cash Inflow]]-Table2[[#This Row],[Cash Outflow]]</f>
        <v>0</v>
      </c>
      <c r="I130" s="48">
        <f>I129+Table2[[#This Row],[Cash Inflow]]-Table2[[#This Row],[Cash Outflow]]</f>
        <v>19000</v>
      </c>
    </row>
    <row r="131" spans="3:9">
      <c r="C131" s="48">
        <v>122</v>
      </c>
      <c r="D131" s="49">
        <v>45779</v>
      </c>
      <c r="E131" s="48" t="str">
        <f t="shared" si="1"/>
        <v>Fri</v>
      </c>
      <c r="F131" s="48">
        <f>SUMIF(Table4[Date],Table2[[#This Row],[Date]],Table4[Amount])</f>
        <v>0</v>
      </c>
      <c r="G131" s="48">
        <f>SUMIF(Table42[Date],Table2[[#This Row],[Date]],Table42[Amount])</f>
        <v>0</v>
      </c>
      <c r="H131" s="48">
        <f>Table2[[#This Row],[Cash Inflow]]-Table2[[#This Row],[Cash Outflow]]</f>
        <v>0</v>
      </c>
      <c r="I131" s="48">
        <f>I130+Table2[[#This Row],[Cash Inflow]]-Table2[[#This Row],[Cash Outflow]]</f>
        <v>19000</v>
      </c>
    </row>
    <row r="132" spans="3:9">
      <c r="C132" s="48">
        <v>123</v>
      </c>
      <c r="D132" s="49">
        <v>45780</v>
      </c>
      <c r="E132" s="48" t="str">
        <f t="shared" si="1"/>
        <v>Sat</v>
      </c>
      <c r="F132" s="48">
        <f>SUMIF(Table4[Date],Table2[[#This Row],[Date]],Table4[Amount])</f>
        <v>0</v>
      </c>
      <c r="G132" s="48">
        <f>SUMIF(Table42[Date],Table2[[#This Row],[Date]],Table42[Amount])</f>
        <v>0</v>
      </c>
      <c r="H132" s="48">
        <f>Table2[[#This Row],[Cash Inflow]]-Table2[[#This Row],[Cash Outflow]]</f>
        <v>0</v>
      </c>
      <c r="I132" s="48">
        <f>I131+Table2[[#This Row],[Cash Inflow]]-Table2[[#This Row],[Cash Outflow]]</f>
        <v>19000</v>
      </c>
    </row>
    <row r="133" spans="3:9">
      <c r="C133" s="48">
        <v>124</v>
      </c>
      <c r="D133" s="49">
        <v>45781</v>
      </c>
      <c r="E133" s="48" t="str">
        <f t="shared" si="1"/>
        <v>Sun</v>
      </c>
      <c r="F133" s="48">
        <f>SUMIF(Table4[Date],Table2[[#This Row],[Date]],Table4[Amount])</f>
        <v>0</v>
      </c>
      <c r="G133" s="48">
        <f>SUMIF(Table42[Date],Table2[[#This Row],[Date]],Table42[Amount])</f>
        <v>0</v>
      </c>
      <c r="H133" s="48">
        <f>Table2[[#This Row],[Cash Inflow]]-Table2[[#This Row],[Cash Outflow]]</f>
        <v>0</v>
      </c>
      <c r="I133" s="48">
        <f>I132+Table2[[#This Row],[Cash Inflow]]-Table2[[#This Row],[Cash Outflow]]</f>
        <v>19000</v>
      </c>
    </row>
    <row r="134" spans="3:9">
      <c r="C134" s="48">
        <v>125</v>
      </c>
      <c r="D134" s="49">
        <v>45782</v>
      </c>
      <c r="E134" s="48" t="str">
        <f t="shared" si="1"/>
        <v>Mon</v>
      </c>
      <c r="F134" s="48">
        <f>SUMIF(Table4[Date],Table2[[#This Row],[Date]],Table4[Amount])</f>
        <v>0</v>
      </c>
      <c r="G134" s="48">
        <f>SUMIF(Table42[Date],Table2[[#This Row],[Date]],Table42[Amount])</f>
        <v>0</v>
      </c>
      <c r="H134" s="48">
        <f>Table2[[#This Row],[Cash Inflow]]-Table2[[#This Row],[Cash Outflow]]</f>
        <v>0</v>
      </c>
      <c r="I134" s="48">
        <f>I133+Table2[[#This Row],[Cash Inflow]]-Table2[[#This Row],[Cash Outflow]]</f>
        <v>19000</v>
      </c>
    </row>
    <row r="135" spans="3:9">
      <c r="C135" s="48">
        <v>126</v>
      </c>
      <c r="D135" s="49">
        <v>45783</v>
      </c>
      <c r="E135" s="48" t="str">
        <f t="shared" si="1"/>
        <v>Tue</v>
      </c>
      <c r="F135" s="48">
        <f>SUMIF(Table4[Date],Table2[[#This Row],[Date]],Table4[Amount])</f>
        <v>0</v>
      </c>
      <c r="G135" s="48">
        <f>SUMIF(Table42[Date],Table2[[#This Row],[Date]],Table42[Amount])</f>
        <v>0</v>
      </c>
      <c r="H135" s="48">
        <f>Table2[[#This Row],[Cash Inflow]]-Table2[[#This Row],[Cash Outflow]]</f>
        <v>0</v>
      </c>
      <c r="I135" s="48">
        <f>I134+Table2[[#This Row],[Cash Inflow]]-Table2[[#This Row],[Cash Outflow]]</f>
        <v>19000</v>
      </c>
    </row>
    <row r="136" spans="3:9">
      <c r="C136" s="48">
        <v>127</v>
      </c>
      <c r="D136" s="49">
        <v>45784</v>
      </c>
      <c r="E136" s="48" t="str">
        <f t="shared" si="1"/>
        <v>Wed</v>
      </c>
      <c r="F136" s="48">
        <f>SUMIF(Table4[Date],Table2[[#This Row],[Date]],Table4[Amount])</f>
        <v>0</v>
      </c>
      <c r="G136" s="48">
        <f>SUMIF(Table42[Date],Table2[[#This Row],[Date]],Table42[Amount])</f>
        <v>0</v>
      </c>
      <c r="H136" s="48">
        <f>Table2[[#This Row],[Cash Inflow]]-Table2[[#This Row],[Cash Outflow]]</f>
        <v>0</v>
      </c>
      <c r="I136" s="48">
        <f>I135+Table2[[#This Row],[Cash Inflow]]-Table2[[#This Row],[Cash Outflow]]</f>
        <v>19000</v>
      </c>
    </row>
    <row r="137" spans="3:9">
      <c r="C137" s="48">
        <v>128</v>
      </c>
      <c r="D137" s="49">
        <v>45785</v>
      </c>
      <c r="E137" s="48" t="str">
        <f t="shared" si="1"/>
        <v>Thu</v>
      </c>
      <c r="F137" s="48">
        <f>SUMIF(Table4[Date],Table2[[#This Row],[Date]],Table4[Amount])</f>
        <v>0</v>
      </c>
      <c r="G137" s="48">
        <f>SUMIF(Table42[Date],Table2[[#This Row],[Date]],Table42[Amount])</f>
        <v>0</v>
      </c>
      <c r="H137" s="48">
        <f>Table2[[#This Row],[Cash Inflow]]-Table2[[#This Row],[Cash Outflow]]</f>
        <v>0</v>
      </c>
      <c r="I137" s="48">
        <f>I136+Table2[[#This Row],[Cash Inflow]]-Table2[[#This Row],[Cash Outflow]]</f>
        <v>19000</v>
      </c>
    </row>
    <row r="138" spans="3:9">
      <c r="C138" s="48">
        <v>129</v>
      </c>
      <c r="D138" s="49">
        <v>45786</v>
      </c>
      <c r="E138" s="48" t="str">
        <f t="shared" si="1"/>
        <v>Fri</v>
      </c>
      <c r="F138" s="48">
        <f>SUMIF(Table4[Date],Table2[[#This Row],[Date]],Table4[Amount])</f>
        <v>0</v>
      </c>
      <c r="G138" s="48">
        <f>SUMIF(Table42[Date],Table2[[#This Row],[Date]],Table42[Amount])</f>
        <v>0</v>
      </c>
      <c r="H138" s="48">
        <f>Table2[[#This Row],[Cash Inflow]]-Table2[[#This Row],[Cash Outflow]]</f>
        <v>0</v>
      </c>
      <c r="I138" s="48">
        <f>I137+Table2[[#This Row],[Cash Inflow]]-Table2[[#This Row],[Cash Outflow]]</f>
        <v>19000</v>
      </c>
    </row>
    <row r="139" spans="3:9">
      <c r="C139" s="48">
        <v>130</v>
      </c>
      <c r="D139" s="49">
        <v>45787</v>
      </c>
      <c r="E139" s="48" t="str">
        <f t="shared" ref="E139:E202" si="2">TEXT(D139,"DDD")</f>
        <v>Sat</v>
      </c>
      <c r="F139" s="48">
        <f>SUMIF(Table4[Date],Table2[[#This Row],[Date]],Table4[Amount])</f>
        <v>0</v>
      </c>
      <c r="G139" s="48">
        <f>SUMIF(Table42[Date],Table2[[#This Row],[Date]],Table42[Amount])</f>
        <v>0</v>
      </c>
      <c r="H139" s="48">
        <f>Table2[[#This Row],[Cash Inflow]]-Table2[[#This Row],[Cash Outflow]]</f>
        <v>0</v>
      </c>
      <c r="I139" s="48">
        <f>I138+Table2[[#This Row],[Cash Inflow]]-Table2[[#This Row],[Cash Outflow]]</f>
        <v>19000</v>
      </c>
    </row>
    <row r="140" spans="3:9">
      <c r="C140" s="48">
        <v>131</v>
      </c>
      <c r="D140" s="49">
        <v>45788</v>
      </c>
      <c r="E140" s="48" t="str">
        <f t="shared" si="2"/>
        <v>Sun</v>
      </c>
      <c r="F140" s="48">
        <f>SUMIF(Table4[Date],Table2[[#This Row],[Date]],Table4[Amount])</f>
        <v>0</v>
      </c>
      <c r="G140" s="48">
        <f>SUMIF(Table42[Date],Table2[[#This Row],[Date]],Table42[Amount])</f>
        <v>0</v>
      </c>
      <c r="H140" s="48">
        <f>Table2[[#This Row],[Cash Inflow]]-Table2[[#This Row],[Cash Outflow]]</f>
        <v>0</v>
      </c>
      <c r="I140" s="48">
        <f>I139+Table2[[#This Row],[Cash Inflow]]-Table2[[#This Row],[Cash Outflow]]</f>
        <v>19000</v>
      </c>
    </row>
    <row r="141" spans="3:9">
      <c r="C141" s="48">
        <v>132</v>
      </c>
      <c r="D141" s="49">
        <v>45789</v>
      </c>
      <c r="E141" s="48" t="str">
        <f t="shared" si="2"/>
        <v>Mon</v>
      </c>
      <c r="F141" s="48">
        <f>SUMIF(Table4[Date],Table2[[#This Row],[Date]],Table4[Amount])</f>
        <v>0</v>
      </c>
      <c r="G141" s="48">
        <f>SUMIF(Table42[Date],Table2[[#This Row],[Date]],Table42[Amount])</f>
        <v>0</v>
      </c>
      <c r="H141" s="48">
        <f>Table2[[#This Row],[Cash Inflow]]-Table2[[#This Row],[Cash Outflow]]</f>
        <v>0</v>
      </c>
      <c r="I141" s="48">
        <f>I140+Table2[[#This Row],[Cash Inflow]]-Table2[[#This Row],[Cash Outflow]]</f>
        <v>19000</v>
      </c>
    </row>
    <row r="142" spans="3:9">
      <c r="C142" s="48">
        <v>133</v>
      </c>
      <c r="D142" s="49">
        <v>45790</v>
      </c>
      <c r="E142" s="48" t="str">
        <f t="shared" si="2"/>
        <v>Tue</v>
      </c>
      <c r="F142" s="48">
        <f>SUMIF(Table4[Date],Table2[[#This Row],[Date]],Table4[Amount])</f>
        <v>0</v>
      </c>
      <c r="G142" s="48">
        <f>SUMIF(Table42[Date],Table2[[#This Row],[Date]],Table42[Amount])</f>
        <v>0</v>
      </c>
      <c r="H142" s="48">
        <f>Table2[[#This Row],[Cash Inflow]]-Table2[[#This Row],[Cash Outflow]]</f>
        <v>0</v>
      </c>
      <c r="I142" s="48">
        <f>I141+Table2[[#This Row],[Cash Inflow]]-Table2[[#This Row],[Cash Outflow]]</f>
        <v>19000</v>
      </c>
    </row>
    <row r="143" spans="3:9">
      <c r="C143" s="48">
        <v>134</v>
      </c>
      <c r="D143" s="49">
        <v>45791</v>
      </c>
      <c r="E143" s="48" t="str">
        <f t="shared" si="2"/>
        <v>Wed</v>
      </c>
      <c r="F143" s="48">
        <f>SUMIF(Table4[Date],Table2[[#This Row],[Date]],Table4[Amount])</f>
        <v>0</v>
      </c>
      <c r="G143" s="48">
        <f>SUMIF(Table42[Date],Table2[[#This Row],[Date]],Table42[Amount])</f>
        <v>0</v>
      </c>
      <c r="H143" s="48">
        <f>Table2[[#This Row],[Cash Inflow]]-Table2[[#This Row],[Cash Outflow]]</f>
        <v>0</v>
      </c>
      <c r="I143" s="48">
        <f>I142+Table2[[#This Row],[Cash Inflow]]-Table2[[#This Row],[Cash Outflow]]</f>
        <v>19000</v>
      </c>
    </row>
    <row r="144" spans="3:9">
      <c r="C144" s="48">
        <v>135</v>
      </c>
      <c r="D144" s="49">
        <v>45792</v>
      </c>
      <c r="E144" s="48" t="str">
        <f t="shared" si="2"/>
        <v>Thu</v>
      </c>
      <c r="F144" s="48">
        <f>SUMIF(Table4[Date],Table2[[#This Row],[Date]],Table4[Amount])</f>
        <v>0</v>
      </c>
      <c r="G144" s="48">
        <f>SUMIF(Table42[Date],Table2[[#This Row],[Date]],Table42[Amount])</f>
        <v>0</v>
      </c>
      <c r="H144" s="48">
        <f>Table2[[#This Row],[Cash Inflow]]-Table2[[#This Row],[Cash Outflow]]</f>
        <v>0</v>
      </c>
      <c r="I144" s="48">
        <f>I143+Table2[[#This Row],[Cash Inflow]]-Table2[[#This Row],[Cash Outflow]]</f>
        <v>19000</v>
      </c>
    </row>
    <row r="145" spans="3:9">
      <c r="C145" s="48">
        <v>136</v>
      </c>
      <c r="D145" s="49">
        <v>45793</v>
      </c>
      <c r="E145" s="48" t="str">
        <f t="shared" si="2"/>
        <v>Fri</v>
      </c>
      <c r="F145" s="48">
        <f>SUMIF(Table4[Date],Table2[[#This Row],[Date]],Table4[Amount])</f>
        <v>0</v>
      </c>
      <c r="G145" s="48">
        <f>SUMIF(Table42[Date],Table2[[#This Row],[Date]],Table42[Amount])</f>
        <v>0</v>
      </c>
      <c r="H145" s="48">
        <f>Table2[[#This Row],[Cash Inflow]]-Table2[[#This Row],[Cash Outflow]]</f>
        <v>0</v>
      </c>
      <c r="I145" s="48">
        <f>I144+Table2[[#This Row],[Cash Inflow]]-Table2[[#This Row],[Cash Outflow]]</f>
        <v>19000</v>
      </c>
    </row>
    <row r="146" spans="3:9">
      <c r="C146" s="48">
        <v>137</v>
      </c>
      <c r="D146" s="49">
        <v>45794</v>
      </c>
      <c r="E146" s="48" t="str">
        <f t="shared" si="2"/>
        <v>Sat</v>
      </c>
      <c r="F146" s="48">
        <f>SUMIF(Table4[Date],Table2[[#This Row],[Date]],Table4[Amount])</f>
        <v>0</v>
      </c>
      <c r="G146" s="48">
        <f>SUMIF(Table42[Date],Table2[[#This Row],[Date]],Table42[Amount])</f>
        <v>0</v>
      </c>
      <c r="H146" s="48">
        <f>Table2[[#This Row],[Cash Inflow]]-Table2[[#This Row],[Cash Outflow]]</f>
        <v>0</v>
      </c>
      <c r="I146" s="48">
        <f>I145+Table2[[#This Row],[Cash Inflow]]-Table2[[#This Row],[Cash Outflow]]</f>
        <v>19000</v>
      </c>
    </row>
    <row r="147" spans="3:9">
      <c r="C147" s="48">
        <v>138</v>
      </c>
      <c r="D147" s="49">
        <v>45795</v>
      </c>
      <c r="E147" s="48" t="str">
        <f t="shared" si="2"/>
        <v>Sun</v>
      </c>
      <c r="F147" s="48">
        <f>SUMIF(Table4[Date],Table2[[#This Row],[Date]],Table4[Amount])</f>
        <v>0</v>
      </c>
      <c r="G147" s="48">
        <f>SUMIF(Table42[Date],Table2[[#This Row],[Date]],Table42[Amount])</f>
        <v>0</v>
      </c>
      <c r="H147" s="48">
        <f>Table2[[#This Row],[Cash Inflow]]-Table2[[#This Row],[Cash Outflow]]</f>
        <v>0</v>
      </c>
      <c r="I147" s="48">
        <f>I146+Table2[[#This Row],[Cash Inflow]]-Table2[[#This Row],[Cash Outflow]]</f>
        <v>19000</v>
      </c>
    </row>
    <row r="148" spans="3:9">
      <c r="C148" s="48">
        <v>139</v>
      </c>
      <c r="D148" s="49">
        <v>45796</v>
      </c>
      <c r="E148" s="48" t="str">
        <f t="shared" si="2"/>
        <v>Mon</v>
      </c>
      <c r="F148" s="48">
        <f>SUMIF(Table4[Date],Table2[[#This Row],[Date]],Table4[Amount])</f>
        <v>0</v>
      </c>
      <c r="G148" s="48">
        <f>SUMIF(Table42[Date],Table2[[#This Row],[Date]],Table42[Amount])</f>
        <v>0</v>
      </c>
      <c r="H148" s="48">
        <f>Table2[[#This Row],[Cash Inflow]]-Table2[[#This Row],[Cash Outflow]]</f>
        <v>0</v>
      </c>
      <c r="I148" s="48">
        <f>I147+Table2[[#This Row],[Cash Inflow]]-Table2[[#This Row],[Cash Outflow]]</f>
        <v>19000</v>
      </c>
    </row>
    <row r="149" spans="3:9">
      <c r="C149" s="48">
        <v>140</v>
      </c>
      <c r="D149" s="49">
        <v>45797</v>
      </c>
      <c r="E149" s="48" t="str">
        <f t="shared" si="2"/>
        <v>Tue</v>
      </c>
      <c r="F149" s="48">
        <f>SUMIF(Table4[Date],Table2[[#This Row],[Date]],Table4[Amount])</f>
        <v>0</v>
      </c>
      <c r="G149" s="48">
        <f>SUMIF(Table42[Date],Table2[[#This Row],[Date]],Table42[Amount])</f>
        <v>0</v>
      </c>
      <c r="H149" s="48">
        <f>Table2[[#This Row],[Cash Inflow]]-Table2[[#This Row],[Cash Outflow]]</f>
        <v>0</v>
      </c>
      <c r="I149" s="48">
        <f>I148+Table2[[#This Row],[Cash Inflow]]-Table2[[#This Row],[Cash Outflow]]</f>
        <v>19000</v>
      </c>
    </row>
    <row r="150" spans="3:9">
      <c r="C150" s="48">
        <v>141</v>
      </c>
      <c r="D150" s="49">
        <v>45798</v>
      </c>
      <c r="E150" s="48" t="str">
        <f t="shared" si="2"/>
        <v>Wed</v>
      </c>
      <c r="F150" s="48">
        <f>SUMIF(Table4[Date],Table2[[#This Row],[Date]],Table4[Amount])</f>
        <v>0</v>
      </c>
      <c r="G150" s="48">
        <f>SUMIF(Table42[Date],Table2[[#This Row],[Date]],Table42[Amount])</f>
        <v>0</v>
      </c>
      <c r="H150" s="48">
        <f>Table2[[#This Row],[Cash Inflow]]-Table2[[#This Row],[Cash Outflow]]</f>
        <v>0</v>
      </c>
      <c r="I150" s="48">
        <f>I149+Table2[[#This Row],[Cash Inflow]]-Table2[[#This Row],[Cash Outflow]]</f>
        <v>19000</v>
      </c>
    </row>
    <row r="151" spans="3:9">
      <c r="C151" s="48">
        <v>142</v>
      </c>
      <c r="D151" s="49">
        <v>45799</v>
      </c>
      <c r="E151" s="48" t="str">
        <f t="shared" si="2"/>
        <v>Thu</v>
      </c>
      <c r="F151" s="48">
        <f>SUMIF(Table4[Date],Table2[[#This Row],[Date]],Table4[Amount])</f>
        <v>0</v>
      </c>
      <c r="G151" s="48">
        <f>SUMIF(Table42[Date],Table2[[#This Row],[Date]],Table42[Amount])</f>
        <v>0</v>
      </c>
      <c r="H151" s="48">
        <f>Table2[[#This Row],[Cash Inflow]]-Table2[[#This Row],[Cash Outflow]]</f>
        <v>0</v>
      </c>
      <c r="I151" s="48">
        <f>I150+Table2[[#This Row],[Cash Inflow]]-Table2[[#This Row],[Cash Outflow]]</f>
        <v>19000</v>
      </c>
    </row>
    <row r="152" spans="3:9">
      <c r="C152" s="48">
        <v>143</v>
      </c>
      <c r="D152" s="49">
        <v>45800</v>
      </c>
      <c r="E152" s="48" t="str">
        <f t="shared" si="2"/>
        <v>Fri</v>
      </c>
      <c r="F152" s="48">
        <f>SUMIF(Table4[Date],Table2[[#This Row],[Date]],Table4[Amount])</f>
        <v>0</v>
      </c>
      <c r="G152" s="48">
        <f>SUMIF(Table42[Date],Table2[[#This Row],[Date]],Table42[Amount])</f>
        <v>0</v>
      </c>
      <c r="H152" s="48">
        <f>Table2[[#This Row],[Cash Inflow]]-Table2[[#This Row],[Cash Outflow]]</f>
        <v>0</v>
      </c>
      <c r="I152" s="48">
        <f>I151+Table2[[#This Row],[Cash Inflow]]-Table2[[#This Row],[Cash Outflow]]</f>
        <v>19000</v>
      </c>
    </row>
    <row r="153" spans="3:9">
      <c r="C153" s="48">
        <v>144</v>
      </c>
      <c r="D153" s="49">
        <v>45801</v>
      </c>
      <c r="E153" s="48" t="str">
        <f t="shared" si="2"/>
        <v>Sat</v>
      </c>
      <c r="F153" s="48">
        <f>SUMIF(Table4[Date],Table2[[#This Row],[Date]],Table4[Amount])</f>
        <v>0</v>
      </c>
      <c r="G153" s="48">
        <f>SUMIF(Table42[Date],Table2[[#This Row],[Date]],Table42[Amount])</f>
        <v>0</v>
      </c>
      <c r="H153" s="48">
        <f>Table2[[#This Row],[Cash Inflow]]-Table2[[#This Row],[Cash Outflow]]</f>
        <v>0</v>
      </c>
      <c r="I153" s="48">
        <f>I152+Table2[[#This Row],[Cash Inflow]]-Table2[[#This Row],[Cash Outflow]]</f>
        <v>19000</v>
      </c>
    </row>
    <row r="154" spans="3:9">
      <c r="C154" s="48">
        <v>145</v>
      </c>
      <c r="D154" s="49">
        <v>45802</v>
      </c>
      <c r="E154" s="48" t="str">
        <f t="shared" si="2"/>
        <v>Sun</v>
      </c>
      <c r="F154" s="48">
        <f>SUMIF(Table4[Date],Table2[[#This Row],[Date]],Table4[Amount])</f>
        <v>0</v>
      </c>
      <c r="G154" s="48">
        <f>SUMIF(Table42[Date],Table2[[#This Row],[Date]],Table42[Amount])</f>
        <v>0</v>
      </c>
      <c r="H154" s="48">
        <f>Table2[[#This Row],[Cash Inflow]]-Table2[[#This Row],[Cash Outflow]]</f>
        <v>0</v>
      </c>
      <c r="I154" s="48">
        <f>I153+Table2[[#This Row],[Cash Inflow]]-Table2[[#This Row],[Cash Outflow]]</f>
        <v>19000</v>
      </c>
    </row>
    <row r="155" spans="3:9">
      <c r="C155" s="48">
        <v>146</v>
      </c>
      <c r="D155" s="49">
        <v>45803</v>
      </c>
      <c r="E155" s="48" t="str">
        <f t="shared" si="2"/>
        <v>Mon</v>
      </c>
      <c r="F155" s="48">
        <f>SUMIF(Table4[Date],Table2[[#This Row],[Date]],Table4[Amount])</f>
        <v>0</v>
      </c>
      <c r="G155" s="48">
        <f>SUMIF(Table42[Date],Table2[[#This Row],[Date]],Table42[Amount])</f>
        <v>0</v>
      </c>
      <c r="H155" s="48">
        <f>Table2[[#This Row],[Cash Inflow]]-Table2[[#This Row],[Cash Outflow]]</f>
        <v>0</v>
      </c>
      <c r="I155" s="48">
        <f>I154+Table2[[#This Row],[Cash Inflow]]-Table2[[#This Row],[Cash Outflow]]</f>
        <v>19000</v>
      </c>
    </row>
    <row r="156" spans="3:9">
      <c r="C156" s="48">
        <v>147</v>
      </c>
      <c r="D156" s="49">
        <v>45804</v>
      </c>
      <c r="E156" s="48" t="str">
        <f t="shared" si="2"/>
        <v>Tue</v>
      </c>
      <c r="F156" s="48">
        <f>SUMIF(Table4[Date],Table2[[#This Row],[Date]],Table4[Amount])</f>
        <v>0</v>
      </c>
      <c r="G156" s="48">
        <f>SUMIF(Table42[Date],Table2[[#This Row],[Date]],Table42[Amount])</f>
        <v>0</v>
      </c>
      <c r="H156" s="48">
        <f>Table2[[#This Row],[Cash Inflow]]-Table2[[#This Row],[Cash Outflow]]</f>
        <v>0</v>
      </c>
      <c r="I156" s="48">
        <f>I155+Table2[[#This Row],[Cash Inflow]]-Table2[[#This Row],[Cash Outflow]]</f>
        <v>19000</v>
      </c>
    </row>
    <row r="157" spans="3:9">
      <c r="C157" s="48">
        <v>148</v>
      </c>
      <c r="D157" s="49">
        <v>45805</v>
      </c>
      <c r="E157" s="48" t="str">
        <f t="shared" si="2"/>
        <v>Wed</v>
      </c>
      <c r="F157" s="48">
        <f>SUMIF(Table4[Date],Table2[[#This Row],[Date]],Table4[Amount])</f>
        <v>0</v>
      </c>
      <c r="G157" s="48">
        <f>SUMIF(Table42[Date],Table2[[#This Row],[Date]],Table42[Amount])</f>
        <v>0</v>
      </c>
      <c r="H157" s="48">
        <f>Table2[[#This Row],[Cash Inflow]]-Table2[[#This Row],[Cash Outflow]]</f>
        <v>0</v>
      </c>
      <c r="I157" s="48">
        <f>I156+Table2[[#This Row],[Cash Inflow]]-Table2[[#This Row],[Cash Outflow]]</f>
        <v>19000</v>
      </c>
    </row>
    <row r="158" spans="3:9">
      <c r="C158" s="48">
        <v>149</v>
      </c>
      <c r="D158" s="49">
        <v>45806</v>
      </c>
      <c r="E158" s="48" t="str">
        <f t="shared" si="2"/>
        <v>Thu</v>
      </c>
      <c r="F158" s="48">
        <f>SUMIF(Table4[Date],Table2[[#This Row],[Date]],Table4[Amount])</f>
        <v>0</v>
      </c>
      <c r="G158" s="48">
        <f>SUMIF(Table42[Date],Table2[[#This Row],[Date]],Table42[Amount])</f>
        <v>0</v>
      </c>
      <c r="H158" s="48">
        <f>Table2[[#This Row],[Cash Inflow]]-Table2[[#This Row],[Cash Outflow]]</f>
        <v>0</v>
      </c>
      <c r="I158" s="48">
        <f>I157+Table2[[#This Row],[Cash Inflow]]-Table2[[#This Row],[Cash Outflow]]</f>
        <v>19000</v>
      </c>
    </row>
    <row r="159" spans="3:9">
      <c r="C159" s="48">
        <v>150</v>
      </c>
      <c r="D159" s="49">
        <v>45807</v>
      </c>
      <c r="E159" s="48" t="str">
        <f t="shared" si="2"/>
        <v>Fri</v>
      </c>
      <c r="F159" s="48">
        <f>SUMIF(Table4[Date],Table2[[#This Row],[Date]],Table4[Amount])</f>
        <v>0</v>
      </c>
      <c r="G159" s="48">
        <f>SUMIF(Table42[Date],Table2[[#This Row],[Date]],Table42[Amount])</f>
        <v>0</v>
      </c>
      <c r="H159" s="48">
        <f>Table2[[#This Row],[Cash Inflow]]-Table2[[#This Row],[Cash Outflow]]</f>
        <v>0</v>
      </c>
      <c r="I159" s="48">
        <f>I158+Table2[[#This Row],[Cash Inflow]]-Table2[[#This Row],[Cash Outflow]]</f>
        <v>19000</v>
      </c>
    </row>
    <row r="160" spans="3:9">
      <c r="C160" s="48">
        <v>151</v>
      </c>
      <c r="D160" s="49">
        <v>45808</v>
      </c>
      <c r="E160" s="48" t="str">
        <f t="shared" si="2"/>
        <v>Sat</v>
      </c>
      <c r="F160" s="48">
        <f>SUMIF(Table4[Date],Table2[[#This Row],[Date]],Table4[Amount])</f>
        <v>0</v>
      </c>
      <c r="G160" s="48">
        <f>SUMIF(Table42[Date],Table2[[#This Row],[Date]],Table42[Amount])</f>
        <v>0</v>
      </c>
      <c r="H160" s="48">
        <f>Table2[[#This Row],[Cash Inflow]]-Table2[[#This Row],[Cash Outflow]]</f>
        <v>0</v>
      </c>
      <c r="I160" s="48">
        <f>I159+Table2[[#This Row],[Cash Inflow]]-Table2[[#This Row],[Cash Outflow]]</f>
        <v>19000</v>
      </c>
    </row>
    <row r="161" spans="3:9">
      <c r="C161" s="48">
        <v>152</v>
      </c>
      <c r="D161" s="49">
        <v>45809</v>
      </c>
      <c r="E161" s="48" t="str">
        <f t="shared" si="2"/>
        <v>Sun</v>
      </c>
      <c r="F161" s="48">
        <f>SUMIF(Table4[Date],Table2[[#This Row],[Date]],Table4[Amount])</f>
        <v>0</v>
      </c>
      <c r="G161" s="48">
        <f>SUMIF(Table42[Date],Table2[[#This Row],[Date]],Table42[Amount])</f>
        <v>0</v>
      </c>
      <c r="H161" s="48">
        <f>Table2[[#This Row],[Cash Inflow]]-Table2[[#This Row],[Cash Outflow]]</f>
        <v>0</v>
      </c>
      <c r="I161" s="48">
        <f>I160+Table2[[#This Row],[Cash Inflow]]-Table2[[#This Row],[Cash Outflow]]</f>
        <v>19000</v>
      </c>
    </row>
    <row r="162" spans="3:9">
      <c r="C162" s="48">
        <v>153</v>
      </c>
      <c r="D162" s="49">
        <v>45810</v>
      </c>
      <c r="E162" s="48" t="str">
        <f t="shared" si="2"/>
        <v>Mon</v>
      </c>
      <c r="F162" s="48">
        <f>SUMIF(Table4[Date],Table2[[#This Row],[Date]],Table4[Amount])</f>
        <v>0</v>
      </c>
      <c r="G162" s="48">
        <f>SUMIF(Table42[Date],Table2[[#This Row],[Date]],Table42[Amount])</f>
        <v>0</v>
      </c>
      <c r="H162" s="48">
        <f>Table2[[#This Row],[Cash Inflow]]-Table2[[#This Row],[Cash Outflow]]</f>
        <v>0</v>
      </c>
      <c r="I162" s="48">
        <f>I161+Table2[[#This Row],[Cash Inflow]]-Table2[[#This Row],[Cash Outflow]]</f>
        <v>19000</v>
      </c>
    </row>
    <row r="163" spans="3:9">
      <c r="C163" s="48">
        <v>154</v>
      </c>
      <c r="D163" s="49">
        <v>45811</v>
      </c>
      <c r="E163" s="48" t="str">
        <f t="shared" si="2"/>
        <v>Tue</v>
      </c>
      <c r="F163" s="48">
        <f>SUMIF(Table4[Date],Table2[[#This Row],[Date]],Table4[Amount])</f>
        <v>0</v>
      </c>
      <c r="G163" s="48">
        <f>SUMIF(Table42[Date],Table2[[#This Row],[Date]],Table42[Amount])</f>
        <v>0</v>
      </c>
      <c r="H163" s="48">
        <f>Table2[[#This Row],[Cash Inflow]]-Table2[[#This Row],[Cash Outflow]]</f>
        <v>0</v>
      </c>
      <c r="I163" s="48">
        <f>I162+Table2[[#This Row],[Cash Inflow]]-Table2[[#This Row],[Cash Outflow]]</f>
        <v>19000</v>
      </c>
    </row>
    <row r="164" spans="3:9">
      <c r="C164" s="48">
        <v>155</v>
      </c>
      <c r="D164" s="49">
        <v>45812</v>
      </c>
      <c r="E164" s="48" t="str">
        <f t="shared" si="2"/>
        <v>Wed</v>
      </c>
      <c r="F164" s="48">
        <f>SUMIF(Table4[Date],Table2[[#This Row],[Date]],Table4[Amount])</f>
        <v>0</v>
      </c>
      <c r="G164" s="48">
        <f>SUMIF(Table42[Date],Table2[[#This Row],[Date]],Table42[Amount])</f>
        <v>0</v>
      </c>
      <c r="H164" s="48">
        <f>Table2[[#This Row],[Cash Inflow]]-Table2[[#This Row],[Cash Outflow]]</f>
        <v>0</v>
      </c>
      <c r="I164" s="48">
        <f>I163+Table2[[#This Row],[Cash Inflow]]-Table2[[#This Row],[Cash Outflow]]</f>
        <v>19000</v>
      </c>
    </row>
    <row r="165" spans="3:9">
      <c r="C165" s="48">
        <v>156</v>
      </c>
      <c r="D165" s="49">
        <v>45813</v>
      </c>
      <c r="E165" s="48" t="str">
        <f t="shared" si="2"/>
        <v>Thu</v>
      </c>
      <c r="F165" s="48">
        <f>SUMIF(Table4[Date],Table2[[#This Row],[Date]],Table4[Amount])</f>
        <v>0</v>
      </c>
      <c r="G165" s="48">
        <f>SUMIF(Table42[Date],Table2[[#This Row],[Date]],Table42[Amount])</f>
        <v>0</v>
      </c>
      <c r="H165" s="48">
        <f>Table2[[#This Row],[Cash Inflow]]-Table2[[#This Row],[Cash Outflow]]</f>
        <v>0</v>
      </c>
      <c r="I165" s="48">
        <f>I164+Table2[[#This Row],[Cash Inflow]]-Table2[[#This Row],[Cash Outflow]]</f>
        <v>19000</v>
      </c>
    </row>
    <row r="166" spans="3:9">
      <c r="C166" s="48">
        <v>157</v>
      </c>
      <c r="D166" s="49">
        <v>45814</v>
      </c>
      <c r="E166" s="48" t="str">
        <f t="shared" si="2"/>
        <v>Fri</v>
      </c>
      <c r="F166" s="48">
        <f>SUMIF(Table4[Date],Table2[[#This Row],[Date]],Table4[Amount])</f>
        <v>0</v>
      </c>
      <c r="G166" s="48">
        <f>SUMIF(Table42[Date],Table2[[#This Row],[Date]],Table42[Amount])</f>
        <v>0</v>
      </c>
      <c r="H166" s="48">
        <f>Table2[[#This Row],[Cash Inflow]]-Table2[[#This Row],[Cash Outflow]]</f>
        <v>0</v>
      </c>
      <c r="I166" s="48">
        <f>I165+Table2[[#This Row],[Cash Inflow]]-Table2[[#This Row],[Cash Outflow]]</f>
        <v>19000</v>
      </c>
    </row>
    <row r="167" spans="3:9">
      <c r="C167" s="48">
        <v>158</v>
      </c>
      <c r="D167" s="49">
        <v>45815</v>
      </c>
      <c r="E167" s="48" t="str">
        <f t="shared" si="2"/>
        <v>Sat</v>
      </c>
      <c r="F167" s="48">
        <f>SUMIF(Table4[Date],Table2[[#This Row],[Date]],Table4[Amount])</f>
        <v>0</v>
      </c>
      <c r="G167" s="48">
        <f>SUMIF(Table42[Date],Table2[[#This Row],[Date]],Table42[Amount])</f>
        <v>0</v>
      </c>
      <c r="H167" s="48">
        <f>Table2[[#This Row],[Cash Inflow]]-Table2[[#This Row],[Cash Outflow]]</f>
        <v>0</v>
      </c>
      <c r="I167" s="48">
        <f>I166+Table2[[#This Row],[Cash Inflow]]-Table2[[#This Row],[Cash Outflow]]</f>
        <v>19000</v>
      </c>
    </row>
    <row r="168" spans="3:9">
      <c r="C168" s="48">
        <v>159</v>
      </c>
      <c r="D168" s="49">
        <v>45816</v>
      </c>
      <c r="E168" s="48" t="str">
        <f t="shared" si="2"/>
        <v>Sun</v>
      </c>
      <c r="F168" s="48">
        <f>SUMIF(Table4[Date],Table2[[#This Row],[Date]],Table4[Amount])</f>
        <v>0</v>
      </c>
      <c r="G168" s="48">
        <f>SUMIF(Table42[Date],Table2[[#This Row],[Date]],Table42[Amount])</f>
        <v>0</v>
      </c>
      <c r="H168" s="48">
        <f>Table2[[#This Row],[Cash Inflow]]-Table2[[#This Row],[Cash Outflow]]</f>
        <v>0</v>
      </c>
      <c r="I168" s="48">
        <f>I167+Table2[[#This Row],[Cash Inflow]]-Table2[[#This Row],[Cash Outflow]]</f>
        <v>19000</v>
      </c>
    </row>
    <row r="169" spans="3:9">
      <c r="C169" s="48">
        <v>160</v>
      </c>
      <c r="D169" s="49">
        <v>45817</v>
      </c>
      <c r="E169" s="48" t="str">
        <f t="shared" si="2"/>
        <v>Mon</v>
      </c>
      <c r="F169" s="48">
        <f>SUMIF(Table4[Date],Table2[[#This Row],[Date]],Table4[Amount])</f>
        <v>0</v>
      </c>
      <c r="G169" s="48">
        <f>SUMIF(Table42[Date],Table2[[#This Row],[Date]],Table42[Amount])</f>
        <v>0</v>
      </c>
      <c r="H169" s="48">
        <f>Table2[[#This Row],[Cash Inflow]]-Table2[[#This Row],[Cash Outflow]]</f>
        <v>0</v>
      </c>
      <c r="I169" s="48">
        <f>I168+Table2[[#This Row],[Cash Inflow]]-Table2[[#This Row],[Cash Outflow]]</f>
        <v>19000</v>
      </c>
    </row>
    <row r="170" spans="3:9">
      <c r="C170" s="48">
        <v>161</v>
      </c>
      <c r="D170" s="49">
        <v>45818</v>
      </c>
      <c r="E170" s="48" t="str">
        <f t="shared" si="2"/>
        <v>Tue</v>
      </c>
      <c r="F170" s="48">
        <f>SUMIF(Table4[Date],Table2[[#This Row],[Date]],Table4[Amount])</f>
        <v>0</v>
      </c>
      <c r="G170" s="48">
        <f>SUMIF(Table42[Date],Table2[[#This Row],[Date]],Table42[Amount])</f>
        <v>0</v>
      </c>
      <c r="H170" s="48">
        <f>Table2[[#This Row],[Cash Inflow]]-Table2[[#This Row],[Cash Outflow]]</f>
        <v>0</v>
      </c>
      <c r="I170" s="48">
        <f>I169+Table2[[#This Row],[Cash Inflow]]-Table2[[#This Row],[Cash Outflow]]</f>
        <v>19000</v>
      </c>
    </row>
    <row r="171" spans="3:9">
      <c r="C171" s="48">
        <v>162</v>
      </c>
      <c r="D171" s="49">
        <v>45819</v>
      </c>
      <c r="E171" s="48" t="str">
        <f t="shared" si="2"/>
        <v>Wed</v>
      </c>
      <c r="F171" s="48">
        <f>SUMIF(Table4[Date],Table2[[#This Row],[Date]],Table4[Amount])</f>
        <v>0</v>
      </c>
      <c r="G171" s="48">
        <f>SUMIF(Table42[Date],Table2[[#This Row],[Date]],Table42[Amount])</f>
        <v>0</v>
      </c>
      <c r="H171" s="48">
        <f>Table2[[#This Row],[Cash Inflow]]-Table2[[#This Row],[Cash Outflow]]</f>
        <v>0</v>
      </c>
      <c r="I171" s="48">
        <f>I170+Table2[[#This Row],[Cash Inflow]]-Table2[[#This Row],[Cash Outflow]]</f>
        <v>19000</v>
      </c>
    </row>
    <row r="172" spans="3:9">
      <c r="C172" s="48">
        <v>163</v>
      </c>
      <c r="D172" s="49">
        <v>45820</v>
      </c>
      <c r="E172" s="48" t="str">
        <f t="shared" si="2"/>
        <v>Thu</v>
      </c>
      <c r="F172" s="48">
        <f>SUMIF(Table4[Date],Table2[[#This Row],[Date]],Table4[Amount])</f>
        <v>0</v>
      </c>
      <c r="G172" s="48">
        <f>SUMIF(Table42[Date],Table2[[#This Row],[Date]],Table42[Amount])</f>
        <v>0</v>
      </c>
      <c r="H172" s="48">
        <f>Table2[[#This Row],[Cash Inflow]]-Table2[[#This Row],[Cash Outflow]]</f>
        <v>0</v>
      </c>
      <c r="I172" s="48">
        <f>I171+Table2[[#This Row],[Cash Inflow]]-Table2[[#This Row],[Cash Outflow]]</f>
        <v>19000</v>
      </c>
    </row>
    <row r="173" spans="3:9">
      <c r="C173" s="48">
        <v>164</v>
      </c>
      <c r="D173" s="49">
        <v>45821</v>
      </c>
      <c r="E173" s="48" t="str">
        <f t="shared" si="2"/>
        <v>Fri</v>
      </c>
      <c r="F173" s="48">
        <f>SUMIF(Table4[Date],Table2[[#This Row],[Date]],Table4[Amount])</f>
        <v>0</v>
      </c>
      <c r="G173" s="48">
        <f>SUMIF(Table42[Date],Table2[[#This Row],[Date]],Table42[Amount])</f>
        <v>0</v>
      </c>
      <c r="H173" s="48">
        <f>Table2[[#This Row],[Cash Inflow]]-Table2[[#This Row],[Cash Outflow]]</f>
        <v>0</v>
      </c>
      <c r="I173" s="48">
        <f>I172+Table2[[#This Row],[Cash Inflow]]-Table2[[#This Row],[Cash Outflow]]</f>
        <v>19000</v>
      </c>
    </row>
    <row r="174" spans="3:9">
      <c r="C174" s="48">
        <v>165</v>
      </c>
      <c r="D174" s="49">
        <v>45822</v>
      </c>
      <c r="E174" s="48" t="str">
        <f t="shared" si="2"/>
        <v>Sat</v>
      </c>
      <c r="F174" s="48">
        <f>SUMIF(Table4[Date],Table2[[#This Row],[Date]],Table4[Amount])</f>
        <v>0</v>
      </c>
      <c r="G174" s="48">
        <f>SUMIF(Table42[Date],Table2[[#This Row],[Date]],Table42[Amount])</f>
        <v>0</v>
      </c>
      <c r="H174" s="48">
        <f>Table2[[#This Row],[Cash Inflow]]-Table2[[#This Row],[Cash Outflow]]</f>
        <v>0</v>
      </c>
      <c r="I174" s="48">
        <f>I173+Table2[[#This Row],[Cash Inflow]]-Table2[[#This Row],[Cash Outflow]]</f>
        <v>19000</v>
      </c>
    </row>
    <row r="175" spans="3:9">
      <c r="C175" s="48">
        <v>166</v>
      </c>
      <c r="D175" s="49">
        <v>45823</v>
      </c>
      <c r="E175" s="48" t="str">
        <f t="shared" si="2"/>
        <v>Sun</v>
      </c>
      <c r="F175" s="48">
        <f>SUMIF(Table4[Date],Table2[[#This Row],[Date]],Table4[Amount])</f>
        <v>0</v>
      </c>
      <c r="G175" s="48">
        <f>SUMIF(Table42[Date],Table2[[#This Row],[Date]],Table42[Amount])</f>
        <v>0</v>
      </c>
      <c r="H175" s="48">
        <f>Table2[[#This Row],[Cash Inflow]]-Table2[[#This Row],[Cash Outflow]]</f>
        <v>0</v>
      </c>
      <c r="I175" s="48">
        <f>I174+Table2[[#This Row],[Cash Inflow]]-Table2[[#This Row],[Cash Outflow]]</f>
        <v>19000</v>
      </c>
    </row>
    <row r="176" spans="3:9">
      <c r="C176" s="48">
        <v>167</v>
      </c>
      <c r="D176" s="49">
        <v>45824</v>
      </c>
      <c r="E176" s="48" t="str">
        <f t="shared" si="2"/>
        <v>Mon</v>
      </c>
      <c r="F176" s="48">
        <f>SUMIF(Table4[Date],Table2[[#This Row],[Date]],Table4[Amount])</f>
        <v>0</v>
      </c>
      <c r="G176" s="48">
        <f>SUMIF(Table42[Date],Table2[[#This Row],[Date]],Table42[Amount])</f>
        <v>0</v>
      </c>
      <c r="H176" s="48">
        <f>Table2[[#This Row],[Cash Inflow]]-Table2[[#This Row],[Cash Outflow]]</f>
        <v>0</v>
      </c>
      <c r="I176" s="48">
        <f>I175+Table2[[#This Row],[Cash Inflow]]-Table2[[#This Row],[Cash Outflow]]</f>
        <v>19000</v>
      </c>
    </row>
    <row r="177" spans="3:9">
      <c r="C177" s="48">
        <v>168</v>
      </c>
      <c r="D177" s="49">
        <v>45825</v>
      </c>
      <c r="E177" s="48" t="str">
        <f t="shared" si="2"/>
        <v>Tue</v>
      </c>
      <c r="F177" s="48">
        <f>SUMIF(Table4[Date],Table2[[#This Row],[Date]],Table4[Amount])</f>
        <v>0</v>
      </c>
      <c r="G177" s="48">
        <f>SUMIF(Table42[Date],Table2[[#This Row],[Date]],Table42[Amount])</f>
        <v>0</v>
      </c>
      <c r="H177" s="48">
        <f>Table2[[#This Row],[Cash Inflow]]-Table2[[#This Row],[Cash Outflow]]</f>
        <v>0</v>
      </c>
      <c r="I177" s="48">
        <f>I176+Table2[[#This Row],[Cash Inflow]]-Table2[[#This Row],[Cash Outflow]]</f>
        <v>19000</v>
      </c>
    </row>
    <row r="178" spans="3:9">
      <c r="C178" s="48">
        <v>169</v>
      </c>
      <c r="D178" s="49">
        <v>45826</v>
      </c>
      <c r="E178" s="48" t="str">
        <f t="shared" si="2"/>
        <v>Wed</v>
      </c>
      <c r="F178" s="48">
        <f>SUMIF(Table4[Date],Table2[[#This Row],[Date]],Table4[Amount])</f>
        <v>0</v>
      </c>
      <c r="G178" s="48">
        <f>SUMIF(Table42[Date],Table2[[#This Row],[Date]],Table42[Amount])</f>
        <v>0</v>
      </c>
      <c r="H178" s="48">
        <f>Table2[[#This Row],[Cash Inflow]]-Table2[[#This Row],[Cash Outflow]]</f>
        <v>0</v>
      </c>
      <c r="I178" s="48">
        <f>I177+Table2[[#This Row],[Cash Inflow]]-Table2[[#This Row],[Cash Outflow]]</f>
        <v>19000</v>
      </c>
    </row>
    <row r="179" spans="3:9">
      <c r="C179" s="48">
        <v>170</v>
      </c>
      <c r="D179" s="49">
        <v>45827</v>
      </c>
      <c r="E179" s="48" t="str">
        <f t="shared" si="2"/>
        <v>Thu</v>
      </c>
      <c r="F179" s="48">
        <f>SUMIF(Table4[Date],Table2[[#This Row],[Date]],Table4[Amount])</f>
        <v>0</v>
      </c>
      <c r="G179" s="48">
        <f>SUMIF(Table42[Date],Table2[[#This Row],[Date]],Table42[Amount])</f>
        <v>0</v>
      </c>
      <c r="H179" s="48">
        <f>Table2[[#This Row],[Cash Inflow]]-Table2[[#This Row],[Cash Outflow]]</f>
        <v>0</v>
      </c>
      <c r="I179" s="48">
        <f>I178+Table2[[#This Row],[Cash Inflow]]-Table2[[#This Row],[Cash Outflow]]</f>
        <v>19000</v>
      </c>
    </row>
    <row r="180" spans="3:9">
      <c r="C180" s="48">
        <v>171</v>
      </c>
      <c r="D180" s="49">
        <v>45828</v>
      </c>
      <c r="E180" s="48" t="str">
        <f t="shared" si="2"/>
        <v>Fri</v>
      </c>
      <c r="F180" s="48">
        <f>SUMIF(Table4[Date],Table2[[#This Row],[Date]],Table4[Amount])</f>
        <v>0</v>
      </c>
      <c r="G180" s="48">
        <f>SUMIF(Table42[Date],Table2[[#This Row],[Date]],Table42[Amount])</f>
        <v>0</v>
      </c>
      <c r="H180" s="48">
        <f>Table2[[#This Row],[Cash Inflow]]-Table2[[#This Row],[Cash Outflow]]</f>
        <v>0</v>
      </c>
      <c r="I180" s="48">
        <f>I179+Table2[[#This Row],[Cash Inflow]]-Table2[[#This Row],[Cash Outflow]]</f>
        <v>19000</v>
      </c>
    </row>
    <row r="181" spans="3:9">
      <c r="C181" s="48">
        <v>172</v>
      </c>
      <c r="D181" s="49">
        <v>45829</v>
      </c>
      <c r="E181" s="48" t="str">
        <f t="shared" si="2"/>
        <v>Sat</v>
      </c>
      <c r="F181" s="48">
        <f>SUMIF(Table4[Date],Table2[[#This Row],[Date]],Table4[Amount])</f>
        <v>0</v>
      </c>
      <c r="G181" s="48">
        <f>SUMIF(Table42[Date],Table2[[#This Row],[Date]],Table42[Amount])</f>
        <v>0</v>
      </c>
      <c r="H181" s="48">
        <f>Table2[[#This Row],[Cash Inflow]]-Table2[[#This Row],[Cash Outflow]]</f>
        <v>0</v>
      </c>
      <c r="I181" s="48">
        <f>I180+Table2[[#This Row],[Cash Inflow]]-Table2[[#This Row],[Cash Outflow]]</f>
        <v>19000</v>
      </c>
    </row>
    <row r="182" spans="3:9">
      <c r="C182" s="48">
        <v>173</v>
      </c>
      <c r="D182" s="49">
        <v>45830</v>
      </c>
      <c r="E182" s="48" t="str">
        <f t="shared" si="2"/>
        <v>Sun</v>
      </c>
      <c r="F182" s="48">
        <f>SUMIF(Table4[Date],Table2[[#This Row],[Date]],Table4[Amount])</f>
        <v>0</v>
      </c>
      <c r="G182" s="48">
        <f>SUMIF(Table42[Date],Table2[[#This Row],[Date]],Table42[Amount])</f>
        <v>0</v>
      </c>
      <c r="H182" s="48">
        <f>Table2[[#This Row],[Cash Inflow]]-Table2[[#This Row],[Cash Outflow]]</f>
        <v>0</v>
      </c>
      <c r="I182" s="48">
        <f>I181+Table2[[#This Row],[Cash Inflow]]-Table2[[#This Row],[Cash Outflow]]</f>
        <v>19000</v>
      </c>
    </row>
    <row r="183" spans="3:9">
      <c r="C183" s="48">
        <v>174</v>
      </c>
      <c r="D183" s="49">
        <v>45831</v>
      </c>
      <c r="E183" s="48" t="str">
        <f t="shared" si="2"/>
        <v>Mon</v>
      </c>
      <c r="F183" s="48">
        <f>SUMIF(Table4[Date],Table2[[#This Row],[Date]],Table4[Amount])</f>
        <v>0</v>
      </c>
      <c r="G183" s="48">
        <f>SUMIF(Table42[Date],Table2[[#This Row],[Date]],Table42[Amount])</f>
        <v>0</v>
      </c>
      <c r="H183" s="48">
        <f>Table2[[#This Row],[Cash Inflow]]-Table2[[#This Row],[Cash Outflow]]</f>
        <v>0</v>
      </c>
      <c r="I183" s="48">
        <f>I182+Table2[[#This Row],[Cash Inflow]]-Table2[[#This Row],[Cash Outflow]]</f>
        <v>19000</v>
      </c>
    </row>
    <row r="184" spans="3:9">
      <c r="C184" s="48">
        <v>175</v>
      </c>
      <c r="D184" s="49">
        <v>45832</v>
      </c>
      <c r="E184" s="48" t="str">
        <f t="shared" si="2"/>
        <v>Tue</v>
      </c>
      <c r="F184" s="48">
        <f>SUMIF(Table4[Date],Table2[[#This Row],[Date]],Table4[Amount])</f>
        <v>0</v>
      </c>
      <c r="G184" s="48">
        <f>SUMIF(Table42[Date],Table2[[#This Row],[Date]],Table42[Amount])</f>
        <v>0</v>
      </c>
      <c r="H184" s="48">
        <f>Table2[[#This Row],[Cash Inflow]]-Table2[[#This Row],[Cash Outflow]]</f>
        <v>0</v>
      </c>
      <c r="I184" s="48">
        <f>I183+Table2[[#This Row],[Cash Inflow]]-Table2[[#This Row],[Cash Outflow]]</f>
        <v>19000</v>
      </c>
    </row>
    <row r="185" spans="3:9">
      <c r="C185" s="48">
        <v>176</v>
      </c>
      <c r="D185" s="49">
        <v>45833</v>
      </c>
      <c r="E185" s="48" t="str">
        <f t="shared" si="2"/>
        <v>Wed</v>
      </c>
      <c r="F185" s="48">
        <f>SUMIF(Table4[Date],Table2[[#This Row],[Date]],Table4[Amount])</f>
        <v>0</v>
      </c>
      <c r="G185" s="48">
        <f>SUMIF(Table42[Date],Table2[[#This Row],[Date]],Table42[Amount])</f>
        <v>0</v>
      </c>
      <c r="H185" s="48">
        <f>Table2[[#This Row],[Cash Inflow]]-Table2[[#This Row],[Cash Outflow]]</f>
        <v>0</v>
      </c>
      <c r="I185" s="48">
        <f>I184+Table2[[#This Row],[Cash Inflow]]-Table2[[#This Row],[Cash Outflow]]</f>
        <v>19000</v>
      </c>
    </row>
    <row r="186" spans="3:9">
      <c r="C186" s="48">
        <v>177</v>
      </c>
      <c r="D186" s="49">
        <v>45834</v>
      </c>
      <c r="E186" s="48" t="str">
        <f t="shared" si="2"/>
        <v>Thu</v>
      </c>
      <c r="F186" s="48">
        <f>SUMIF(Table4[Date],Table2[[#This Row],[Date]],Table4[Amount])</f>
        <v>0</v>
      </c>
      <c r="G186" s="48">
        <f>SUMIF(Table42[Date],Table2[[#This Row],[Date]],Table42[Amount])</f>
        <v>0</v>
      </c>
      <c r="H186" s="48">
        <f>Table2[[#This Row],[Cash Inflow]]-Table2[[#This Row],[Cash Outflow]]</f>
        <v>0</v>
      </c>
      <c r="I186" s="48">
        <f>I185+Table2[[#This Row],[Cash Inflow]]-Table2[[#This Row],[Cash Outflow]]</f>
        <v>19000</v>
      </c>
    </row>
    <row r="187" spans="3:9">
      <c r="C187" s="48">
        <v>178</v>
      </c>
      <c r="D187" s="49">
        <v>45835</v>
      </c>
      <c r="E187" s="48" t="str">
        <f t="shared" si="2"/>
        <v>Fri</v>
      </c>
      <c r="F187" s="48">
        <f>SUMIF(Table4[Date],Table2[[#This Row],[Date]],Table4[Amount])</f>
        <v>0</v>
      </c>
      <c r="G187" s="48">
        <f>SUMIF(Table42[Date],Table2[[#This Row],[Date]],Table42[Amount])</f>
        <v>0</v>
      </c>
      <c r="H187" s="48">
        <f>Table2[[#This Row],[Cash Inflow]]-Table2[[#This Row],[Cash Outflow]]</f>
        <v>0</v>
      </c>
      <c r="I187" s="48">
        <f>I186+Table2[[#This Row],[Cash Inflow]]-Table2[[#This Row],[Cash Outflow]]</f>
        <v>19000</v>
      </c>
    </row>
    <row r="188" spans="3:9">
      <c r="C188" s="48">
        <v>179</v>
      </c>
      <c r="D188" s="49">
        <v>45836</v>
      </c>
      <c r="E188" s="48" t="str">
        <f t="shared" si="2"/>
        <v>Sat</v>
      </c>
      <c r="F188" s="48">
        <f>SUMIF(Table4[Date],Table2[[#This Row],[Date]],Table4[Amount])</f>
        <v>0</v>
      </c>
      <c r="G188" s="48">
        <f>SUMIF(Table42[Date],Table2[[#This Row],[Date]],Table42[Amount])</f>
        <v>0</v>
      </c>
      <c r="H188" s="48">
        <f>Table2[[#This Row],[Cash Inflow]]-Table2[[#This Row],[Cash Outflow]]</f>
        <v>0</v>
      </c>
      <c r="I188" s="48">
        <f>I187+Table2[[#This Row],[Cash Inflow]]-Table2[[#This Row],[Cash Outflow]]</f>
        <v>19000</v>
      </c>
    </row>
    <row r="189" spans="3:9">
      <c r="C189" s="48">
        <v>180</v>
      </c>
      <c r="D189" s="49">
        <v>45837</v>
      </c>
      <c r="E189" s="48" t="str">
        <f t="shared" si="2"/>
        <v>Sun</v>
      </c>
      <c r="F189" s="48">
        <f>SUMIF(Table4[Date],Table2[[#This Row],[Date]],Table4[Amount])</f>
        <v>0</v>
      </c>
      <c r="G189" s="48">
        <f>SUMIF(Table42[Date],Table2[[#This Row],[Date]],Table42[Amount])</f>
        <v>0</v>
      </c>
      <c r="H189" s="48">
        <f>Table2[[#This Row],[Cash Inflow]]-Table2[[#This Row],[Cash Outflow]]</f>
        <v>0</v>
      </c>
      <c r="I189" s="48">
        <f>I188+Table2[[#This Row],[Cash Inflow]]-Table2[[#This Row],[Cash Outflow]]</f>
        <v>19000</v>
      </c>
    </row>
    <row r="190" spans="3:9">
      <c r="C190" s="48">
        <v>181</v>
      </c>
      <c r="D190" s="49">
        <v>45838</v>
      </c>
      <c r="E190" s="48" t="str">
        <f t="shared" si="2"/>
        <v>Mon</v>
      </c>
      <c r="F190" s="48">
        <f>SUMIF(Table4[Date],Table2[[#This Row],[Date]],Table4[Amount])</f>
        <v>0</v>
      </c>
      <c r="G190" s="48">
        <f>SUMIF(Table42[Date],Table2[[#This Row],[Date]],Table42[Amount])</f>
        <v>0</v>
      </c>
      <c r="H190" s="48">
        <f>Table2[[#This Row],[Cash Inflow]]-Table2[[#This Row],[Cash Outflow]]</f>
        <v>0</v>
      </c>
      <c r="I190" s="48">
        <f>I189+Table2[[#This Row],[Cash Inflow]]-Table2[[#This Row],[Cash Outflow]]</f>
        <v>19000</v>
      </c>
    </row>
    <row r="191" spans="3:9">
      <c r="C191" s="48">
        <v>182</v>
      </c>
      <c r="D191" s="49">
        <v>45839</v>
      </c>
      <c r="E191" s="48" t="str">
        <f t="shared" si="2"/>
        <v>Tue</v>
      </c>
      <c r="F191" s="48">
        <f>SUMIF(Table4[Date],Table2[[#This Row],[Date]],Table4[Amount])</f>
        <v>0</v>
      </c>
      <c r="G191" s="48">
        <f>SUMIF(Table42[Date],Table2[[#This Row],[Date]],Table42[Amount])</f>
        <v>0</v>
      </c>
      <c r="H191" s="48">
        <f>Table2[[#This Row],[Cash Inflow]]-Table2[[#This Row],[Cash Outflow]]</f>
        <v>0</v>
      </c>
      <c r="I191" s="48">
        <f>I190+Table2[[#This Row],[Cash Inflow]]-Table2[[#This Row],[Cash Outflow]]</f>
        <v>19000</v>
      </c>
    </row>
    <row r="192" spans="3:9">
      <c r="C192" s="48">
        <v>183</v>
      </c>
      <c r="D192" s="49">
        <v>45840</v>
      </c>
      <c r="E192" s="48" t="str">
        <f t="shared" si="2"/>
        <v>Wed</v>
      </c>
      <c r="F192" s="48">
        <f>SUMIF(Table4[Date],Table2[[#This Row],[Date]],Table4[Amount])</f>
        <v>0</v>
      </c>
      <c r="G192" s="48">
        <f>SUMIF(Table42[Date],Table2[[#This Row],[Date]],Table42[Amount])</f>
        <v>0</v>
      </c>
      <c r="H192" s="48">
        <f>Table2[[#This Row],[Cash Inflow]]-Table2[[#This Row],[Cash Outflow]]</f>
        <v>0</v>
      </c>
      <c r="I192" s="48">
        <f>I191+Table2[[#This Row],[Cash Inflow]]-Table2[[#This Row],[Cash Outflow]]</f>
        <v>19000</v>
      </c>
    </row>
    <row r="193" spans="3:9">
      <c r="C193" s="48">
        <v>184</v>
      </c>
      <c r="D193" s="49">
        <v>45841</v>
      </c>
      <c r="E193" s="48" t="str">
        <f t="shared" si="2"/>
        <v>Thu</v>
      </c>
      <c r="F193" s="48">
        <f>SUMIF(Table4[Date],Table2[[#This Row],[Date]],Table4[Amount])</f>
        <v>0</v>
      </c>
      <c r="G193" s="48">
        <f>SUMIF(Table42[Date],Table2[[#This Row],[Date]],Table42[Amount])</f>
        <v>0</v>
      </c>
      <c r="H193" s="48">
        <f>Table2[[#This Row],[Cash Inflow]]-Table2[[#This Row],[Cash Outflow]]</f>
        <v>0</v>
      </c>
      <c r="I193" s="48">
        <f>I192+Table2[[#This Row],[Cash Inflow]]-Table2[[#This Row],[Cash Outflow]]</f>
        <v>19000</v>
      </c>
    </row>
    <row r="194" spans="3:9">
      <c r="C194" s="48">
        <v>185</v>
      </c>
      <c r="D194" s="49">
        <v>45842</v>
      </c>
      <c r="E194" s="48" t="str">
        <f t="shared" si="2"/>
        <v>Fri</v>
      </c>
      <c r="F194" s="48">
        <f>SUMIF(Table4[Date],Table2[[#This Row],[Date]],Table4[Amount])</f>
        <v>0</v>
      </c>
      <c r="G194" s="48">
        <f>SUMIF(Table42[Date],Table2[[#This Row],[Date]],Table42[Amount])</f>
        <v>0</v>
      </c>
      <c r="H194" s="48">
        <f>Table2[[#This Row],[Cash Inflow]]-Table2[[#This Row],[Cash Outflow]]</f>
        <v>0</v>
      </c>
      <c r="I194" s="48">
        <f>I193+Table2[[#This Row],[Cash Inflow]]-Table2[[#This Row],[Cash Outflow]]</f>
        <v>19000</v>
      </c>
    </row>
    <row r="195" spans="3:9">
      <c r="C195" s="48">
        <v>186</v>
      </c>
      <c r="D195" s="49">
        <v>45843</v>
      </c>
      <c r="E195" s="48" t="str">
        <f t="shared" si="2"/>
        <v>Sat</v>
      </c>
      <c r="F195" s="48">
        <f>SUMIF(Table4[Date],Table2[[#This Row],[Date]],Table4[Amount])</f>
        <v>0</v>
      </c>
      <c r="G195" s="48">
        <f>SUMIF(Table42[Date],Table2[[#This Row],[Date]],Table42[Amount])</f>
        <v>0</v>
      </c>
      <c r="H195" s="48">
        <f>Table2[[#This Row],[Cash Inflow]]-Table2[[#This Row],[Cash Outflow]]</f>
        <v>0</v>
      </c>
      <c r="I195" s="48">
        <f>I194+Table2[[#This Row],[Cash Inflow]]-Table2[[#This Row],[Cash Outflow]]</f>
        <v>19000</v>
      </c>
    </row>
    <row r="196" spans="3:9">
      <c r="C196" s="48">
        <v>187</v>
      </c>
      <c r="D196" s="49">
        <v>45844</v>
      </c>
      <c r="E196" s="48" t="str">
        <f t="shared" si="2"/>
        <v>Sun</v>
      </c>
      <c r="F196" s="48">
        <f>SUMIF(Table4[Date],Table2[[#This Row],[Date]],Table4[Amount])</f>
        <v>0</v>
      </c>
      <c r="G196" s="48">
        <f>SUMIF(Table42[Date],Table2[[#This Row],[Date]],Table42[Amount])</f>
        <v>0</v>
      </c>
      <c r="H196" s="48">
        <f>Table2[[#This Row],[Cash Inflow]]-Table2[[#This Row],[Cash Outflow]]</f>
        <v>0</v>
      </c>
      <c r="I196" s="48">
        <f>I195+Table2[[#This Row],[Cash Inflow]]-Table2[[#This Row],[Cash Outflow]]</f>
        <v>19000</v>
      </c>
    </row>
    <row r="197" spans="3:9">
      <c r="C197" s="48">
        <v>188</v>
      </c>
      <c r="D197" s="49">
        <v>45845</v>
      </c>
      <c r="E197" s="48" t="str">
        <f t="shared" si="2"/>
        <v>Mon</v>
      </c>
      <c r="F197" s="48">
        <f>SUMIF(Table4[Date],Table2[[#This Row],[Date]],Table4[Amount])</f>
        <v>0</v>
      </c>
      <c r="G197" s="48">
        <f>SUMIF(Table42[Date],Table2[[#This Row],[Date]],Table42[Amount])</f>
        <v>0</v>
      </c>
      <c r="H197" s="48">
        <f>Table2[[#This Row],[Cash Inflow]]-Table2[[#This Row],[Cash Outflow]]</f>
        <v>0</v>
      </c>
      <c r="I197" s="48">
        <f>I196+Table2[[#This Row],[Cash Inflow]]-Table2[[#This Row],[Cash Outflow]]</f>
        <v>19000</v>
      </c>
    </row>
    <row r="198" spans="3:9">
      <c r="C198" s="48">
        <v>189</v>
      </c>
      <c r="D198" s="49">
        <v>45846</v>
      </c>
      <c r="E198" s="48" t="str">
        <f t="shared" si="2"/>
        <v>Tue</v>
      </c>
      <c r="F198" s="48">
        <f>SUMIF(Table4[Date],Table2[[#This Row],[Date]],Table4[Amount])</f>
        <v>0</v>
      </c>
      <c r="G198" s="48">
        <f>SUMIF(Table42[Date],Table2[[#This Row],[Date]],Table42[Amount])</f>
        <v>0</v>
      </c>
      <c r="H198" s="48">
        <f>Table2[[#This Row],[Cash Inflow]]-Table2[[#This Row],[Cash Outflow]]</f>
        <v>0</v>
      </c>
      <c r="I198" s="48">
        <f>I197+Table2[[#This Row],[Cash Inflow]]-Table2[[#This Row],[Cash Outflow]]</f>
        <v>19000</v>
      </c>
    </row>
    <row r="199" spans="3:9">
      <c r="C199" s="48">
        <v>190</v>
      </c>
      <c r="D199" s="49">
        <v>45847</v>
      </c>
      <c r="E199" s="48" t="str">
        <f t="shared" si="2"/>
        <v>Wed</v>
      </c>
      <c r="F199" s="48">
        <f>SUMIF(Table4[Date],Table2[[#This Row],[Date]],Table4[Amount])</f>
        <v>0</v>
      </c>
      <c r="G199" s="48">
        <f>SUMIF(Table42[Date],Table2[[#This Row],[Date]],Table42[Amount])</f>
        <v>0</v>
      </c>
      <c r="H199" s="48">
        <f>Table2[[#This Row],[Cash Inflow]]-Table2[[#This Row],[Cash Outflow]]</f>
        <v>0</v>
      </c>
      <c r="I199" s="48">
        <f>I198+Table2[[#This Row],[Cash Inflow]]-Table2[[#This Row],[Cash Outflow]]</f>
        <v>19000</v>
      </c>
    </row>
    <row r="200" spans="3:9">
      <c r="C200" s="48">
        <v>191</v>
      </c>
      <c r="D200" s="49">
        <v>45848</v>
      </c>
      <c r="E200" s="48" t="str">
        <f t="shared" si="2"/>
        <v>Thu</v>
      </c>
      <c r="F200" s="48">
        <f>SUMIF(Table4[Date],Table2[[#This Row],[Date]],Table4[Amount])</f>
        <v>0</v>
      </c>
      <c r="G200" s="48">
        <f>SUMIF(Table42[Date],Table2[[#This Row],[Date]],Table42[Amount])</f>
        <v>0</v>
      </c>
      <c r="H200" s="48">
        <f>Table2[[#This Row],[Cash Inflow]]-Table2[[#This Row],[Cash Outflow]]</f>
        <v>0</v>
      </c>
      <c r="I200" s="48">
        <f>I199+Table2[[#This Row],[Cash Inflow]]-Table2[[#This Row],[Cash Outflow]]</f>
        <v>19000</v>
      </c>
    </row>
    <row r="201" spans="3:9">
      <c r="C201" s="48">
        <v>192</v>
      </c>
      <c r="D201" s="49">
        <v>45849</v>
      </c>
      <c r="E201" s="48" t="str">
        <f t="shared" si="2"/>
        <v>Fri</v>
      </c>
      <c r="F201" s="48">
        <f>SUMIF(Table4[Date],Table2[[#This Row],[Date]],Table4[Amount])</f>
        <v>0</v>
      </c>
      <c r="G201" s="48">
        <f>SUMIF(Table42[Date],Table2[[#This Row],[Date]],Table42[Amount])</f>
        <v>0</v>
      </c>
      <c r="H201" s="48">
        <f>Table2[[#This Row],[Cash Inflow]]-Table2[[#This Row],[Cash Outflow]]</f>
        <v>0</v>
      </c>
      <c r="I201" s="48">
        <f>I200+Table2[[#This Row],[Cash Inflow]]-Table2[[#This Row],[Cash Outflow]]</f>
        <v>19000</v>
      </c>
    </row>
    <row r="202" spans="3:9">
      <c r="C202" s="48">
        <v>193</v>
      </c>
      <c r="D202" s="49">
        <v>45850</v>
      </c>
      <c r="E202" s="48" t="str">
        <f t="shared" si="2"/>
        <v>Sat</v>
      </c>
      <c r="F202" s="48">
        <f>SUMIF(Table4[Date],Table2[[#This Row],[Date]],Table4[Amount])</f>
        <v>0</v>
      </c>
      <c r="G202" s="48">
        <f>SUMIF(Table42[Date],Table2[[#This Row],[Date]],Table42[Amount])</f>
        <v>0</v>
      </c>
      <c r="H202" s="48">
        <f>Table2[[#This Row],[Cash Inflow]]-Table2[[#This Row],[Cash Outflow]]</f>
        <v>0</v>
      </c>
      <c r="I202" s="48">
        <f>I201+Table2[[#This Row],[Cash Inflow]]-Table2[[#This Row],[Cash Outflow]]</f>
        <v>19000</v>
      </c>
    </row>
    <row r="203" spans="3:9">
      <c r="C203" s="48">
        <v>194</v>
      </c>
      <c r="D203" s="49">
        <v>45851</v>
      </c>
      <c r="E203" s="48" t="str">
        <f t="shared" ref="E203:E266" si="3">TEXT(D203,"DDD")</f>
        <v>Sun</v>
      </c>
      <c r="F203" s="48">
        <f>SUMIF(Table4[Date],Table2[[#This Row],[Date]],Table4[Amount])</f>
        <v>0</v>
      </c>
      <c r="G203" s="48">
        <f>SUMIF(Table42[Date],Table2[[#This Row],[Date]],Table42[Amount])</f>
        <v>0</v>
      </c>
      <c r="H203" s="48">
        <f>Table2[[#This Row],[Cash Inflow]]-Table2[[#This Row],[Cash Outflow]]</f>
        <v>0</v>
      </c>
      <c r="I203" s="48">
        <f>I202+Table2[[#This Row],[Cash Inflow]]-Table2[[#This Row],[Cash Outflow]]</f>
        <v>19000</v>
      </c>
    </row>
    <row r="204" spans="3:9">
      <c r="C204" s="48">
        <v>195</v>
      </c>
      <c r="D204" s="49">
        <v>45852</v>
      </c>
      <c r="E204" s="48" t="str">
        <f t="shared" si="3"/>
        <v>Mon</v>
      </c>
      <c r="F204" s="48">
        <f>SUMIF(Table4[Date],Table2[[#This Row],[Date]],Table4[Amount])</f>
        <v>0</v>
      </c>
      <c r="G204" s="48">
        <f>SUMIF(Table42[Date],Table2[[#This Row],[Date]],Table42[Amount])</f>
        <v>0</v>
      </c>
      <c r="H204" s="48">
        <f>Table2[[#This Row],[Cash Inflow]]-Table2[[#This Row],[Cash Outflow]]</f>
        <v>0</v>
      </c>
      <c r="I204" s="48">
        <f>I203+Table2[[#This Row],[Cash Inflow]]-Table2[[#This Row],[Cash Outflow]]</f>
        <v>19000</v>
      </c>
    </row>
    <row r="205" spans="3:9">
      <c r="C205" s="48">
        <v>196</v>
      </c>
      <c r="D205" s="49">
        <v>45853</v>
      </c>
      <c r="E205" s="48" t="str">
        <f t="shared" si="3"/>
        <v>Tue</v>
      </c>
      <c r="F205" s="48">
        <f>SUMIF(Table4[Date],Table2[[#This Row],[Date]],Table4[Amount])</f>
        <v>0</v>
      </c>
      <c r="G205" s="48">
        <f>SUMIF(Table42[Date],Table2[[#This Row],[Date]],Table42[Amount])</f>
        <v>0</v>
      </c>
      <c r="H205" s="48">
        <f>Table2[[#This Row],[Cash Inflow]]-Table2[[#This Row],[Cash Outflow]]</f>
        <v>0</v>
      </c>
      <c r="I205" s="48">
        <f>I204+Table2[[#This Row],[Cash Inflow]]-Table2[[#This Row],[Cash Outflow]]</f>
        <v>19000</v>
      </c>
    </row>
    <row r="206" spans="3:9">
      <c r="C206" s="48">
        <v>197</v>
      </c>
      <c r="D206" s="49">
        <v>45854</v>
      </c>
      <c r="E206" s="48" t="str">
        <f t="shared" si="3"/>
        <v>Wed</v>
      </c>
      <c r="F206" s="48">
        <f>SUMIF(Table4[Date],Table2[[#This Row],[Date]],Table4[Amount])</f>
        <v>0</v>
      </c>
      <c r="G206" s="48">
        <f>SUMIF(Table42[Date],Table2[[#This Row],[Date]],Table42[Amount])</f>
        <v>0</v>
      </c>
      <c r="H206" s="48">
        <f>Table2[[#This Row],[Cash Inflow]]-Table2[[#This Row],[Cash Outflow]]</f>
        <v>0</v>
      </c>
      <c r="I206" s="48">
        <f>I205+Table2[[#This Row],[Cash Inflow]]-Table2[[#This Row],[Cash Outflow]]</f>
        <v>19000</v>
      </c>
    </row>
    <row r="207" spans="3:9">
      <c r="C207" s="48">
        <v>198</v>
      </c>
      <c r="D207" s="49">
        <v>45855</v>
      </c>
      <c r="E207" s="48" t="str">
        <f t="shared" si="3"/>
        <v>Thu</v>
      </c>
      <c r="F207" s="48">
        <f>SUMIF(Table4[Date],Table2[[#This Row],[Date]],Table4[Amount])</f>
        <v>0</v>
      </c>
      <c r="G207" s="48">
        <f>SUMIF(Table42[Date],Table2[[#This Row],[Date]],Table42[Amount])</f>
        <v>0</v>
      </c>
      <c r="H207" s="48">
        <f>Table2[[#This Row],[Cash Inflow]]-Table2[[#This Row],[Cash Outflow]]</f>
        <v>0</v>
      </c>
      <c r="I207" s="48">
        <f>I206+Table2[[#This Row],[Cash Inflow]]-Table2[[#This Row],[Cash Outflow]]</f>
        <v>19000</v>
      </c>
    </row>
    <row r="208" spans="3:9">
      <c r="C208" s="48">
        <v>199</v>
      </c>
      <c r="D208" s="49">
        <v>45856</v>
      </c>
      <c r="E208" s="48" t="str">
        <f t="shared" si="3"/>
        <v>Fri</v>
      </c>
      <c r="F208" s="48">
        <f>SUMIF(Table4[Date],Table2[[#This Row],[Date]],Table4[Amount])</f>
        <v>0</v>
      </c>
      <c r="G208" s="48">
        <f>SUMIF(Table42[Date],Table2[[#This Row],[Date]],Table42[Amount])</f>
        <v>0</v>
      </c>
      <c r="H208" s="48">
        <f>Table2[[#This Row],[Cash Inflow]]-Table2[[#This Row],[Cash Outflow]]</f>
        <v>0</v>
      </c>
      <c r="I208" s="48">
        <f>I207+Table2[[#This Row],[Cash Inflow]]-Table2[[#This Row],[Cash Outflow]]</f>
        <v>19000</v>
      </c>
    </row>
    <row r="209" spans="3:9">
      <c r="C209" s="48">
        <v>200</v>
      </c>
      <c r="D209" s="49">
        <v>45857</v>
      </c>
      <c r="E209" s="48" t="str">
        <f t="shared" si="3"/>
        <v>Sat</v>
      </c>
      <c r="F209" s="48">
        <f>SUMIF(Table4[Date],Table2[[#This Row],[Date]],Table4[Amount])</f>
        <v>0</v>
      </c>
      <c r="G209" s="48">
        <f>SUMIF(Table42[Date],Table2[[#This Row],[Date]],Table42[Amount])</f>
        <v>0</v>
      </c>
      <c r="H209" s="48">
        <f>Table2[[#This Row],[Cash Inflow]]-Table2[[#This Row],[Cash Outflow]]</f>
        <v>0</v>
      </c>
      <c r="I209" s="48">
        <f>I208+Table2[[#This Row],[Cash Inflow]]-Table2[[#This Row],[Cash Outflow]]</f>
        <v>19000</v>
      </c>
    </row>
    <row r="210" spans="3:9">
      <c r="C210" s="48">
        <v>201</v>
      </c>
      <c r="D210" s="49">
        <v>45858</v>
      </c>
      <c r="E210" s="48" t="str">
        <f t="shared" si="3"/>
        <v>Sun</v>
      </c>
      <c r="F210" s="48">
        <f>SUMIF(Table4[Date],Table2[[#This Row],[Date]],Table4[Amount])</f>
        <v>0</v>
      </c>
      <c r="G210" s="48">
        <f>SUMIF(Table42[Date],Table2[[#This Row],[Date]],Table42[Amount])</f>
        <v>0</v>
      </c>
      <c r="H210" s="48">
        <f>Table2[[#This Row],[Cash Inflow]]-Table2[[#This Row],[Cash Outflow]]</f>
        <v>0</v>
      </c>
      <c r="I210" s="48">
        <f>I209+Table2[[#This Row],[Cash Inflow]]-Table2[[#This Row],[Cash Outflow]]</f>
        <v>19000</v>
      </c>
    </row>
    <row r="211" spans="3:9">
      <c r="C211" s="48">
        <v>202</v>
      </c>
      <c r="D211" s="49">
        <v>45859</v>
      </c>
      <c r="E211" s="48" t="str">
        <f t="shared" si="3"/>
        <v>Mon</v>
      </c>
      <c r="F211" s="48">
        <f>SUMIF(Table4[Date],Table2[[#This Row],[Date]],Table4[Amount])</f>
        <v>0</v>
      </c>
      <c r="G211" s="48">
        <f>SUMIF(Table42[Date],Table2[[#This Row],[Date]],Table42[Amount])</f>
        <v>0</v>
      </c>
      <c r="H211" s="48">
        <f>Table2[[#This Row],[Cash Inflow]]-Table2[[#This Row],[Cash Outflow]]</f>
        <v>0</v>
      </c>
      <c r="I211" s="48">
        <f>I210+Table2[[#This Row],[Cash Inflow]]-Table2[[#This Row],[Cash Outflow]]</f>
        <v>19000</v>
      </c>
    </row>
    <row r="212" spans="3:9">
      <c r="C212" s="48">
        <v>203</v>
      </c>
      <c r="D212" s="49">
        <v>45860</v>
      </c>
      <c r="E212" s="48" t="str">
        <f t="shared" si="3"/>
        <v>Tue</v>
      </c>
      <c r="F212" s="48">
        <f>SUMIF(Table4[Date],Table2[[#This Row],[Date]],Table4[Amount])</f>
        <v>0</v>
      </c>
      <c r="G212" s="48">
        <f>SUMIF(Table42[Date],Table2[[#This Row],[Date]],Table42[Amount])</f>
        <v>0</v>
      </c>
      <c r="H212" s="48">
        <f>Table2[[#This Row],[Cash Inflow]]-Table2[[#This Row],[Cash Outflow]]</f>
        <v>0</v>
      </c>
      <c r="I212" s="48">
        <f>I211+Table2[[#This Row],[Cash Inflow]]-Table2[[#This Row],[Cash Outflow]]</f>
        <v>19000</v>
      </c>
    </row>
    <row r="213" spans="3:9">
      <c r="C213" s="48">
        <v>204</v>
      </c>
      <c r="D213" s="49">
        <v>45861</v>
      </c>
      <c r="E213" s="48" t="str">
        <f t="shared" si="3"/>
        <v>Wed</v>
      </c>
      <c r="F213" s="48">
        <f>SUMIF(Table4[Date],Table2[[#This Row],[Date]],Table4[Amount])</f>
        <v>0</v>
      </c>
      <c r="G213" s="48">
        <f>SUMIF(Table42[Date],Table2[[#This Row],[Date]],Table42[Amount])</f>
        <v>0</v>
      </c>
      <c r="H213" s="48">
        <f>Table2[[#This Row],[Cash Inflow]]-Table2[[#This Row],[Cash Outflow]]</f>
        <v>0</v>
      </c>
      <c r="I213" s="48">
        <f>I212+Table2[[#This Row],[Cash Inflow]]-Table2[[#This Row],[Cash Outflow]]</f>
        <v>19000</v>
      </c>
    </row>
    <row r="214" spans="3:9">
      <c r="C214" s="48">
        <v>205</v>
      </c>
      <c r="D214" s="49">
        <v>45862</v>
      </c>
      <c r="E214" s="48" t="str">
        <f t="shared" si="3"/>
        <v>Thu</v>
      </c>
      <c r="F214" s="48">
        <f>SUMIF(Table4[Date],Table2[[#This Row],[Date]],Table4[Amount])</f>
        <v>0</v>
      </c>
      <c r="G214" s="48">
        <f>SUMIF(Table42[Date],Table2[[#This Row],[Date]],Table42[Amount])</f>
        <v>0</v>
      </c>
      <c r="H214" s="48">
        <f>Table2[[#This Row],[Cash Inflow]]-Table2[[#This Row],[Cash Outflow]]</f>
        <v>0</v>
      </c>
      <c r="I214" s="48">
        <f>I213+Table2[[#This Row],[Cash Inflow]]-Table2[[#This Row],[Cash Outflow]]</f>
        <v>19000</v>
      </c>
    </row>
    <row r="215" spans="3:9">
      <c r="C215" s="48">
        <v>206</v>
      </c>
      <c r="D215" s="49">
        <v>45863</v>
      </c>
      <c r="E215" s="48" t="str">
        <f t="shared" si="3"/>
        <v>Fri</v>
      </c>
      <c r="F215" s="48">
        <f>SUMIF(Table4[Date],Table2[[#This Row],[Date]],Table4[Amount])</f>
        <v>0</v>
      </c>
      <c r="G215" s="48">
        <f>SUMIF(Table42[Date],Table2[[#This Row],[Date]],Table42[Amount])</f>
        <v>0</v>
      </c>
      <c r="H215" s="48">
        <f>Table2[[#This Row],[Cash Inflow]]-Table2[[#This Row],[Cash Outflow]]</f>
        <v>0</v>
      </c>
      <c r="I215" s="48">
        <f>I214+Table2[[#This Row],[Cash Inflow]]-Table2[[#This Row],[Cash Outflow]]</f>
        <v>19000</v>
      </c>
    </row>
    <row r="216" spans="3:9">
      <c r="C216" s="48">
        <v>207</v>
      </c>
      <c r="D216" s="49">
        <v>45864</v>
      </c>
      <c r="E216" s="48" t="str">
        <f t="shared" si="3"/>
        <v>Sat</v>
      </c>
      <c r="F216" s="48">
        <f>SUMIF(Table4[Date],Table2[[#This Row],[Date]],Table4[Amount])</f>
        <v>0</v>
      </c>
      <c r="G216" s="48">
        <f>SUMIF(Table42[Date],Table2[[#This Row],[Date]],Table42[Amount])</f>
        <v>0</v>
      </c>
      <c r="H216" s="48">
        <f>Table2[[#This Row],[Cash Inflow]]-Table2[[#This Row],[Cash Outflow]]</f>
        <v>0</v>
      </c>
      <c r="I216" s="48">
        <f>I215+Table2[[#This Row],[Cash Inflow]]-Table2[[#This Row],[Cash Outflow]]</f>
        <v>19000</v>
      </c>
    </row>
    <row r="217" spans="3:9">
      <c r="C217" s="48">
        <v>208</v>
      </c>
      <c r="D217" s="49">
        <v>45865</v>
      </c>
      <c r="E217" s="48" t="str">
        <f t="shared" si="3"/>
        <v>Sun</v>
      </c>
      <c r="F217" s="48">
        <f>SUMIF(Table4[Date],Table2[[#This Row],[Date]],Table4[Amount])</f>
        <v>0</v>
      </c>
      <c r="G217" s="48">
        <f>SUMIF(Table42[Date],Table2[[#This Row],[Date]],Table42[Amount])</f>
        <v>0</v>
      </c>
      <c r="H217" s="48">
        <f>Table2[[#This Row],[Cash Inflow]]-Table2[[#This Row],[Cash Outflow]]</f>
        <v>0</v>
      </c>
      <c r="I217" s="48">
        <f>I216+Table2[[#This Row],[Cash Inflow]]-Table2[[#This Row],[Cash Outflow]]</f>
        <v>19000</v>
      </c>
    </row>
    <row r="218" spans="3:9">
      <c r="C218" s="48">
        <v>209</v>
      </c>
      <c r="D218" s="49">
        <v>45866</v>
      </c>
      <c r="E218" s="48" t="str">
        <f t="shared" si="3"/>
        <v>Mon</v>
      </c>
      <c r="F218" s="48">
        <f>SUMIF(Table4[Date],Table2[[#This Row],[Date]],Table4[Amount])</f>
        <v>0</v>
      </c>
      <c r="G218" s="48">
        <f>SUMIF(Table42[Date],Table2[[#This Row],[Date]],Table42[Amount])</f>
        <v>0</v>
      </c>
      <c r="H218" s="48">
        <f>Table2[[#This Row],[Cash Inflow]]-Table2[[#This Row],[Cash Outflow]]</f>
        <v>0</v>
      </c>
      <c r="I218" s="48">
        <f>I217+Table2[[#This Row],[Cash Inflow]]-Table2[[#This Row],[Cash Outflow]]</f>
        <v>19000</v>
      </c>
    </row>
    <row r="219" spans="3:9">
      <c r="C219" s="48">
        <v>210</v>
      </c>
      <c r="D219" s="49">
        <v>45867</v>
      </c>
      <c r="E219" s="48" t="str">
        <f t="shared" si="3"/>
        <v>Tue</v>
      </c>
      <c r="F219" s="48">
        <f>SUMIF(Table4[Date],Table2[[#This Row],[Date]],Table4[Amount])</f>
        <v>0</v>
      </c>
      <c r="G219" s="48">
        <f>SUMIF(Table42[Date],Table2[[#This Row],[Date]],Table42[Amount])</f>
        <v>0</v>
      </c>
      <c r="H219" s="48">
        <f>Table2[[#This Row],[Cash Inflow]]-Table2[[#This Row],[Cash Outflow]]</f>
        <v>0</v>
      </c>
      <c r="I219" s="48">
        <f>I218+Table2[[#This Row],[Cash Inflow]]-Table2[[#This Row],[Cash Outflow]]</f>
        <v>19000</v>
      </c>
    </row>
    <row r="220" spans="3:9">
      <c r="C220" s="48">
        <v>211</v>
      </c>
      <c r="D220" s="49">
        <v>45868</v>
      </c>
      <c r="E220" s="48" t="str">
        <f t="shared" si="3"/>
        <v>Wed</v>
      </c>
      <c r="F220" s="48">
        <f>SUMIF(Table4[Date],Table2[[#This Row],[Date]],Table4[Amount])</f>
        <v>0</v>
      </c>
      <c r="G220" s="48">
        <f>SUMIF(Table42[Date],Table2[[#This Row],[Date]],Table42[Amount])</f>
        <v>0</v>
      </c>
      <c r="H220" s="48">
        <f>Table2[[#This Row],[Cash Inflow]]-Table2[[#This Row],[Cash Outflow]]</f>
        <v>0</v>
      </c>
      <c r="I220" s="48">
        <f>I219+Table2[[#This Row],[Cash Inflow]]-Table2[[#This Row],[Cash Outflow]]</f>
        <v>19000</v>
      </c>
    </row>
    <row r="221" spans="3:9">
      <c r="C221" s="48">
        <v>212</v>
      </c>
      <c r="D221" s="49">
        <v>45869</v>
      </c>
      <c r="E221" s="48" t="str">
        <f t="shared" si="3"/>
        <v>Thu</v>
      </c>
      <c r="F221" s="48">
        <f>SUMIF(Table4[Date],Table2[[#This Row],[Date]],Table4[Amount])</f>
        <v>0</v>
      </c>
      <c r="G221" s="48">
        <f>SUMIF(Table42[Date],Table2[[#This Row],[Date]],Table42[Amount])</f>
        <v>0</v>
      </c>
      <c r="H221" s="48">
        <f>Table2[[#This Row],[Cash Inflow]]-Table2[[#This Row],[Cash Outflow]]</f>
        <v>0</v>
      </c>
      <c r="I221" s="48">
        <f>I220+Table2[[#This Row],[Cash Inflow]]-Table2[[#This Row],[Cash Outflow]]</f>
        <v>19000</v>
      </c>
    </row>
    <row r="222" spans="3:9">
      <c r="C222" s="48">
        <v>213</v>
      </c>
      <c r="D222" s="49">
        <v>45870</v>
      </c>
      <c r="E222" s="48" t="str">
        <f t="shared" si="3"/>
        <v>Fri</v>
      </c>
      <c r="F222" s="48">
        <f>SUMIF(Table4[Date],Table2[[#This Row],[Date]],Table4[Amount])</f>
        <v>0</v>
      </c>
      <c r="G222" s="48">
        <f>SUMIF(Table42[Date],Table2[[#This Row],[Date]],Table42[Amount])</f>
        <v>0</v>
      </c>
      <c r="H222" s="48">
        <f>Table2[[#This Row],[Cash Inflow]]-Table2[[#This Row],[Cash Outflow]]</f>
        <v>0</v>
      </c>
      <c r="I222" s="48">
        <f>I221+Table2[[#This Row],[Cash Inflow]]-Table2[[#This Row],[Cash Outflow]]</f>
        <v>19000</v>
      </c>
    </row>
    <row r="223" spans="3:9">
      <c r="C223" s="48">
        <v>214</v>
      </c>
      <c r="D223" s="49">
        <v>45871</v>
      </c>
      <c r="E223" s="48" t="str">
        <f t="shared" si="3"/>
        <v>Sat</v>
      </c>
      <c r="F223" s="48">
        <f>SUMIF(Table4[Date],Table2[[#This Row],[Date]],Table4[Amount])</f>
        <v>0</v>
      </c>
      <c r="G223" s="48">
        <f>SUMIF(Table42[Date],Table2[[#This Row],[Date]],Table42[Amount])</f>
        <v>0</v>
      </c>
      <c r="H223" s="48">
        <f>Table2[[#This Row],[Cash Inflow]]-Table2[[#This Row],[Cash Outflow]]</f>
        <v>0</v>
      </c>
      <c r="I223" s="48">
        <f>I222+Table2[[#This Row],[Cash Inflow]]-Table2[[#This Row],[Cash Outflow]]</f>
        <v>19000</v>
      </c>
    </row>
    <row r="224" spans="3:9">
      <c r="C224" s="48">
        <v>215</v>
      </c>
      <c r="D224" s="49">
        <v>45872</v>
      </c>
      <c r="E224" s="48" t="str">
        <f t="shared" si="3"/>
        <v>Sun</v>
      </c>
      <c r="F224" s="48">
        <f>SUMIF(Table4[Date],Table2[[#This Row],[Date]],Table4[Amount])</f>
        <v>0</v>
      </c>
      <c r="G224" s="48">
        <f>SUMIF(Table42[Date],Table2[[#This Row],[Date]],Table42[Amount])</f>
        <v>0</v>
      </c>
      <c r="H224" s="48">
        <f>Table2[[#This Row],[Cash Inflow]]-Table2[[#This Row],[Cash Outflow]]</f>
        <v>0</v>
      </c>
      <c r="I224" s="48">
        <f>I223+Table2[[#This Row],[Cash Inflow]]-Table2[[#This Row],[Cash Outflow]]</f>
        <v>19000</v>
      </c>
    </row>
    <row r="225" spans="3:9">
      <c r="C225" s="48">
        <v>216</v>
      </c>
      <c r="D225" s="49">
        <v>45873</v>
      </c>
      <c r="E225" s="48" t="str">
        <f t="shared" si="3"/>
        <v>Mon</v>
      </c>
      <c r="F225" s="48">
        <f>SUMIF(Table4[Date],Table2[[#This Row],[Date]],Table4[Amount])</f>
        <v>0</v>
      </c>
      <c r="G225" s="48">
        <f>SUMIF(Table42[Date],Table2[[#This Row],[Date]],Table42[Amount])</f>
        <v>0</v>
      </c>
      <c r="H225" s="48">
        <f>Table2[[#This Row],[Cash Inflow]]-Table2[[#This Row],[Cash Outflow]]</f>
        <v>0</v>
      </c>
      <c r="I225" s="48">
        <f>I224+Table2[[#This Row],[Cash Inflow]]-Table2[[#This Row],[Cash Outflow]]</f>
        <v>19000</v>
      </c>
    </row>
    <row r="226" spans="3:9">
      <c r="C226" s="48">
        <v>217</v>
      </c>
      <c r="D226" s="49">
        <v>45874</v>
      </c>
      <c r="E226" s="48" t="str">
        <f t="shared" si="3"/>
        <v>Tue</v>
      </c>
      <c r="F226" s="48">
        <f>SUMIF(Table4[Date],Table2[[#This Row],[Date]],Table4[Amount])</f>
        <v>0</v>
      </c>
      <c r="G226" s="48">
        <f>SUMIF(Table42[Date],Table2[[#This Row],[Date]],Table42[Amount])</f>
        <v>0</v>
      </c>
      <c r="H226" s="48">
        <f>Table2[[#This Row],[Cash Inflow]]-Table2[[#This Row],[Cash Outflow]]</f>
        <v>0</v>
      </c>
      <c r="I226" s="48">
        <f>I225+Table2[[#This Row],[Cash Inflow]]-Table2[[#This Row],[Cash Outflow]]</f>
        <v>19000</v>
      </c>
    </row>
    <row r="227" spans="3:9">
      <c r="C227" s="48">
        <v>218</v>
      </c>
      <c r="D227" s="49">
        <v>45875</v>
      </c>
      <c r="E227" s="48" t="str">
        <f t="shared" si="3"/>
        <v>Wed</v>
      </c>
      <c r="F227" s="48">
        <f>SUMIF(Table4[Date],Table2[[#This Row],[Date]],Table4[Amount])</f>
        <v>0</v>
      </c>
      <c r="G227" s="48">
        <f>SUMIF(Table42[Date],Table2[[#This Row],[Date]],Table42[Amount])</f>
        <v>0</v>
      </c>
      <c r="H227" s="48">
        <f>Table2[[#This Row],[Cash Inflow]]-Table2[[#This Row],[Cash Outflow]]</f>
        <v>0</v>
      </c>
      <c r="I227" s="48">
        <f>I226+Table2[[#This Row],[Cash Inflow]]-Table2[[#This Row],[Cash Outflow]]</f>
        <v>19000</v>
      </c>
    </row>
    <row r="228" spans="3:9">
      <c r="C228" s="48">
        <v>219</v>
      </c>
      <c r="D228" s="49">
        <v>45876</v>
      </c>
      <c r="E228" s="48" t="str">
        <f t="shared" si="3"/>
        <v>Thu</v>
      </c>
      <c r="F228" s="48">
        <f>SUMIF(Table4[Date],Table2[[#This Row],[Date]],Table4[Amount])</f>
        <v>0</v>
      </c>
      <c r="G228" s="48">
        <f>SUMIF(Table42[Date],Table2[[#This Row],[Date]],Table42[Amount])</f>
        <v>0</v>
      </c>
      <c r="H228" s="48">
        <f>Table2[[#This Row],[Cash Inflow]]-Table2[[#This Row],[Cash Outflow]]</f>
        <v>0</v>
      </c>
      <c r="I228" s="48">
        <f>I227+Table2[[#This Row],[Cash Inflow]]-Table2[[#This Row],[Cash Outflow]]</f>
        <v>19000</v>
      </c>
    </row>
    <row r="229" spans="3:9">
      <c r="C229" s="48">
        <v>220</v>
      </c>
      <c r="D229" s="49">
        <v>45877</v>
      </c>
      <c r="E229" s="48" t="str">
        <f t="shared" si="3"/>
        <v>Fri</v>
      </c>
      <c r="F229" s="48">
        <f>SUMIF(Table4[Date],Table2[[#This Row],[Date]],Table4[Amount])</f>
        <v>0</v>
      </c>
      <c r="G229" s="48">
        <f>SUMIF(Table42[Date],Table2[[#This Row],[Date]],Table42[Amount])</f>
        <v>0</v>
      </c>
      <c r="H229" s="48">
        <f>Table2[[#This Row],[Cash Inflow]]-Table2[[#This Row],[Cash Outflow]]</f>
        <v>0</v>
      </c>
      <c r="I229" s="48">
        <f>I228+Table2[[#This Row],[Cash Inflow]]-Table2[[#This Row],[Cash Outflow]]</f>
        <v>19000</v>
      </c>
    </row>
    <row r="230" spans="3:9">
      <c r="C230" s="48">
        <v>221</v>
      </c>
      <c r="D230" s="49">
        <v>45878</v>
      </c>
      <c r="E230" s="48" t="str">
        <f t="shared" si="3"/>
        <v>Sat</v>
      </c>
      <c r="F230" s="48">
        <f>SUMIF(Table4[Date],Table2[[#This Row],[Date]],Table4[Amount])</f>
        <v>0</v>
      </c>
      <c r="G230" s="48">
        <f>SUMIF(Table42[Date],Table2[[#This Row],[Date]],Table42[Amount])</f>
        <v>0</v>
      </c>
      <c r="H230" s="48">
        <f>Table2[[#This Row],[Cash Inflow]]-Table2[[#This Row],[Cash Outflow]]</f>
        <v>0</v>
      </c>
      <c r="I230" s="48">
        <f>I229+Table2[[#This Row],[Cash Inflow]]-Table2[[#This Row],[Cash Outflow]]</f>
        <v>19000</v>
      </c>
    </row>
    <row r="231" spans="3:9">
      <c r="C231" s="48">
        <v>222</v>
      </c>
      <c r="D231" s="49">
        <v>45879</v>
      </c>
      <c r="E231" s="48" t="str">
        <f t="shared" si="3"/>
        <v>Sun</v>
      </c>
      <c r="F231" s="48">
        <f>SUMIF(Table4[Date],Table2[[#This Row],[Date]],Table4[Amount])</f>
        <v>0</v>
      </c>
      <c r="G231" s="48">
        <f>SUMIF(Table42[Date],Table2[[#This Row],[Date]],Table42[Amount])</f>
        <v>0</v>
      </c>
      <c r="H231" s="48">
        <f>Table2[[#This Row],[Cash Inflow]]-Table2[[#This Row],[Cash Outflow]]</f>
        <v>0</v>
      </c>
      <c r="I231" s="48">
        <f>I230+Table2[[#This Row],[Cash Inflow]]-Table2[[#This Row],[Cash Outflow]]</f>
        <v>19000</v>
      </c>
    </row>
    <row r="232" spans="3:9">
      <c r="C232" s="48">
        <v>223</v>
      </c>
      <c r="D232" s="49">
        <v>45880</v>
      </c>
      <c r="E232" s="48" t="str">
        <f t="shared" si="3"/>
        <v>Mon</v>
      </c>
      <c r="F232" s="48">
        <f>SUMIF(Table4[Date],Table2[[#This Row],[Date]],Table4[Amount])</f>
        <v>0</v>
      </c>
      <c r="G232" s="48">
        <f>SUMIF(Table42[Date],Table2[[#This Row],[Date]],Table42[Amount])</f>
        <v>0</v>
      </c>
      <c r="H232" s="48">
        <f>Table2[[#This Row],[Cash Inflow]]-Table2[[#This Row],[Cash Outflow]]</f>
        <v>0</v>
      </c>
      <c r="I232" s="48">
        <f>I231+Table2[[#This Row],[Cash Inflow]]-Table2[[#This Row],[Cash Outflow]]</f>
        <v>19000</v>
      </c>
    </row>
    <row r="233" spans="3:9">
      <c r="C233" s="48">
        <v>224</v>
      </c>
      <c r="D233" s="49">
        <v>45881</v>
      </c>
      <c r="E233" s="48" t="str">
        <f t="shared" si="3"/>
        <v>Tue</v>
      </c>
      <c r="F233" s="48">
        <f>SUMIF(Table4[Date],Table2[[#This Row],[Date]],Table4[Amount])</f>
        <v>0</v>
      </c>
      <c r="G233" s="48">
        <f>SUMIF(Table42[Date],Table2[[#This Row],[Date]],Table42[Amount])</f>
        <v>0</v>
      </c>
      <c r="H233" s="48">
        <f>Table2[[#This Row],[Cash Inflow]]-Table2[[#This Row],[Cash Outflow]]</f>
        <v>0</v>
      </c>
      <c r="I233" s="48">
        <f>I232+Table2[[#This Row],[Cash Inflow]]-Table2[[#This Row],[Cash Outflow]]</f>
        <v>19000</v>
      </c>
    </row>
    <row r="234" spans="3:9">
      <c r="C234" s="48">
        <v>225</v>
      </c>
      <c r="D234" s="49">
        <v>45882</v>
      </c>
      <c r="E234" s="48" t="str">
        <f t="shared" si="3"/>
        <v>Wed</v>
      </c>
      <c r="F234" s="48">
        <f>SUMIF(Table4[Date],Table2[[#This Row],[Date]],Table4[Amount])</f>
        <v>0</v>
      </c>
      <c r="G234" s="48">
        <f>SUMIF(Table42[Date],Table2[[#This Row],[Date]],Table42[Amount])</f>
        <v>0</v>
      </c>
      <c r="H234" s="48">
        <f>Table2[[#This Row],[Cash Inflow]]-Table2[[#This Row],[Cash Outflow]]</f>
        <v>0</v>
      </c>
      <c r="I234" s="48">
        <f>I233+Table2[[#This Row],[Cash Inflow]]-Table2[[#This Row],[Cash Outflow]]</f>
        <v>19000</v>
      </c>
    </row>
    <row r="235" spans="3:9">
      <c r="C235" s="48">
        <v>226</v>
      </c>
      <c r="D235" s="49">
        <v>45883</v>
      </c>
      <c r="E235" s="48" t="str">
        <f t="shared" si="3"/>
        <v>Thu</v>
      </c>
      <c r="F235" s="48">
        <f>SUMIF(Table4[Date],Table2[[#This Row],[Date]],Table4[Amount])</f>
        <v>0</v>
      </c>
      <c r="G235" s="48">
        <f>SUMIF(Table42[Date],Table2[[#This Row],[Date]],Table42[Amount])</f>
        <v>0</v>
      </c>
      <c r="H235" s="48">
        <f>Table2[[#This Row],[Cash Inflow]]-Table2[[#This Row],[Cash Outflow]]</f>
        <v>0</v>
      </c>
      <c r="I235" s="48">
        <f>I234+Table2[[#This Row],[Cash Inflow]]-Table2[[#This Row],[Cash Outflow]]</f>
        <v>19000</v>
      </c>
    </row>
    <row r="236" spans="3:9">
      <c r="C236" s="48">
        <v>227</v>
      </c>
      <c r="D236" s="49">
        <v>45884</v>
      </c>
      <c r="E236" s="48" t="str">
        <f t="shared" si="3"/>
        <v>Fri</v>
      </c>
      <c r="F236" s="48">
        <f>SUMIF(Table4[Date],Table2[[#This Row],[Date]],Table4[Amount])</f>
        <v>0</v>
      </c>
      <c r="G236" s="48">
        <f>SUMIF(Table42[Date],Table2[[#This Row],[Date]],Table42[Amount])</f>
        <v>0</v>
      </c>
      <c r="H236" s="48">
        <f>Table2[[#This Row],[Cash Inflow]]-Table2[[#This Row],[Cash Outflow]]</f>
        <v>0</v>
      </c>
      <c r="I236" s="48">
        <f>I235+Table2[[#This Row],[Cash Inflow]]-Table2[[#This Row],[Cash Outflow]]</f>
        <v>19000</v>
      </c>
    </row>
    <row r="237" spans="3:9">
      <c r="C237" s="48">
        <v>228</v>
      </c>
      <c r="D237" s="49">
        <v>45885</v>
      </c>
      <c r="E237" s="48" t="str">
        <f t="shared" si="3"/>
        <v>Sat</v>
      </c>
      <c r="F237" s="48">
        <f>SUMIF(Table4[Date],Table2[[#This Row],[Date]],Table4[Amount])</f>
        <v>0</v>
      </c>
      <c r="G237" s="48">
        <f>SUMIF(Table42[Date],Table2[[#This Row],[Date]],Table42[Amount])</f>
        <v>0</v>
      </c>
      <c r="H237" s="48">
        <f>Table2[[#This Row],[Cash Inflow]]-Table2[[#This Row],[Cash Outflow]]</f>
        <v>0</v>
      </c>
      <c r="I237" s="48">
        <f>I236+Table2[[#This Row],[Cash Inflow]]-Table2[[#This Row],[Cash Outflow]]</f>
        <v>19000</v>
      </c>
    </row>
    <row r="238" spans="3:9">
      <c r="C238" s="48">
        <v>229</v>
      </c>
      <c r="D238" s="49">
        <v>45886</v>
      </c>
      <c r="E238" s="48" t="str">
        <f t="shared" si="3"/>
        <v>Sun</v>
      </c>
      <c r="F238" s="48">
        <f>SUMIF(Table4[Date],Table2[[#This Row],[Date]],Table4[Amount])</f>
        <v>0</v>
      </c>
      <c r="G238" s="48">
        <f>SUMIF(Table42[Date],Table2[[#This Row],[Date]],Table42[Amount])</f>
        <v>0</v>
      </c>
      <c r="H238" s="48">
        <f>Table2[[#This Row],[Cash Inflow]]-Table2[[#This Row],[Cash Outflow]]</f>
        <v>0</v>
      </c>
      <c r="I238" s="48">
        <f>I237+Table2[[#This Row],[Cash Inflow]]-Table2[[#This Row],[Cash Outflow]]</f>
        <v>19000</v>
      </c>
    </row>
    <row r="239" spans="3:9">
      <c r="C239" s="48">
        <v>230</v>
      </c>
      <c r="D239" s="49">
        <v>45887</v>
      </c>
      <c r="E239" s="48" t="str">
        <f t="shared" si="3"/>
        <v>Mon</v>
      </c>
      <c r="F239" s="48">
        <f>SUMIF(Table4[Date],Table2[[#This Row],[Date]],Table4[Amount])</f>
        <v>0</v>
      </c>
      <c r="G239" s="48">
        <f>SUMIF(Table42[Date],Table2[[#This Row],[Date]],Table42[Amount])</f>
        <v>0</v>
      </c>
      <c r="H239" s="48">
        <f>Table2[[#This Row],[Cash Inflow]]-Table2[[#This Row],[Cash Outflow]]</f>
        <v>0</v>
      </c>
      <c r="I239" s="48">
        <f>I238+Table2[[#This Row],[Cash Inflow]]-Table2[[#This Row],[Cash Outflow]]</f>
        <v>19000</v>
      </c>
    </row>
    <row r="240" spans="3:9">
      <c r="C240" s="48">
        <v>231</v>
      </c>
      <c r="D240" s="49">
        <v>45888</v>
      </c>
      <c r="E240" s="48" t="str">
        <f t="shared" si="3"/>
        <v>Tue</v>
      </c>
      <c r="F240" s="48">
        <f>SUMIF(Table4[Date],Table2[[#This Row],[Date]],Table4[Amount])</f>
        <v>0</v>
      </c>
      <c r="G240" s="48">
        <f>SUMIF(Table42[Date],Table2[[#This Row],[Date]],Table42[Amount])</f>
        <v>0</v>
      </c>
      <c r="H240" s="48">
        <f>Table2[[#This Row],[Cash Inflow]]-Table2[[#This Row],[Cash Outflow]]</f>
        <v>0</v>
      </c>
      <c r="I240" s="48">
        <f>I239+Table2[[#This Row],[Cash Inflow]]-Table2[[#This Row],[Cash Outflow]]</f>
        <v>19000</v>
      </c>
    </row>
    <row r="241" spans="3:9">
      <c r="C241" s="48">
        <v>232</v>
      </c>
      <c r="D241" s="49">
        <v>45889</v>
      </c>
      <c r="E241" s="48" t="str">
        <f t="shared" si="3"/>
        <v>Wed</v>
      </c>
      <c r="F241" s="48">
        <f>SUMIF(Table4[Date],Table2[[#This Row],[Date]],Table4[Amount])</f>
        <v>0</v>
      </c>
      <c r="G241" s="48">
        <f>SUMIF(Table42[Date],Table2[[#This Row],[Date]],Table42[Amount])</f>
        <v>0</v>
      </c>
      <c r="H241" s="48">
        <f>Table2[[#This Row],[Cash Inflow]]-Table2[[#This Row],[Cash Outflow]]</f>
        <v>0</v>
      </c>
      <c r="I241" s="48">
        <f>I240+Table2[[#This Row],[Cash Inflow]]-Table2[[#This Row],[Cash Outflow]]</f>
        <v>19000</v>
      </c>
    </row>
    <row r="242" spans="3:9">
      <c r="C242" s="48">
        <v>233</v>
      </c>
      <c r="D242" s="49">
        <v>45890</v>
      </c>
      <c r="E242" s="48" t="str">
        <f t="shared" si="3"/>
        <v>Thu</v>
      </c>
      <c r="F242" s="48">
        <f>SUMIF(Table4[Date],Table2[[#This Row],[Date]],Table4[Amount])</f>
        <v>0</v>
      </c>
      <c r="G242" s="48">
        <f>SUMIF(Table42[Date],Table2[[#This Row],[Date]],Table42[Amount])</f>
        <v>0</v>
      </c>
      <c r="H242" s="48">
        <f>Table2[[#This Row],[Cash Inflow]]-Table2[[#This Row],[Cash Outflow]]</f>
        <v>0</v>
      </c>
      <c r="I242" s="48">
        <f>I241+Table2[[#This Row],[Cash Inflow]]-Table2[[#This Row],[Cash Outflow]]</f>
        <v>19000</v>
      </c>
    </row>
    <row r="243" spans="3:9">
      <c r="C243" s="48">
        <v>234</v>
      </c>
      <c r="D243" s="49">
        <v>45891</v>
      </c>
      <c r="E243" s="48" t="str">
        <f t="shared" si="3"/>
        <v>Fri</v>
      </c>
      <c r="F243" s="48">
        <f>SUMIF(Table4[Date],Table2[[#This Row],[Date]],Table4[Amount])</f>
        <v>0</v>
      </c>
      <c r="G243" s="48">
        <f>SUMIF(Table42[Date],Table2[[#This Row],[Date]],Table42[Amount])</f>
        <v>0</v>
      </c>
      <c r="H243" s="48">
        <f>Table2[[#This Row],[Cash Inflow]]-Table2[[#This Row],[Cash Outflow]]</f>
        <v>0</v>
      </c>
      <c r="I243" s="48">
        <f>I242+Table2[[#This Row],[Cash Inflow]]-Table2[[#This Row],[Cash Outflow]]</f>
        <v>19000</v>
      </c>
    </row>
    <row r="244" spans="3:9">
      <c r="C244" s="48">
        <v>235</v>
      </c>
      <c r="D244" s="49">
        <v>45892</v>
      </c>
      <c r="E244" s="48" t="str">
        <f t="shared" si="3"/>
        <v>Sat</v>
      </c>
      <c r="F244" s="48">
        <f>SUMIF(Table4[Date],Table2[[#This Row],[Date]],Table4[Amount])</f>
        <v>0</v>
      </c>
      <c r="G244" s="48">
        <f>SUMIF(Table42[Date],Table2[[#This Row],[Date]],Table42[Amount])</f>
        <v>0</v>
      </c>
      <c r="H244" s="48">
        <f>Table2[[#This Row],[Cash Inflow]]-Table2[[#This Row],[Cash Outflow]]</f>
        <v>0</v>
      </c>
      <c r="I244" s="48">
        <f>I243+Table2[[#This Row],[Cash Inflow]]-Table2[[#This Row],[Cash Outflow]]</f>
        <v>19000</v>
      </c>
    </row>
    <row r="245" spans="3:9">
      <c r="C245" s="48">
        <v>236</v>
      </c>
      <c r="D245" s="49">
        <v>45893</v>
      </c>
      <c r="E245" s="48" t="str">
        <f t="shared" si="3"/>
        <v>Sun</v>
      </c>
      <c r="F245" s="48">
        <f>SUMIF(Table4[Date],Table2[[#This Row],[Date]],Table4[Amount])</f>
        <v>0</v>
      </c>
      <c r="G245" s="48">
        <f>SUMIF(Table42[Date],Table2[[#This Row],[Date]],Table42[Amount])</f>
        <v>0</v>
      </c>
      <c r="H245" s="48">
        <f>Table2[[#This Row],[Cash Inflow]]-Table2[[#This Row],[Cash Outflow]]</f>
        <v>0</v>
      </c>
      <c r="I245" s="48">
        <f>I244+Table2[[#This Row],[Cash Inflow]]-Table2[[#This Row],[Cash Outflow]]</f>
        <v>19000</v>
      </c>
    </row>
    <row r="246" spans="3:9">
      <c r="C246" s="48">
        <v>237</v>
      </c>
      <c r="D246" s="49">
        <v>45894</v>
      </c>
      <c r="E246" s="48" t="str">
        <f t="shared" si="3"/>
        <v>Mon</v>
      </c>
      <c r="F246" s="48">
        <f>SUMIF(Table4[Date],Table2[[#This Row],[Date]],Table4[Amount])</f>
        <v>0</v>
      </c>
      <c r="G246" s="48">
        <f>SUMIF(Table42[Date],Table2[[#This Row],[Date]],Table42[Amount])</f>
        <v>0</v>
      </c>
      <c r="H246" s="48">
        <f>Table2[[#This Row],[Cash Inflow]]-Table2[[#This Row],[Cash Outflow]]</f>
        <v>0</v>
      </c>
      <c r="I246" s="48">
        <f>I245+Table2[[#This Row],[Cash Inflow]]-Table2[[#This Row],[Cash Outflow]]</f>
        <v>19000</v>
      </c>
    </row>
    <row r="247" spans="3:9">
      <c r="C247" s="48">
        <v>238</v>
      </c>
      <c r="D247" s="49">
        <v>45895</v>
      </c>
      <c r="E247" s="48" t="str">
        <f t="shared" si="3"/>
        <v>Tue</v>
      </c>
      <c r="F247" s="48">
        <f>SUMIF(Table4[Date],Table2[[#This Row],[Date]],Table4[Amount])</f>
        <v>0</v>
      </c>
      <c r="G247" s="48">
        <f>SUMIF(Table42[Date],Table2[[#This Row],[Date]],Table42[Amount])</f>
        <v>0</v>
      </c>
      <c r="H247" s="48">
        <f>Table2[[#This Row],[Cash Inflow]]-Table2[[#This Row],[Cash Outflow]]</f>
        <v>0</v>
      </c>
      <c r="I247" s="48">
        <f>I246+Table2[[#This Row],[Cash Inflow]]-Table2[[#This Row],[Cash Outflow]]</f>
        <v>19000</v>
      </c>
    </row>
    <row r="248" spans="3:9">
      <c r="C248" s="48">
        <v>239</v>
      </c>
      <c r="D248" s="49">
        <v>45896</v>
      </c>
      <c r="E248" s="48" t="str">
        <f t="shared" si="3"/>
        <v>Wed</v>
      </c>
      <c r="F248" s="48">
        <f>SUMIF(Table4[Date],Table2[[#This Row],[Date]],Table4[Amount])</f>
        <v>0</v>
      </c>
      <c r="G248" s="48">
        <f>SUMIF(Table42[Date],Table2[[#This Row],[Date]],Table42[Amount])</f>
        <v>0</v>
      </c>
      <c r="H248" s="48">
        <f>Table2[[#This Row],[Cash Inflow]]-Table2[[#This Row],[Cash Outflow]]</f>
        <v>0</v>
      </c>
      <c r="I248" s="48">
        <f>I247+Table2[[#This Row],[Cash Inflow]]-Table2[[#This Row],[Cash Outflow]]</f>
        <v>19000</v>
      </c>
    </row>
    <row r="249" spans="3:9">
      <c r="C249" s="48">
        <v>240</v>
      </c>
      <c r="D249" s="49">
        <v>45897</v>
      </c>
      <c r="E249" s="48" t="str">
        <f t="shared" si="3"/>
        <v>Thu</v>
      </c>
      <c r="F249" s="48">
        <f>SUMIF(Table4[Date],Table2[[#This Row],[Date]],Table4[Amount])</f>
        <v>0</v>
      </c>
      <c r="G249" s="48">
        <f>SUMIF(Table42[Date],Table2[[#This Row],[Date]],Table42[Amount])</f>
        <v>0</v>
      </c>
      <c r="H249" s="48">
        <f>Table2[[#This Row],[Cash Inflow]]-Table2[[#This Row],[Cash Outflow]]</f>
        <v>0</v>
      </c>
      <c r="I249" s="48">
        <f>I248+Table2[[#This Row],[Cash Inflow]]-Table2[[#This Row],[Cash Outflow]]</f>
        <v>19000</v>
      </c>
    </row>
    <row r="250" spans="3:9">
      <c r="C250" s="48">
        <v>241</v>
      </c>
      <c r="D250" s="49">
        <v>45898</v>
      </c>
      <c r="E250" s="48" t="str">
        <f t="shared" si="3"/>
        <v>Fri</v>
      </c>
      <c r="F250" s="48">
        <f>SUMIF(Table4[Date],Table2[[#This Row],[Date]],Table4[Amount])</f>
        <v>0</v>
      </c>
      <c r="G250" s="48">
        <f>SUMIF(Table42[Date],Table2[[#This Row],[Date]],Table42[Amount])</f>
        <v>0</v>
      </c>
      <c r="H250" s="48">
        <f>Table2[[#This Row],[Cash Inflow]]-Table2[[#This Row],[Cash Outflow]]</f>
        <v>0</v>
      </c>
      <c r="I250" s="48">
        <f>I249+Table2[[#This Row],[Cash Inflow]]-Table2[[#This Row],[Cash Outflow]]</f>
        <v>19000</v>
      </c>
    </row>
    <row r="251" spans="3:9">
      <c r="C251" s="48">
        <v>242</v>
      </c>
      <c r="D251" s="49">
        <v>45899</v>
      </c>
      <c r="E251" s="48" t="str">
        <f t="shared" si="3"/>
        <v>Sat</v>
      </c>
      <c r="F251" s="48">
        <f>SUMIF(Table4[Date],Table2[[#This Row],[Date]],Table4[Amount])</f>
        <v>0</v>
      </c>
      <c r="G251" s="48">
        <f>SUMIF(Table42[Date],Table2[[#This Row],[Date]],Table42[Amount])</f>
        <v>0</v>
      </c>
      <c r="H251" s="48">
        <f>Table2[[#This Row],[Cash Inflow]]-Table2[[#This Row],[Cash Outflow]]</f>
        <v>0</v>
      </c>
      <c r="I251" s="48">
        <f>I250+Table2[[#This Row],[Cash Inflow]]-Table2[[#This Row],[Cash Outflow]]</f>
        <v>19000</v>
      </c>
    </row>
    <row r="252" spans="3:9">
      <c r="C252" s="48">
        <v>243</v>
      </c>
      <c r="D252" s="49">
        <v>45900</v>
      </c>
      <c r="E252" s="48" t="str">
        <f t="shared" si="3"/>
        <v>Sun</v>
      </c>
      <c r="F252" s="48">
        <f>SUMIF(Table4[Date],Table2[[#This Row],[Date]],Table4[Amount])</f>
        <v>0</v>
      </c>
      <c r="G252" s="48">
        <f>SUMIF(Table42[Date],Table2[[#This Row],[Date]],Table42[Amount])</f>
        <v>0</v>
      </c>
      <c r="H252" s="48">
        <f>Table2[[#This Row],[Cash Inflow]]-Table2[[#This Row],[Cash Outflow]]</f>
        <v>0</v>
      </c>
      <c r="I252" s="48">
        <f>I251+Table2[[#This Row],[Cash Inflow]]-Table2[[#This Row],[Cash Outflow]]</f>
        <v>19000</v>
      </c>
    </row>
    <row r="253" spans="3:9">
      <c r="C253" s="48">
        <v>244</v>
      </c>
      <c r="D253" s="49">
        <v>45901</v>
      </c>
      <c r="E253" s="48" t="str">
        <f t="shared" si="3"/>
        <v>Mon</v>
      </c>
      <c r="F253" s="48">
        <f>SUMIF(Table4[Date],Table2[[#This Row],[Date]],Table4[Amount])</f>
        <v>0</v>
      </c>
      <c r="G253" s="48">
        <f>SUMIF(Table42[Date],Table2[[#This Row],[Date]],Table42[Amount])</f>
        <v>0</v>
      </c>
      <c r="H253" s="48">
        <f>Table2[[#This Row],[Cash Inflow]]-Table2[[#This Row],[Cash Outflow]]</f>
        <v>0</v>
      </c>
      <c r="I253" s="48">
        <f>I252+Table2[[#This Row],[Cash Inflow]]-Table2[[#This Row],[Cash Outflow]]</f>
        <v>19000</v>
      </c>
    </row>
    <row r="254" spans="3:9">
      <c r="C254" s="48">
        <v>245</v>
      </c>
      <c r="D254" s="49">
        <v>45902</v>
      </c>
      <c r="E254" s="48" t="str">
        <f t="shared" si="3"/>
        <v>Tue</v>
      </c>
      <c r="F254" s="48">
        <f>SUMIF(Table4[Date],Table2[[#This Row],[Date]],Table4[Amount])</f>
        <v>0</v>
      </c>
      <c r="G254" s="48">
        <f>SUMIF(Table42[Date],Table2[[#This Row],[Date]],Table42[Amount])</f>
        <v>0</v>
      </c>
      <c r="H254" s="48">
        <f>Table2[[#This Row],[Cash Inflow]]-Table2[[#This Row],[Cash Outflow]]</f>
        <v>0</v>
      </c>
      <c r="I254" s="48">
        <f>I253+Table2[[#This Row],[Cash Inflow]]-Table2[[#This Row],[Cash Outflow]]</f>
        <v>19000</v>
      </c>
    </row>
    <row r="255" spans="3:9">
      <c r="C255" s="48">
        <v>246</v>
      </c>
      <c r="D255" s="49">
        <v>45903</v>
      </c>
      <c r="E255" s="48" t="str">
        <f t="shared" si="3"/>
        <v>Wed</v>
      </c>
      <c r="F255" s="48">
        <f>SUMIF(Table4[Date],Table2[[#This Row],[Date]],Table4[Amount])</f>
        <v>0</v>
      </c>
      <c r="G255" s="48">
        <f>SUMIF(Table42[Date],Table2[[#This Row],[Date]],Table42[Amount])</f>
        <v>0</v>
      </c>
      <c r="H255" s="48">
        <f>Table2[[#This Row],[Cash Inflow]]-Table2[[#This Row],[Cash Outflow]]</f>
        <v>0</v>
      </c>
      <c r="I255" s="48">
        <f>I254+Table2[[#This Row],[Cash Inflow]]-Table2[[#This Row],[Cash Outflow]]</f>
        <v>19000</v>
      </c>
    </row>
    <row r="256" spans="3:9">
      <c r="C256" s="48">
        <v>247</v>
      </c>
      <c r="D256" s="49">
        <v>45904</v>
      </c>
      <c r="E256" s="48" t="str">
        <f t="shared" si="3"/>
        <v>Thu</v>
      </c>
      <c r="F256" s="48">
        <f>SUMIF(Table4[Date],Table2[[#This Row],[Date]],Table4[Amount])</f>
        <v>0</v>
      </c>
      <c r="G256" s="48">
        <f>SUMIF(Table42[Date],Table2[[#This Row],[Date]],Table42[Amount])</f>
        <v>0</v>
      </c>
      <c r="H256" s="48">
        <f>Table2[[#This Row],[Cash Inflow]]-Table2[[#This Row],[Cash Outflow]]</f>
        <v>0</v>
      </c>
      <c r="I256" s="48">
        <f>I255+Table2[[#This Row],[Cash Inflow]]-Table2[[#This Row],[Cash Outflow]]</f>
        <v>19000</v>
      </c>
    </row>
    <row r="257" spans="3:9">
      <c r="C257" s="48">
        <v>248</v>
      </c>
      <c r="D257" s="49">
        <v>45905</v>
      </c>
      <c r="E257" s="48" t="str">
        <f t="shared" si="3"/>
        <v>Fri</v>
      </c>
      <c r="F257" s="48">
        <f>SUMIF(Table4[Date],Table2[[#This Row],[Date]],Table4[Amount])</f>
        <v>0</v>
      </c>
      <c r="G257" s="48">
        <f>SUMIF(Table42[Date],Table2[[#This Row],[Date]],Table42[Amount])</f>
        <v>0</v>
      </c>
      <c r="H257" s="48">
        <f>Table2[[#This Row],[Cash Inflow]]-Table2[[#This Row],[Cash Outflow]]</f>
        <v>0</v>
      </c>
      <c r="I257" s="48">
        <f>I256+Table2[[#This Row],[Cash Inflow]]-Table2[[#This Row],[Cash Outflow]]</f>
        <v>19000</v>
      </c>
    </row>
    <row r="258" spans="3:9">
      <c r="C258" s="48">
        <v>249</v>
      </c>
      <c r="D258" s="49">
        <v>45906</v>
      </c>
      <c r="E258" s="48" t="str">
        <f t="shared" si="3"/>
        <v>Sat</v>
      </c>
      <c r="F258" s="48">
        <f>SUMIF(Table4[Date],Table2[[#This Row],[Date]],Table4[Amount])</f>
        <v>0</v>
      </c>
      <c r="G258" s="48">
        <f>SUMIF(Table42[Date],Table2[[#This Row],[Date]],Table42[Amount])</f>
        <v>0</v>
      </c>
      <c r="H258" s="48">
        <f>Table2[[#This Row],[Cash Inflow]]-Table2[[#This Row],[Cash Outflow]]</f>
        <v>0</v>
      </c>
      <c r="I258" s="48">
        <f>I257+Table2[[#This Row],[Cash Inflow]]-Table2[[#This Row],[Cash Outflow]]</f>
        <v>19000</v>
      </c>
    </row>
    <row r="259" spans="3:9">
      <c r="C259" s="48">
        <v>250</v>
      </c>
      <c r="D259" s="49">
        <v>45907</v>
      </c>
      <c r="E259" s="48" t="str">
        <f t="shared" si="3"/>
        <v>Sun</v>
      </c>
      <c r="F259" s="48">
        <f>SUMIF(Table4[Date],Table2[[#This Row],[Date]],Table4[Amount])</f>
        <v>0</v>
      </c>
      <c r="G259" s="48">
        <f>SUMIF(Table42[Date],Table2[[#This Row],[Date]],Table42[Amount])</f>
        <v>0</v>
      </c>
      <c r="H259" s="48">
        <f>Table2[[#This Row],[Cash Inflow]]-Table2[[#This Row],[Cash Outflow]]</f>
        <v>0</v>
      </c>
      <c r="I259" s="48">
        <f>I258+Table2[[#This Row],[Cash Inflow]]-Table2[[#This Row],[Cash Outflow]]</f>
        <v>19000</v>
      </c>
    </row>
    <row r="260" spans="3:9">
      <c r="C260" s="48">
        <v>251</v>
      </c>
      <c r="D260" s="49">
        <v>45908</v>
      </c>
      <c r="E260" s="48" t="str">
        <f t="shared" si="3"/>
        <v>Mon</v>
      </c>
      <c r="F260" s="48">
        <f>SUMIF(Table4[Date],Table2[[#This Row],[Date]],Table4[Amount])</f>
        <v>0</v>
      </c>
      <c r="G260" s="48">
        <f>SUMIF(Table42[Date],Table2[[#This Row],[Date]],Table42[Amount])</f>
        <v>0</v>
      </c>
      <c r="H260" s="48">
        <f>Table2[[#This Row],[Cash Inflow]]-Table2[[#This Row],[Cash Outflow]]</f>
        <v>0</v>
      </c>
      <c r="I260" s="48">
        <f>I259+Table2[[#This Row],[Cash Inflow]]-Table2[[#This Row],[Cash Outflow]]</f>
        <v>19000</v>
      </c>
    </row>
    <row r="261" spans="3:9">
      <c r="C261" s="48">
        <v>252</v>
      </c>
      <c r="D261" s="49">
        <v>45909</v>
      </c>
      <c r="E261" s="48" t="str">
        <f t="shared" si="3"/>
        <v>Tue</v>
      </c>
      <c r="F261" s="48">
        <f>SUMIF(Table4[Date],Table2[[#This Row],[Date]],Table4[Amount])</f>
        <v>0</v>
      </c>
      <c r="G261" s="48">
        <f>SUMIF(Table42[Date],Table2[[#This Row],[Date]],Table42[Amount])</f>
        <v>0</v>
      </c>
      <c r="H261" s="48">
        <f>Table2[[#This Row],[Cash Inflow]]-Table2[[#This Row],[Cash Outflow]]</f>
        <v>0</v>
      </c>
      <c r="I261" s="48">
        <f>I260+Table2[[#This Row],[Cash Inflow]]-Table2[[#This Row],[Cash Outflow]]</f>
        <v>19000</v>
      </c>
    </row>
    <row r="262" spans="3:9">
      <c r="C262" s="48">
        <v>253</v>
      </c>
      <c r="D262" s="49">
        <v>45910</v>
      </c>
      <c r="E262" s="48" t="str">
        <f t="shared" si="3"/>
        <v>Wed</v>
      </c>
      <c r="F262" s="48">
        <f>SUMIF(Table4[Date],Table2[[#This Row],[Date]],Table4[Amount])</f>
        <v>0</v>
      </c>
      <c r="G262" s="48">
        <f>SUMIF(Table42[Date],Table2[[#This Row],[Date]],Table42[Amount])</f>
        <v>0</v>
      </c>
      <c r="H262" s="48">
        <f>Table2[[#This Row],[Cash Inflow]]-Table2[[#This Row],[Cash Outflow]]</f>
        <v>0</v>
      </c>
      <c r="I262" s="48">
        <f>I261+Table2[[#This Row],[Cash Inflow]]-Table2[[#This Row],[Cash Outflow]]</f>
        <v>19000</v>
      </c>
    </row>
    <row r="263" spans="3:9">
      <c r="C263" s="48">
        <v>254</v>
      </c>
      <c r="D263" s="49">
        <v>45911</v>
      </c>
      <c r="E263" s="48" t="str">
        <f t="shared" si="3"/>
        <v>Thu</v>
      </c>
      <c r="F263" s="48">
        <f>SUMIF(Table4[Date],Table2[[#This Row],[Date]],Table4[Amount])</f>
        <v>0</v>
      </c>
      <c r="G263" s="48">
        <f>SUMIF(Table42[Date],Table2[[#This Row],[Date]],Table42[Amount])</f>
        <v>0</v>
      </c>
      <c r="H263" s="48">
        <f>Table2[[#This Row],[Cash Inflow]]-Table2[[#This Row],[Cash Outflow]]</f>
        <v>0</v>
      </c>
      <c r="I263" s="48">
        <f>I262+Table2[[#This Row],[Cash Inflow]]-Table2[[#This Row],[Cash Outflow]]</f>
        <v>19000</v>
      </c>
    </row>
    <row r="264" spans="3:9">
      <c r="C264" s="48">
        <v>255</v>
      </c>
      <c r="D264" s="49">
        <v>45912</v>
      </c>
      <c r="E264" s="48" t="str">
        <f t="shared" si="3"/>
        <v>Fri</v>
      </c>
      <c r="F264" s="48">
        <f>SUMIF(Table4[Date],Table2[[#This Row],[Date]],Table4[Amount])</f>
        <v>0</v>
      </c>
      <c r="G264" s="48">
        <f>SUMIF(Table42[Date],Table2[[#This Row],[Date]],Table42[Amount])</f>
        <v>0</v>
      </c>
      <c r="H264" s="48">
        <f>Table2[[#This Row],[Cash Inflow]]-Table2[[#This Row],[Cash Outflow]]</f>
        <v>0</v>
      </c>
      <c r="I264" s="48">
        <f>I263+Table2[[#This Row],[Cash Inflow]]-Table2[[#This Row],[Cash Outflow]]</f>
        <v>19000</v>
      </c>
    </row>
    <row r="265" spans="3:9">
      <c r="C265" s="48">
        <v>256</v>
      </c>
      <c r="D265" s="49">
        <v>45913</v>
      </c>
      <c r="E265" s="48" t="str">
        <f t="shared" si="3"/>
        <v>Sat</v>
      </c>
      <c r="F265" s="48">
        <f>SUMIF(Table4[Date],Table2[[#This Row],[Date]],Table4[Amount])</f>
        <v>0</v>
      </c>
      <c r="G265" s="48">
        <f>SUMIF(Table42[Date],Table2[[#This Row],[Date]],Table42[Amount])</f>
        <v>0</v>
      </c>
      <c r="H265" s="48">
        <f>Table2[[#This Row],[Cash Inflow]]-Table2[[#This Row],[Cash Outflow]]</f>
        <v>0</v>
      </c>
      <c r="I265" s="48">
        <f>I264+Table2[[#This Row],[Cash Inflow]]-Table2[[#This Row],[Cash Outflow]]</f>
        <v>19000</v>
      </c>
    </row>
    <row r="266" spans="3:9">
      <c r="C266" s="48">
        <v>257</v>
      </c>
      <c r="D266" s="49">
        <v>45914</v>
      </c>
      <c r="E266" s="48" t="str">
        <f t="shared" si="3"/>
        <v>Sun</v>
      </c>
      <c r="F266" s="48">
        <f>SUMIF(Table4[Date],Table2[[#This Row],[Date]],Table4[Amount])</f>
        <v>0</v>
      </c>
      <c r="G266" s="48">
        <f>SUMIF(Table42[Date],Table2[[#This Row],[Date]],Table42[Amount])</f>
        <v>0</v>
      </c>
      <c r="H266" s="48">
        <f>Table2[[#This Row],[Cash Inflow]]-Table2[[#This Row],[Cash Outflow]]</f>
        <v>0</v>
      </c>
      <c r="I266" s="48">
        <f>I265+Table2[[#This Row],[Cash Inflow]]-Table2[[#This Row],[Cash Outflow]]</f>
        <v>19000</v>
      </c>
    </row>
    <row r="267" spans="3:9">
      <c r="C267" s="48">
        <v>258</v>
      </c>
      <c r="D267" s="49">
        <v>45915</v>
      </c>
      <c r="E267" s="48" t="str">
        <f t="shared" ref="E267:E330" si="4">TEXT(D267,"DDD")</f>
        <v>Mon</v>
      </c>
      <c r="F267" s="48">
        <f>SUMIF(Table4[Date],Table2[[#This Row],[Date]],Table4[Amount])</f>
        <v>0</v>
      </c>
      <c r="G267" s="48">
        <f>SUMIF(Table42[Date],Table2[[#This Row],[Date]],Table42[Amount])</f>
        <v>0</v>
      </c>
      <c r="H267" s="48">
        <f>Table2[[#This Row],[Cash Inflow]]-Table2[[#This Row],[Cash Outflow]]</f>
        <v>0</v>
      </c>
      <c r="I267" s="48">
        <f>I266+Table2[[#This Row],[Cash Inflow]]-Table2[[#This Row],[Cash Outflow]]</f>
        <v>19000</v>
      </c>
    </row>
    <row r="268" spans="3:9">
      <c r="C268" s="48">
        <v>259</v>
      </c>
      <c r="D268" s="49">
        <v>45916</v>
      </c>
      <c r="E268" s="48" t="str">
        <f t="shared" si="4"/>
        <v>Tue</v>
      </c>
      <c r="F268" s="48">
        <f>SUMIF(Table4[Date],Table2[[#This Row],[Date]],Table4[Amount])</f>
        <v>0</v>
      </c>
      <c r="G268" s="48">
        <f>SUMIF(Table42[Date],Table2[[#This Row],[Date]],Table42[Amount])</f>
        <v>0</v>
      </c>
      <c r="H268" s="48">
        <f>Table2[[#This Row],[Cash Inflow]]-Table2[[#This Row],[Cash Outflow]]</f>
        <v>0</v>
      </c>
      <c r="I268" s="48">
        <f>I267+Table2[[#This Row],[Cash Inflow]]-Table2[[#This Row],[Cash Outflow]]</f>
        <v>19000</v>
      </c>
    </row>
    <row r="269" spans="3:9">
      <c r="C269" s="48">
        <v>260</v>
      </c>
      <c r="D269" s="49">
        <v>45917</v>
      </c>
      <c r="E269" s="48" t="str">
        <f t="shared" si="4"/>
        <v>Wed</v>
      </c>
      <c r="F269" s="48">
        <f>SUMIF(Table4[Date],Table2[[#This Row],[Date]],Table4[Amount])</f>
        <v>0</v>
      </c>
      <c r="G269" s="48">
        <f>SUMIF(Table42[Date],Table2[[#This Row],[Date]],Table42[Amount])</f>
        <v>0</v>
      </c>
      <c r="H269" s="48">
        <f>Table2[[#This Row],[Cash Inflow]]-Table2[[#This Row],[Cash Outflow]]</f>
        <v>0</v>
      </c>
      <c r="I269" s="48">
        <f>I268+Table2[[#This Row],[Cash Inflow]]-Table2[[#This Row],[Cash Outflow]]</f>
        <v>19000</v>
      </c>
    </row>
    <row r="270" spans="3:9">
      <c r="C270" s="48">
        <v>261</v>
      </c>
      <c r="D270" s="49">
        <v>45918</v>
      </c>
      <c r="E270" s="48" t="str">
        <f t="shared" si="4"/>
        <v>Thu</v>
      </c>
      <c r="F270" s="48">
        <f>SUMIF(Table4[Date],Table2[[#This Row],[Date]],Table4[Amount])</f>
        <v>0</v>
      </c>
      <c r="G270" s="48">
        <f>SUMIF(Table42[Date],Table2[[#This Row],[Date]],Table42[Amount])</f>
        <v>0</v>
      </c>
      <c r="H270" s="48">
        <f>Table2[[#This Row],[Cash Inflow]]-Table2[[#This Row],[Cash Outflow]]</f>
        <v>0</v>
      </c>
      <c r="I270" s="48">
        <f>I269+Table2[[#This Row],[Cash Inflow]]-Table2[[#This Row],[Cash Outflow]]</f>
        <v>19000</v>
      </c>
    </row>
    <row r="271" spans="3:9">
      <c r="C271" s="48">
        <v>262</v>
      </c>
      <c r="D271" s="49">
        <v>45919</v>
      </c>
      <c r="E271" s="48" t="str">
        <f t="shared" si="4"/>
        <v>Fri</v>
      </c>
      <c r="F271" s="48">
        <f>SUMIF(Table4[Date],Table2[[#This Row],[Date]],Table4[Amount])</f>
        <v>0</v>
      </c>
      <c r="G271" s="48">
        <f>SUMIF(Table42[Date],Table2[[#This Row],[Date]],Table42[Amount])</f>
        <v>0</v>
      </c>
      <c r="H271" s="48">
        <f>Table2[[#This Row],[Cash Inflow]]-Table2[[#This Row],[Cash Outflow]]</f>
        <v>0</v>
      </c>
      <c r="I271" s="48">
        <f>I270+Table2[[#This Row],[Cash Inflow]]-Table2[[#This Row],[Cash Outflow]]</f>
        <v>19000</v>
      </c>
    </row>
    <row r="272" spans="3:9">
      <c r="C272" s="48">
        <v>263</v>
      </c>
      <c r="D272" s="49">
        <v>45920</v>
      </c>
      <c r="E272" s="48" t="str">
        <f t="shared" si="4"/>
        <v>Sat</v>
      </c>
      <c r="F272" s="48">
        <f>SUMIF(Table4[Date],Table2[[#This Row],[Date]],Table4[Amount])</f>
        <v>0</v>
      </c>
      <c r="G272" s="48">
        <f>SUMIF(Table42[Date],Table2[[#This Row],[Date]],Table42[Amount])</f>
        <v>0</v>
      </c>
      <c r="H272" s="48">
        <f>Table2[[#This Row],[Cash Inflow]]-Table2[[#This Row],[Cash Outflow]]</f>
        <v>0</v>
      </c>
      <c r="I272" s="48">
        <f>I271+Table2[[#This Row],[Cash Inflow]]-Table2[[#This Row],[Cash Outflow]]</f>
        <v>19000</v>
      </c>
    </row>
    <row r="273" spans="3:9">
      <c r="C273" s="48">
        <v>264</v>
      </c>
      <c r="D273" s="49">
        <v>45921</v>
      </c>
      <c r="E273" s="48" t="str">
        <f t="shared" si="4"/>
        <v>Sun</v>
      </c>
      <c r="F273" s="48">
        <f>SUMIF(Table4[Date],Table2[[#This Row],[Date]],Table4[Amount])</f>
        <v>0</v>
      </c>
      <c r="G273" s="48">
        <f>SUMIF(Table42[Date],Table2[[#This Row],[Date]],Table42[Amount])</f>
        <v>0</v>
      </c>
      <c r="H273" s="48">
        <f>Table2[[#This Row],[Cash Inflow]]-Table2[[#This Row],[Cash Outflow]]</f>
        <v>0</v>
      </c>
      <c r="I273" s="48">
        <f>I272+Table2[[#This Row],[Cash Inflow]]-Table2[[#This Row],[Cash Outflow]]</f>
        <v>19000</v>
      </c>
    </row>
    <row r="274" spans="3:9">
      <c r="C274" s="48">
        <v>265</v>
      </c>
      <c r="D274" s="49">
        <v>45922</v>
      </c>
      <c r="E274" s="48" t="str">
        <f t="shared" si="4"/>
        <v>Mon</v>
      </c>
      <c r="F274" s="48">
        <f>SUMIF(Table4[Date],Table2[[#This Row],[Date]],Table4[Amount])</f>
        <v>0</v>
      </c>
      <c r="G274" s="48">
        <f>SUMIF(Table42[Date],Table2[[#This Row],[Date]],Table42[Amount])</f>
        <v>0</v>
      </c>
      <c r="H274" s="48">
        <f>Table2[[#This Row],[Cash Inflow]]-Table2[[#This Row],[Cash Outflow]]</f>
        <v>0</v>
      </c>
      <c r="I274" s="48">
        <f>I273+Table2[[#This Row],[Cash Inflow]]-Table2[[#This Row],[Cash Outflow]]</f>
        <v>19000</v>
      </c>
    </row>
    <row r="275" spans="3:9">
      <c r="C275" s="48">
        <v>266</v>
      </c>
      <c r="D275" s="49">
        <v>45923</v>
      </c>
      <c r="E275" s="48" t="str">
        <f t="shared" si="4"/>
        <v>Tue</v>
      </c>
      <c r="F275" s="48">
        <f>SUMIF(Table4[Date],Table2[[#This Row],[Date]],Table4[Amount])</f>
        <v>0</v>
      </c>
      <c r="G275" s="48">
        <f>SUMIF(Table42[Date],Table2[[#This Row],[Date]],Table42[Amount])</f>
        <v>0</v>
      </c>
      <c r="H275" s="48">
        <f>Table2[[#This Row],[Cash Inflow]]-Table2[[#This Row],[Cash Outflow]]</f>
        <v>0</v>
      </c>
      <c r="I275" s="48">
        <f>I274+Table2[[#This Row],[Cash Inflow]]-Table2[[#This Row],[Cash Outflow]]</f>
        <v>19000</v>
      </c>
    </row>
    <row r="276" spans="3:9">
      <c r="C276" s="48">
        <v>267</v>
      </c>
      <c r="D276" s="49">
        <v>45924</v>
      </c>
      <c r="E276" s="48" t="str">
        <f t="shared" si="4"/>
        <v>Wed</v>
      </c>
      <c r="F276" s="48">
        <f>SUMIF(Table4[Date],Table2[[#This Row],[Date]],Table4[Amount])</f>
        <v>0</v>
      </c>
      <c r="G276" s="48">
        <f>SUMIF(Table42[Date],Table2[[#This Row],[Date]],Table42[Amount])</f>
        <v>0</v>
      </c>
      <c r="H276" s="48">
        <f>Table2[[#This Row],[Cash Inflow]]-Table2[[#This Row],[Cash Outflow]]</f>
        <v>0</v>
      </c>
      <c r="I276" s="48">
        <f>I275+Table2[[#This Row],[Cash Inflow]]-Table2[[#This Row],[Cash Outflow]]</f>
        <v>19000</v>
      </c>
    </row>
    <row r="277" spans="3:9">
      <c r="C277" s="48">
        <v>268</v>
      </c>
      <c r="D277" s="49">
        <v>45925</v>
      </c>
      <c r="E277" s="48" t="str">
        <f t="shared" si="4"/>
        <v>Thu</v>
      </c>
      <c r="F277" s="48">
        <f>SUMIF(Table4[Date],Table2[[#This Row],[Date]],Table4[Amount])</f>
        <v>0</v>
      </c>
      <c r="G277" s="48">
        <f>SUMIF(Table42[Date],Table2[[#This Row],[Date]],Table42[Amount])</f>
        <v>0</v>
      </c>
      <c r="H277" s="48">
        <f>Table2[[#This Row],[Cash Inflow]]-Table2[[#This Row],[Cash Outflow]]</f>
        <v>0</v>
      </c>
      <c r="I277" s="48">
        <f>I276+Table2[[#This Row],[Cash Inflow]]-Table2[[#This Row],[Cash Outflow]]</f>
        <v>19000</v>
      </c>
    </row>
    <row r="278" spans="3:9">
      <c r="C278" s="48">
        <v>269</v>
      </c>
      <c r="D278" s="49">
        <v>45926</v>
      </c>
      <c r="E278" s="48" t="str">
        <f t="shared" si="4"/>
        <v>Fri</v>
      </c>
      <c r="F278" s="48">
        <f>SUMIF(Table4[Date],Table2[[#This Row],[Date]],Table4[Amount])</f>
        <v>0</v>
      </c>
      <c r="G278" s="48">
        <f>SUMIF(Table42[Date],Table2[[#This Row],[Date]],Table42[Amount])</f>
        <v>0</v>
      </c>
      <c r="H278" s="48">
        <f>Table2[[#This Row],[Cash Inflow]]-Table2[[#This Row],[Cash Outflow]]</f>
        <v>0</v>
      </c>
      <c r="I278" s="48">
        <f>I277+Table2[[#This Row],[Cash Inflow]]-Table2[[#This Row],[Cash Outflow]]</f>
        <v>19000</v>
      </c>
    </row>
    <row r="279" spans="3:9">
      <c r="C279" s="48">
        <v>270</v>
      </c>
      <c r="D279" s="49">
        <v>45927</v>
      </c>
      <c r="E279" s="48" t="str">
        <f t="shared" si="4"/>
        <v>Sat</v>
      </c>
      <c r="F279" s="48">
        <f>SUMIF(Table4[Date],Table2[[#This Row],[Date]],Table4[Amount])</f>
        <v>0</v>
      </c>
      <c r="G279" s="48">
        <f>SUMIF(Table42[Date],Table2[[#This Row],[Date]],Table42[Amount])</f>
        <v>0</v>
      </c>
      <c r="H279" s="48">
        <f>Table2[[#This Row],[Cash Inflow]]-Table2[[#This Row],[Cash Outflow]]</f>
        <v>0</v>
      </c>
      <c r="I279" s="48">
        <f>I278+Table2[[#This Row],[Cash Inflow]]-Table2[[#This Row],[Cash Outflow]]</f>
        <v>19000</v>
      </c>
    </row>
    <row r="280" spans="3:9">
      <c r="C280" s="48">
        <v>271</v>
      </c>
      <c r="D280" s="49">
        <v>45928</v>
      </c>
      <c r="E280" s="48" t="str">
        <f t="shared" si="4"/>
        <v>Sun</v>
      </c>
      <c r="F280" s="48">
        <f>SUMIF(Table4[Date],Table2[[#This Row],[Date]],Table4[Amount])</f>
        <v>0</v>
      </c>
      <c r="G280" s="48">
        <f>SUMIF(Table42[Date],Table2[[#This Row],[Date]],Table42[Amount])</f>
        <v>0</v>
      </c>
      <c r="H280" s="48">
        <f>Table2[[#This Row],[Cash Inflow]]-Table2[[#This Row],[Cash Outflow]]</f>
        <v>0</v>
      </c>
      <c r="I280" s="48">
        <f>I279+Table2[[#This Row],[Cash Inflow]]-Table2[[#This Row],[Cash Outflow]]</f>
        <v>19000</v>
      </c>
    </row>
    <row r="281" spans="3:9">
      <c r="C281" s="48">
        <v>272</v>
      </c>
      <c r="D281" s="49">
        <v>45929</v>
      </c>
      <c r="E281" s="48" t="str">
        <f t="shared" si="4"/>
        <v>Mon</v>
      </c>
      <c r="F281" s="48">
        <f>SUMIF(Table4[Date],Table2[[#This Row],[Date]],Table4[Amount])</f>
        <v>0</v>
      </c>
      <c r="G281" s="48">
        <f>SUMIF(Table42[Date],Table2[[#This Row],[Date]],Table42[Amount])</f>
        <v>0</v>
      </c>
      <c r="H281" s="48">
        <f>Table2[[#This Row],[Cash Inflow]]-Table2[[#This Row],[Cash Outflow]]</f>
        <v>0</v>
      </c>
      <c r="I281" s="48">
        <f>I280+Table2[[#This Row],[Cash Inflow]]-Table2[[#This Row],[Cash Outflow]]</f>
        <v>19000</v>
      </c>
    </row>
    <row r="282" spans="3:9">
      <c r="C282" s="48">
        <v>273</v>
      </c>
      <c r="D282" s="49">
        <v>45930</v>
      </c>
      <c r="E282" s="48" t="str">
        <f t="shared" si="4"/>
        <v>Tue</v>
      </c>
      <c r="F282" s="48">
        <f>SUMIF(Table4[Date],Table2[[#This Row],[Date]],Table4[Amount])</f>
        <v>0</v>
      </c>
      <c r="G282" s="48">
        <f>SUMIF(Table42[Date],Table2[[#This Row],[Date]],Table42[Amount])</f>
        <v>0</v>
      </c>
      <c r="H282" s="48">
        <f>Table2[[#This Row],[Cash Inflow]]-Table2[[#This Row],[Cash Outflow]]</f>
        <v>0</v>
      </c>
      <c r="I282" s="48">
        <f>I281+Table2[[#This Row],[Cash Inflow]]-Table2[[#This Row],[Cash Outflow]]</f>
        <v>19000</v>
      </c>
    </row>
    <row r="283" spans="3:9">
      <c r="C283" s="48">
        <v>274</v>
      </c>
      <c r="D283" s="49">
        <v>45931</v>
      </c>
      <c r="E283" s="48" t="str">
        <f t="shared" si="4"/>
        <v>Wed</v>
      </c>
      <c r="F283" s="48">
        <f>SUMIF(Table4[Date],Table2[[#This Row],[Date]],Table4[Amount])</f>
        <v>0</v>
      </c>
      <c r="G283" s="48">
        <f>SUMIF(Table42[Date],Table2[[#This Row],[Date]],Table42[Amount])</f>
        <v>0</v>
      </c>
      <c r="H283" s="48">
        <f>Table2[[#This Row],[Cash Inflow]]-Table2[[#This Row],[Cash Outflow]]</f>
        <v>0</v>
      </c>
      <c r="I283" s="48">
        <f>I282+Table2[[#This Row],[Cash Inflow]]-Table2[[#This Row],[Cash Outflow]]</f>
        <v>19000</v>
      </c>
    </row>
    <row r="284" spans="3:9">
      <c r="C284" s="48">
        <v>275</v>
      </c>
      <c r="D284" s="49">
        <v>45932</v>
      </c>
      <c r="E284" s="48" t="str">
        <f t="shared" si="4"/>
        <v>Thu</v>
      </c>
      <c r="F284" s="48">
        <f>SUMIF(Table4[Date],Table2[[#This Row],[Date]],Table4[Amount])</f>
        <v>0</v>
      </c>
      <c r="G284" s="48">
        <f>SUMIF(Table42[Date],Table2[[#This Row],[Date]],Table42[Amount])</f>
        <v>0</v>
      </c>
      <c r="H284" s="48">
        <f>Table2[[#This Row],[Cash Inflow]]-Table2[[#This Row],[Cash Outflow]]</f>
        <v>0</v>
      </c>
      <c r="I284" s="48">
        <f>I283+Table2[[#This Row],[Cash Inflow]]-Table2[[#This Row],[Cash Outflow]]</f>
        <v>19000</v>
      </c>
    </row>
    <row r="285" spans="3:9">
      <c r="C285" s="48">
        <v>276</v>
      </c>
      <c r="D285" s="49">
        <v>45933</v>
      </c>
      <c r="E285" s="48" t="str">
        <f t="shared" si="4"/>
        <v>Fri</v>
      </c>
      <c r="F285" s="48">
        <f>SUMIF(Table4[Date],Table2[[#This Row],[Date]],Table4[Amount])</f>
        <v>0</v>
      </c>
      <c r="G285" s="48">
        <f>SUMIF(Table42[Date],Table2[[#This Row],[Date]],Table42[Amount])</f>
        <v>0</v>
      </c>
      <c r="H285" s="48">
        <f>Table2[[#This Row],[Cash Inflow]]-Table2[[#This Row],[Cash Outflow]]</f>
        <v>0</v>
      </c>
      <c r="I285" s="48">
        <f>I284+Table2[[#This Row],[Cash Inflow]]-Table2[[#This Row],[Cash Outflow]]</f>
        <v>19000</v>
      </c>
    </row>
    <row r="286" spans="3:9">
      <c r="C286" s="48">
        <v>277</v>
      </c>
      <c r="D286" s="49">
        <v>45934</v>
      </c>
      <c r="E286" s="48" t="str">
        <f t="shared" si="4"/>
        <v>Sat</v>
      </c>
      <c r="F286" s="48">
        <f>SUMIF(Table4[Date],Table2[[#This Row],[Date]],Table4[Amount])</f>
        <v>0</v>
      </c>
      <c r="G286" s="48">
        <f>SUMIF(Table42[Date],Table2[[#This Row],[Date]],Table42[Amount])</f>
        <v>0</v>
      </c>
      <c r="H286" s="48">
        <f>Table2[[#This Row],[Cash Inflow]]-Table2[[#This Row],[Cash Outflow]]</f>
        <v>0</v>
      </c>
      <c r="I286" s="48">
        <f>I285+Table2[[#This Row],[Cash Inflow]]-Table2[[#This Row],[Cash Outflow]]</f>
        <v>19000</v>
      </c>
    </row>
    <row r="287" spans="3:9">
      <c r="C287" s="48">
        <v>278</v>
      </c>
      <c r="D287" s="49">
        <v>45935</v>
      </c>
      <c r="E287" s="48" t="str">
        <f t="shared" si="4"/>
        <v>Sun</v>
      </c>
      <c r="F287" s="48">
        <f>SUMIF(Table4[Date],Table2[[#This Row],[Date]],Table4[Amount])</f>
        <v>0</v>
      </c>
      <c r="G287" s="48">
        <f>SUMIF(Table42[Date],Table2[[#This Row],[Date]],Table42[Amount])</f>
        <v>0</v>
      </c>
      <c r="H287" s="48">
        <f>Table2[[#This Row],[Cash Inflow]]-Table2[[#This Row],[Cash Outflow]]</f>
        <v>0</v>
      </c>
      <c r="I287" s="48">
        <f>I286+Table2[[#This Row],[Cash Inflow]]-Table2[[#This Row],[Cash Outflow]]</f>
        <v>19000</v>
      </c>
    </row>
    <row r="288" spans="3:9">
      <c r="C288" s="48">
        <v>279</v>
      </c>
      <c r="D288" s="49">
        <v>45936</v>
      </c>
      <c r="E288" s="48" t="str">
        <f t="shared" si="4"/>
        <v>Mon</v>
      </c>
      <c r="F288" s="48">
        <f>SUMIF(Table4[Date],Table2[[#This Row],[Date]],Table4[Amount])</f>
        <v>0</v>
      </c>
      <c r="G288" s="48">
        <f>SUMIF(Table42[Date],Table2[[#This Row],[Date]],Table42[Amount])</f>
        <v>0</v>
      </c>
      <c r="H288" s="48">
        <f>Table2[[#This Row],[Cash Inflow]]-Table2[[#This Row],[Cash Outflow]]</f>
        <v>0</v>
      </c>
      <c r="I288" s="48">
        <f>I287+Table2[[#This Row],[Cash Inflow]]-Table2[[#This Row],[Cash Outflow]]</f>
        <v>19000</v>
      </c>
    </row>
    <row r="289" spans="3:9">
      <c r="C289" s="48">
        <v>280</v>
      </c>
      <c r="D289" s="49">
        <v>45937</v>
      </c>
      <c r="E289" s="48" t="str">
        <f t="shared" si="4"/>
        <v>Tue</v>
      </c>
      <c r="F289" s="48">
        <f>SUMIF(Table4[Date],Table2[[#This Row],[Date]],Table4[Amount])</f>
        <v>0</v>
      </c>
      <c r="G289" s="48">
        <f>SUMIF(Table42[Date],Table2[[#This Row],[Date]],Table42[Amount])</f>
        <v>0</v>
      </c>
      <c r="H289" s="48">
        <f>Table2[[#This Row],[Cash Inflow]]-Table2[[#This Row],[Cash Outflow]]</f>
        <v>0</v>
      </c>
      <c r="I289" s="48">
        <f>I288+Table2[[#This Row],[Cash Inflow]]-Table2[[#This Row],[Cash Outflow]]</f>
        <v>19000</v>
      </c>
    </row>
    <row r="290" spans="3:9">
      <c r="C290" s="48">
        <v>281</v>
      </c>
      <c r="D290" s="49">
        <v>45938</v>
      </c>
      <c r="E290" s="48" t="str">
        <f t="shared" si="4"/>
        <v>Wed</v>
      </c>
      <c r="F290" s="48">
        <f>SUMIF(Table4[Date],Table2[[#This Row],[Date]],Table4[Amount])</f>
        <v>0</v>
      </c>
      <c r="G290" s="48">
        <f>SUMIF(Table42[Date],Table2[[#This Row],[Date]],Table42[Amount])</f>
        <v>0</v>
      </c>
      <c r="H290" s="48">
        <f>Table2[[#This Row],[Cash Inflow]]-Table2[[#This Row],[Cash Outflow]]</f>
        <v>0</v>
      </c>
      <c r="I290" s="48">
        <f>I289+Table2[[#This Row],[Cash Inflow]]-Table2[[#This Row],[Cash Outflow]]</f>
        <v>19000</v>
      </c>
    </row>
    <row r="291" spans="3:9">
      <c r="C291" s="48">
        <v>282</v>
      </c>
      <c r="D291" s="49">
        <v>45939</v>
      </c>
      <c r="E291" s="48" t="str">
        <f t="shared" si="4"/>
        <v>Thu</v>
      </c>
      <c r="F291" s="48">
        <f>SUMIF(Table4[Date],Table2[[#This Row],[Date]],Table4[Amount])</f>
        <v>0</v>
      </c>
      <c r="G291" s="48">
        <f>SUMIF(Table42[Date],Table2[[#This Row],[Date]],Table42[Amount])</f>
        <v>0</v>
      </c>
      <c r="H291" s="48">
        <f>Table2[[#This Row],[Cash Inflow]]-Table2[[#This Row],[Cash Outflow]]</f>
        <v>0</v>
      </c>
      <c r="I291" s="48">
        <f>I290+Table2[[#This Row],[Cash Inflow]]-Table2[[#This Row],[Cash Outflow]]</f>
        <v>19000</v>
      </c>
    </row>
    <row r="292" spans="3:9">
      <c r="C292" s="48">
        <v>283</v>
      </c>
      <c r="D292" s="49">
        <v>45940</v>
      </c>
      <c r="E292" s="48" t="str">
        <f t="shared" si="4"/>
        <v>Fri</v>
      </c>
      <c r="F292" s="48">
        <f>SUMIF(Table4[Date],Table2[[#This Row],[Date]],Table4[Amount])</f>
        <v>0</v>
      </c>
      <c r="G292" s="48">
        <f>SUMIF(Table42[Date],Table2[[#This Row],[Date]],Table42[Amount])</f>
        <v>0</v>
      </c>
      <c r="H292" s="48">
        <f>Table2[[#This Row],[Cash Inflow]]-Table2[[#This Row],[Cash Outflow]]</f>
        <v>0</v>
      </c>
      <c r="I292" s="48">
        <f>I291+Table2[[#This Row],[Cash Inflow]]-Table2[[#This Row],[Cash Outflow]]</f>
        <v>19000</v>
      </c>
    </row>
    <row r="293" spans="3:9">
      <c r="C293" s="48">
        <v>284</v>
      </c>
      <c r="D293" s="49">
        <v>45941</v>
      </c>
      <c r="E293" s="48" t="str">
        <f t="shared" si="4"/>
        <v>Sat</v>
      </c>
      <c r="F293" s="48">
        <f>SUMIF(Table4[Date],Table2[[#This Row],[Date]],Table4[Amount])</f>
        <v>0</v>
      </c>
      <c r="G293" s="48">
        <f>SUMIF(Table42[Date],Table2[[#This Row],[Date]],Table42[Amount])</f>
        <v>0</v>
      </c>
      <c r="H293" s="48">
        <f>Table2[[#This Row],[Cash Inflow]]-Table2[[#This Row],[Cash Outflow]]</f>
        <v>0</v>
      </c>
      <c r="I293" s="48">
        <f>I292+Table2[[#This Row],[Cash Inflow]]-Table2[[#This Row],[Cash Outflow]]</f>
        <v>19000</v>
      </c>
    </row>
    <row r="294" spans="3:9">
      <c r="C294" s="48">
        <v>285</v>
      </c>
      <c r="D294" s="49">
        <v>45942</v>
      </c>
      <c r="E294" s="48" t="str">
        <f t="shared" si="4"/>
        <v>Sun</v>
      </c>
      <c r="F294" s="48">
        <f>SUMIF(Table4[Date],Table2[[#This Row],[Date]],Table4[Amount])</f>
        <v>0</v>
      </c>
      <c r="G294" s="48">
        <f>SUMIF(Table42[Date],Table2[[#This Row],[Date]],Table42[Amount])</f>
        <v>0</v>
      </c>
      <c r="H294" s="48">
        <f>Table2[[#This Row],[Cash Inflow]]-Table2[[#This Row],[Cash Outflow]]</f>
        <v>0</v>
      </c>
      <c r="I294" s="48">
        <f>I293+Table2[[#This Row],[Cash Inflow]]-Table2[[#This Row],[Cash Outflow]]</f>
        <v>19000</v>
      </c>
    </row>
    <row r="295" spans="3:9">
      <c r="C295" s="48">
        <v>286</v>
      </c>
      <c r="D295" s="49">
        <v>45943</v>
      </c>
      <c r="E295" s="48" t="str">
        <f t="shared" si="4"/>
        <v>Mon</v>
      </c>
      <c r="F295" s="48">
        <f>SUMIF(Table4[Date],Table2[[#This Row],[Date]],Table4[Amount])</f>
        <v>0</v>
      </c>
      <c r="G295" s="48">
        <f>SUMIF(Table42[Date],Table2[[#This Row],[Date]],Table42[Amount])</f>
        <v>0</v>
      </c>
      <c r="H295" s="48">
        <f>Table2[[#This Row],[Cash Inflow]]-Table2[[#This Row],[Cash Outflow]]</f>
        <v>0</v>
      </c>
      <c r="I295" s="48">
        <f>I294+Table2[[#This Row],[Cash Inflow]]-Table2[[#This Row],[Cash Outflow]]</f>
        <v>19000</v>
      </c>
    </row>
    <row r="296" spans="3:9">
      <c r="C296" s="48">
        <v>287</v>
      </c>
      <c r="D296" s="49">
        <v>45944</v>
      </c>
      <c r="E296" s="48" t="str">
        <f t="shared" si="4"/>
        <v>Tue</v>
      </c>
      <c r="F296" s="48">
        <f>SUMIF(Table4[Date],Table2[[#This Row],[Date]],Table4[Amount])</f>
        <v>0</v>
      </c>
      <c r="G296" s="48">
        <f>SUMIF(Table42[Date],Table2[[#This Row],[Date]],Table42[Amount])</f>
        <v>0</v>
      </c>
      <c r="H296" s="48">
        <f>Table2[[#This Row],[Cash Inflow]]-Table2[[#This Row],[Cash Outflow]]</f>
        <v>0</v>
      </c>
      <c r="I296" s="48">
        <f>I295+Table2[[#This Row],[Cash Inflow]]-Table2[[#This Row],[Cash Outflow]]</f>
        <v>19000</v>
      </c>
    </row>
    <row r="297" spans="3:9">
      <c r="C297" s="48">
        <v>288</v>
      </c>
      <c r="D297" s="49">
        <v>45945</v>
      </c>
      <c r="E297" s="48" t="str">
        <f t="shared" si="4"/>
        <v>Wed</v>
      </c>
      <c r="F297" s="48">
        <f>SUMIF(Table4[Date],Table2[[#This Row],[Date]],Table4[Amount])</f>
        <v>0</v>
      </c>
      <c r="G297" s="48">
        <f>SUMIF(Table42[Date],Table2[[#This Row],[Date]],Table42[Amount])</f>
        <v>0</v>
      </c>
      <c r="H297" s="48">
        <f>Table2[[#This Row],[Cash Inflow]]-Table2[[#This Row],[Cash Outflow]]</f>
        <v>0</v>
      </c>
      <c r="I297" s="48">
        <f>I296+Table2[[#This Row],[Cash Inflow]]-Table2[[#This Row],[Cash Outflow]]</f>
        <v>19000</v>
      </c>
    </row>
    <row r="298" spans="3:9">
      <c r="C298" s="48">
        <v>289</v>
      </c>
      <c r="D298" s="49">
        <v>45946</v>
      </c>
      <c r="E298" s="48" t="str">
        <f t="shared" si="4"/>
        <v>Thu</v>
      </c>
      <c r="F298" s="48">
        <f>SUMIF(Table4[Date],Table2[[#This Row],[Date]],Table4[Amount])</f>
        <v>0</v>
      </c>
      <c r="G298" s="48">
        <f>SUMIF(Table42[Date],Table2[[#This Row],[Date]],Table42[Amount])</f>
        <v>0</v>
      </c>
      <c r="H298" s="48">
        <f>Table2[[#This Row],[Cash Inflow]]-Table2[[#This Row],[Cash Outflow]]</f>
        <v>0</v>
      </c>
      <c r="I298" s="48">
        <f>I297+Table2[[#This Row],[Cash Inflow]]-Table2[[#This Row],[Cash Outflow]]</f>
        <v>19000</v>
      </c>
    </row>
    <row r="299" spans="3:9">
      <c r="C299" s="48">
        <v>290</v>
      </c>
      <c r="D299" s="49">
        <v>45947</v>
      </c>
      <c r="E299" s="48" t="str">
        <f t="shared" si="4"/>
        <v>Fri</v>
      </c>
      <c r="F299" s="48">
        <f>SUMIF(Table4[Date],Table2[[#This Row],[Date]],Table4[Amount])</f>
        <v>0</v>
      </c>
      <c r="G299" s="48">
        <f>SUMIF(Table42[Date],Table2[[#This Row],[Date]],Table42[Amount])</f>
        <v>0</v>
      </c>
      <c r="H299" s="48">
        <f>Table2[[#This Row],[Cash Inflow]]-Table2[[#This Row],[Cash Outflow]]</f>
        <v>0</v>
      </c>
      <c r="I299" s="48">
        <f>I298+Table2[[#This Row],[Cash Inflow]]-Table2[[#This Row],[Cash Outflow]]</f>
        <v>19000</v>
      </c>
    </row>
    <row r="300" spans="3:9">
      <c r="C300" s="48">
        <v>291</v>
      </c>
      <c r="D300" s="49">
        <v>45948</v>
      </c>
      <c r="E300" s="48" t="str">
        <f t="shared" si="4"/>
        <v>Sat</v>
      </c>
      <c r="F300" s="48">
        <f>SUMIF(Table4[Date],Table2[[#This Row],[Date]],Table4[Amount])</f>
        <v>0</v>
      </c>
      <c r="G300" s="48">
        <f>SUMIF(Table42[Date],Table2[[#This Row],[Date]],Table42[Amount])</f>
        <v>0</v>
      </c>
      <c r="H300" s="48">
        <f>Table2[[#This Row],[Cash Inflow]]-Table2[[#This Row],[Cash Outflow]]</f>
        <v>0</v>
      </c>
      <c r="I300" s="48">
        <f>I299+Table2[[#This Row],[Cash Inflow]]-Table2[[#This Row],[Cash Outflow]]</f>
        <v>19000</v>
      </c>
    </row>
    <row r="301" spans="3:9">
      <c r="C301" s="48">
        <v>292</v>
      </c>
      <c r="D301" s="49">
        <v>45949</v>
      </c>
      <c r="E301" s="48" t="str">
        <f t="shared" si="4"/>
        <v>Sun</v>
      </c>
      <c r="F301" s="48">
        <f>SUMIF(Table4[Date],Table2[[#This Row],[Date]],Table4[Amount])</f>
        <v>0</v>
      </c>
      <c r="G301" s="48">
        <f>SUMIF(Table42[Date],Table2[[#This Row],[Date]],Table42[Amount])</f>
        <v>0</v>
      </c>
      <c r="H301" s="48">
        <f>Table2[[#This Row],[Cash Inflow]]-Table2[[#This Row],[Cash Outflow]]</f>
        <v>0</v>
      </c>
      <c r="I301" s="48">
        <f>I300+Table2[[#This Row],[Cash Inflow]]-Table2[[#This Row],[Cash Outflow]]</f>
        <v>19000</v>
      </c>
    </row>
    <row r="302" spans="3:9">
      <c r="C302" s="48">
        <v>293</v>
      </c>
      <c r="D302" s="49">
        <v>45950</v>
      </c>
      <c r="E302" s="48" t="str">
        <f t="shared" si="4"/>
        <v>Mon</v>
      </c>
      <c r="F302" s="48">
        <f>SUMIF(Table4[Date],Table2[[#This Row],[Date]],Table4[Amount])</f>
        <v>0</v>
      </c>
      <c r="G302" s="48">
        <f>SUMIF(Table42[Date],Table2[[#This Row],[Date]],Table42[Amount])</f>
        <v>0</v>
      </c>
      <c r="H302" s="48">
        <f>Table2[[#This Row],[Cash Inflow]]-Table2[[#This Row],[Cash Outflow]]</f>
        <v>0</v>
      </c>
      <c r="I302" s="48">
        <f>I301+Table2[[#This Row],[Cash Inflow]]-Table2[[#This Row],[Cash Outflow]]</f>
        <v>19000</v>
      </c>
    </row>
    <row r="303" spans="3:9">
      <c r="C303" s="48">
        <v>294</v>
      </c>
      <c r="D303" s="49">
        <v>45951</v>
      </c>
      <c r="E303" s="48" t="str">
        <f t="shared" si="4"/>
        <v>Tue</v>
      </c>
      <c r="F303" s="48">
        <f>SUMIF(Table4[Date],Table2[[#This Row],[Date]],Table4[Amount])</f>
        <v>0</v>
      </c>
      <c r="G303" s="48">
        <f>SUMIF(Table42[Date],Table2[[#This Row],[Date]],Table42[Amount])</f>
        <v>0</v>
      </c>
      <c r="H303" s="48">
        <f>Table2[[#This Row],[Cash Inflow]]-Table2[[#This Row],[Cash Outflow]]</f>
        <v>0</v>
      </c>
      <c r="I303" s="48">
        <f>I302+Table2[[#This Row],[Cash Inflow]]-Table2[[#This Row],[Cash Outflow]]</f>
        <v>19000</v>
      </c>
    </row>
    <row r="304" spans="3:9">
      <c r="C304" s="48">
        <v>295</v>
      </c>
      <c r="D304" s="49">
        <v>45952</v>
      </c>
      <c r="E304" s="48" t="str">
        <f t="shared" si="4"/>
        <v>Wed</v>
      </c>
      <c r="F304" s="48">
        <f>SUMIF(Table4[Date],Table2[[#This Row],[Date]],Table4[Amount])</f>
        <v>0</v>
      </c>
      <c r="G304" s="48">
        <f>SUMIF(Table42[Date],Table2[[#This Row],[Date]],Table42[Amount])</f>
        <v>0</v>
      </c>
      <c r="H304" s="48">
        <f>Table2[[#This Row],[Cash Inflow]]-Table2[[#This Row],[Cash Outflow]]</f>
        <v>0</v>
      </c>
      <c r="I304" s="48">
        <f>I303+Table2[[#This Row],[Cash Inflow]]-Table2[[#This Row],[Cash Outflow]]</f>
        <v>19000</v>
      </c>
    </row>
    <row r="305" spans="3:9">
      <c r="C305" s="48">
        <v>296</v>
      </c>
      <c r="D305" s="49">
        <v>45953</v>
      </c>
      <c r="E305" s="48" t="str">
        <f t="shared" si="4"/>
        <v>Thu</v>
      </c>
      <c r="F305" s="48">
        <f>SUMIF(Table4[Date],Table2[[#This Row],[Date]],Table4[Amount])</f>
        <v>0</v>
      </c>
      <c r="G305" s="48">
        <f>SUMIF(Table42[Date],Table2[[#This Row],[Date]],Table42[Amount])</f>
        <v>0</v>
      </c>
      <c r="H305" s="48">
        <f>Table2[[#This Row],[Cash Inflow]]-Table2[[#This Row],[Cash Outflow]]</f>
        <v>0</v>
      </c>
      <c r="I305" s="48">
        <f>I304+Table2[[#This Row],[Cash Inflow]]-Table2[[#This Row],[Cash Outflow]]</f>
        <v>19000</v>
      </c>
    </row>
    <row r="306" spans="3:9">
      <c r="C306" s="48">
        <v>297</v>
      </c>
      <c r="D306" s="49">
        <v>45954</v>
      </c>
      <c r="E306" s="48" t="str">
        <f t="shared" si="4"/>
        <v>Fri</v>
      </c>
      <c r="F306" s="48">
        <f>SUMIF(Table4[Date],Table2[[#This Row],[Date]],Table4[Amount])</f>
        <v>0</v>
      </c>
      <c r="G306" s="48">
        <f>SUMIF(Table42[Date],Table2[[#This Row],[Date]],Table42[Amount])</f>
        <v>0</v>
      </c>
      <c r="H306" s="48">
        <f>Table2[[#This Row],[Cash Inflow]]-Table2[[#This Row],[Cash Outflow]]</f>
        <v>0</v>
      </c>
      <c r="I306" s="48">
        <f>I305+Table2[[#This Row],[Cash Inflow]]-Table2[[#This Row],[Cash Outflow]]</f>
        <v>19000</v>
      </c>
    </row>
    <row r="307" spans="3:9">
      <c r="C307" s="48">
        <v>298</v>
      </c>
      <c r="D307" s="49">
        <v>45955</v>
      </c>
      <c r="E307" s="48" t="str">
        <f t="shared" si="4"/>
        <v>Sat</v>
      </c>
      <c r="F307" s="48">
        <f>SUMIF(Table4[Date],Table2[[#This Row],[Date]],Table4[Amount])</f>
        <v>0</v>
      </c>
      <c r="G307" s="48">
        <f>SUMIF(Table42[Date],Table2[[#This Row],[Date]],Table42[Amount])</f>
        <v>0</v>
      </c>
      <c r="H307" s="48">
        <f>Table2[[#This Row],[Cash Inflow]]-Table2[[#This Row],[Cash Outflow]]</f>
        <v>0</v>
      </c>
      <c r="I307" s="48">
        <f>I306+Table2[[#This Row],[Cash Inflow]]-Table2[[#This Row],[Cash Outflow]]</f>
        <v>19000</v>
      </c>
    </row>
    <row r="308" spans="3:9">
      <c r="C308" s="48">
        <v>299</v>
      </c>
      <c r="D308" s="49">
        <v>45956</v>
      </c>
      <c r="E308" s="48" t="str">
        <f t="shared" si="4"/>
        <v>Sun</v>
      </c>
      <c r="F308" s="48">
        <f>SUMIF(Table4[Date],Table2[[#This Row],[Date]],Table4[Amount])</f>
        <v>0</v>
      </c>
      <c r="G308" s="48">
        <f>SUMIF(Table42[Date],Table2[[#This Row],[Date]],Table42[Amount])</f>
        <v>0</v>
      </c>
      <c r="H308" s="48">
        <f>Table2[[#This Row],[Cash Inflow]]-Table2[[#This Row],[Cash Outflow]]</f>
        <v>0</v>
      </c>
      <c r="I308" s="48">
        <f>I307+Table2[[#This Row],[Cash Inflow]]-Table2[[#This Row],[Cash Outflow]]</f>
        <v>19000</v>
      </c>
    </row>
    <row r="309" spans="3:9">
      <c r="C309" s="48">
        <v>300</v>
      </c>
      <c r="D309" s="49">
        <v>45957</v>
      </c>
      <c r="E309" s="48" t="str">
        <f t="shared" si="4"/>
        <v>Mon</v>
      </c>
      <c r="F309" s="48">
        <f>SUMIF(Table4[Date],Table2[[#This Row],[Date]],Table4[Amount])</f>
        <v>0</v>
      </c>
      <c r="G309" s="48">
        <f>SUMIF(Table42[Date],Table2[[#This Row],[Date]],Table42[Amount])</f>
        <v>0</v>
      </c>
      <c r="H309" s="48">
        <f>Table2[[#This Row],[Cash Inflow]]-Table2[[#This Row],[Cash Outflow]]</f>
        <v>0</v>
      </c>
      <c r="I309" s="48">
        <f>I308+Table2[[#This Row],[Cash Inflow]]-Table2[[#This Row],[Cash Outflow]]</f>
        <v>19000</v>
      </c>
    </row>
    <row r="310" spans="3:9">
      <c r="C310" s="48">
        <v>301</v>
      </c>
      <c r="D310" s="49">
        <v>45958</v>
      </c>
      <c r="E310" s="48" t="str">
        <f t="shared" si="4"/>
        <v>Tue</v>
      </c>
      <c r="F310" s="48">
        <f>SUMIF(Table4[Date],Table2[[#This Row],[Date]],Table4[Amount])</f>
        <v>0</v>
      </c>
      <c r="G310" s="48">
        <f>SUMIF(Table42[Date],Table2[[#This Row],[Date]],Table42[Amount])</f>
        <v>0</v>
      </c>
      <c r="H310" s="48">
        <f>Table2[[#This Row],[Cash Inflow]]-Table2[[#This Row],[Cash Outflow]]</f>
        <v>0</v>
      </c>
      <c r="I310" s="48">
        <f>I309+Table2[[#This Row],[Cash Inflow]]-Table2[[#This Row],[Cash Outflow]]</f>
        <v>19000</v>
      </c>
    </row>
    <row r="311" spans="3:9">
      <c r="C311" s="48">
        <v>302</v>
      </c>
      <c r="D311" s="49">
        <v>45959</v>
      </c>
      <c r="E311" s="48" t="str">
        <f t="shared" si="4"/>
        <v>Wed</v>
      </c>
      <c r="F311" s="48">
        <f>SUMIF(Table4[Date],Table2[[#This Row],[Date]],Table4[Amount])</f>
        <v>0</v>
      </c>
      <c r="G311" s="48">
        <f>SUMIF(Table42[Date],Table2[[#This Row],[Date]],Table42[Amount])</f>
        <v>0</v>
      </c>
      <c r="H311" s="48">
        <f>Table2[[#This Row],[Cash Inflow]]-Table2[[#This Row],[Cash Outflow]]</f>
        <v>0</v>
      </c>
      <c r="I311" s="48">
        <f>I310+Table2[[#This Row],[Cash Inflow]]-Table2[[#This Row],[Cash Outflow]]</f>
        <v>19000</v>
      </c>
    </row>
    <row r="312" spans="3:9">
      <c r="C312" s="48">
        <v>303</v>
      </c>
      <c r="D312" s="49">
        <v>45960</v>
      </c>
      <c r="E312" s="48" t="str">
        <f t="shared" si="4"/>
        <v>Thu</v>
      </c>
      <c r="F312" s="48">
        <f>SUMIF(Table4[Date],Table2[[#This Row],[Date]],Table4[Amount])</f>
        <v>0</v>
      </c>
      <c r="G312" s="48">
        <f>SUMIF(Table42[Date],Table2[[#This Row],[Date]],Table42[Amount])</f>
        <v>0</v>
      </c>
      <c r="H312" s="48">
        <f>Table2[[#This Row],[Cash Inflow]]-Table2[[#This Row],[Cash Outflow]]</f>
        <v>0</v>
      </c>
      <c r="I312" s="48">
        <f>I311+Table2[[#This Row],[Cash Inflow]]-Table2[[#This Row],[Cash Outflow]]</f>
        <v>19000</v>
      </c>
    </row>
    <row r="313" spans="3:9">
      <c r="C313" s="48">
        <v>304</v>
      </c>
      <c r="D313" s="49">
        <v>45961</v>
      </c>
      <c r="E313" s="48" t="str">
        <f t="shared" si="4"/>
        <v>Fri</v>
      </c>
      <c r="F313" s="48">
        <f>SUMIF(Table4[Date],Table2[[#This Row],[Date]],Table4[Amount])</f>
        <v>0</v>
      </c>
      <c r="G313" s="48">
        <f>SUMIF(Table42[Date],Table2[[#This Row],[Date]],Table42[Amount])</f>
        <v>0</v>
      </c>
      <c r="H313" s="48">
        <f>Table2[[#This Row],[Cash Inflow]]-Table2[[#This Row],[Cash Outflow]]</f>
        <v>0</v>
      </c>
      <c r="I313" s="48">
        <f>I312+Table2[[#This Row],[Cash Inflow]]-Table2[[#This Row],[Cash Outflow]]</f>
        <v>19000</v>
      </c>
    </row>
    <row r="314" spans="3:9">
      <c r="C314" s="48">
        <v>305</v>
      </c>
      <c r="D314" s="49">
        <v>45962</v>
      </c>
      <c r="E314" s="48" t="str">
        <f t="shared" si="4"/>
        <v>Sat</v>
      </c>
      <c r="F314" s="48">
        <f>SUMIF(Table4[Date],Table2[[#This Row],[Date]],Table4[Amount])</f>
        <v>0</v>
      </c>
      <c r="G314" s="48">
        <f>SUMIF(Table42[Date],Table2[[#This Row],[Date]],Table42[Amount])</f>
        <v>0</v>
      </c>
      <c r="H314" s="48">
        <f>Table2[[#This Row],[Cash Inflow]]-Table2[[#This Row],[Cash Outflow]]</f>
        <v>0</v>
      </c>
      <c r="I314" s="48">
        <f>I313+Table2[[#This Row],[Cash Inflow]]-Table2[[#This Row],[Cash Outflow]]</f>
        <v>19000</v>
      </c>
    </row>
    <row r="315" spans="3:9">
      <c r="C315" s="48">
        <v>306</v>
      </c>
      <c r="D315" s="49">
        <v>45963</v>
      </c>
      <c r="E315" s="48" t="str">
        <f t="shared" si="4"/>
        <v>Sun</v>
      </c>
      <c r="F315" s="48">
        <f>SUMIF(Table4[Date],Table2[[#This Row],[Date]],Table4[Amount])</f>
        <v>0</v>
      </c>
      <c r="G315" s="48">
        <f>SUMIF(Table42[Date],Table2[[#This Row],[Date]],Table42[Amount])</f>
        <v>0</v>
      </c>
      <c r="H315" s="48">
        <f>Table2[[#This Row],[Cash Inflow]]-Table2[[#This Row],[Cash Outflow]]</f>
        <v>0</v>
      </c>
      <c r="I315" s="48">
        <f>I314+Table2[[#This Row],[Cash Inflow]]-Table2[[#This Row],[Cash Outflow]]</f>
        <v>19000</v>
      </c>
    </row>
    <row r="316" spans="3:9">
      <c r="C316" s="48">
        <v>307</v>
      </c>
      <c r="D316" s="49">
        <v>45964</v>
      </c>
      <c r="E316" s="48" t="str">
        <f t="shared" si="4"/>
        <v>Mon</v>
      </c>
      <c r="F316" s="48">
        <f>SUMIF(Table4[Date],Table2[[#This Row],[Date]],Table4[Amount])</f>
        <v>0</v>
      </c>
      <c r="G316" s="48">
        <f>SUMIF(Table42[Date],Table2[[#This Row],[Date]],Table42[Amount])</f>
        <v>0</v>
      </c>
      <c r="H316" s="48">
        <f>Table2[[#This Row],[Cash Inflow]]-Table2[[#This Row],[Cash Outflow]]</f>
        <v>0</v>
      </c>
      <c r="I316" s="48">
        <f>I315+Table2[[#This Row],[Cash Inflow]]-Table2[[#This Row],[Cash Outflow]]</f>
        <v>19000</v>
      </c>
    </row>
    <row r="317" spans="3:9">
      <c r="C317" s="48">
        <v>308</v>
      </c>
      <c r="D317" s="49">
        <v>45965</v>
      </c>
      <c r="E317" s="48" t="str">
        <f t="shared" si="4"/>
        <v>Tue</v>
      </c>
      <c r="F317" s="48">
        <f>SUMIF(Table4[Date],Table2[[#This Row],[Date]],Table4[Amount])</f>
        <v>0</v>
      </c>
      <c r="G317" s="48">
        <f>SUMIF(Table42[Date],Table2[[#This Row],[Date]],Table42[Amount])</f>
        <v>0</v>
      </c>
      <c r="H317" s="48">
        <f>Table2[[#This Row],[Cash Inflow]]-Table2[[#This Row],[Cash Outflow]]</f>
        <v>0</v>
      </c>
      <c r="I317" s="48">
        <f>I316+Table2[[#This Row],[Cash Inflow]]-Table2[[#This Row],[Cash Outflow]]</f>
        <v>19000</v>
      </c>
    </row>
    <row r="318" spans="3:9">
      <c r="C318" s="48">
        <v>309</v>
      </c>
      <c r="D318" s="49">
        <v>45966</v>
      </c>
      <c r="E318" s="48" t="str">
        <f t="shared" si="4"/>
        <v>Wed</v>
      </c>
      <c r="F318" s="48">
        <f>SUMIF(Table4[Date],Table2[[#This Row],[Date]],Table4[Amount])</f>
        <v>0</v>
      </c>
      <c r="G318" s="48">
        <f>SUMIF(Table42[Date],Table2[[#This Row],[Date]],Table42[Amount])</f>
        <v>0</v>
      </c>
      <c r="H318" s="48">
        <f>Table2[[#This Row],[Cash Inflow]]-Table2[[#This Row],[Cash Outflow]]</f>
        <v>0</v>
      </c>
      <c r="I318" s="48">
        <f>I317+Table2[[#This Row],[Cash Inflow]]-Table2[[#This Row],[Cash Outflow]]</f>
        <v>19000</v>
      </c>
    </row>
    <row r="319" spans="3:9">
      <c r="C319" s="48">
        <v>310</v>
      </c>
      <c r="D319" s="49">
        <v>45967</v>
      </c>
      <c r="E319" s="48" t="str">
        <f t="shared" si="4"/>
        <v>Thu</v>
      </c>
      <c r="F319" s="48">
        <f>SUMIF(Table4[Date],Table2[[#This Row],[Date]],Table4[Amount])</f>
        <v>0</v>
      </c>
      <c r="G319" s="48">
        <f>SUMIF(Table42[Date],Table2[[#This Row],[Date]],Table42[Amount])</f>
        <v>0</v>
      </c>
      <c r="H319" s="48">
        <f>Table2[[#This Row],[Cash Inflow]]-Table2[[#This Row],[Cash Outflow]]</f>
        <v>0</v>
      </c>
      <c r="I319" s="48">
        <f>I318+Table2[[#This Row],[Cash Inflow]]-Table2[[#This Row],[Cash Outflow]]</f>
        <v>19000</v>
      </c>
    </row>
    <row r="320" spans="3:9">
      <c r="C320" s="48">
        <v>311</v>
      </c>
      <c r="D320" s="49">
        <v>45968</v>
      </c>
      <c r="E320" s="48" t="str">
        <f t="shared" si="4"/>
        <v>Fri</v>
      </c>
      <c r="F320" s="48">
        <f>SUMIF(Table4[Date],Table2[[#This Row],[Date]],Table4[Amount])</f>
        <v>0</v>
      </c>
      <c r="G320" s="48">
        <f>SUMIF(Table42[Date],Table2[[#This Row],[Date]],Table42[Amount])</f>
        <v>0</v>
      </c>
      <c r="H320" s="48">
        <f>Table2[[#This Row],[Cash Inflow]]-Table2[[#This Row],[Cash Outflow]]</f>
        <v>0</v>
      </c>
      <c r="I320" s="48">
        <f>I319+Table2[[#This Row],[Cash Inflow]]-Table2[[#This Row],[Cash Outflow]]</f>
        <v>19000</v>
      </c>
    </row>
    <row r="321" spans="3:9">
      <c r="C321" s="48">
        <v>312</v>
      </c>
      <c r="D321" s="49">
        <v>45969</v>
      </c>
      <c r="E321" s="48" t="str">
        <f t="shared" si="4"/>
        <v>Sat</v>
      </c>
      <c r="F321" s="48">
        <f>SUMIF(Table4[Date],Table2[[#This Row],[Date]],Table4[Amount])</f>
        <v>0</v>
      </c>
      <c r="G321" s="48">
        <f>SUMIF(Table42[Date],Table2[[#This Row],[Date]],Table42[Amount])</f>
        <v>0</v>
      </c>
      <c r="H321" s="48">
        <f>Table2[[#This Row],[Cash Inflow]]-Table2[[#This Row],[Cash Outflow]]</f>
        <v>0</v>
      </c>
      <c r="I321" s="48">
        <f>I320+Table2[[#This Row],[Cash Inflow]]-Table2[[#This Row],[Cash Outflow]]</f>
        <v>19000</v>
      </c>
    </row>
    <row r="322" spans="3:9">
      <c r="C322" s="48">
        <v>313</v>
      </c>
      <c r="D322" s="49">
        <v>45970</v>
      </c>
      <c r="E322" s="48" t="str">
        <f t="shared" si="4"/>
        <v>Sun</v>
      </c>
      <c r="F322" s="48">
        <f>SUMIF(Table4[Date],Table2[[#This Row],[Date]],Table4[Amount])</f>
        <v>0</v>
      </c>
      <c r="G322" s="48">
        <f>SUMIF(Table42[Date],Table2[[#This Row],[Date]],Table42[Amount])</f>
        <v>0</v>
      </c>
      <c r="H322" s="48">
        <f>Table2[[#This Row],[Cash Inflow]]-Table2[[#This Row],[Cash Outflow]]</f>
        <v>0</v>
      </c>
      <c r="I322" s="48">
        <f>I321+Table2[[#This Row],[Cash Inflow]]-Table2[[#This Row],[Cash Outflow]]</f>
        <v>19000</v>
      </c>
    </row>
    <row r="323" spans="3:9">
      <c r="C323" s="48">
        <v>314</v>
      </c>
      <c r="D323" s="49">
        <v>45971</v>
      </c>
      <c r="E323" s="48" t="str">
        <f t="shared" si="4"/>
        <v>Mon</v>
      </c>
      <c r="F323" s="48">
        <f>SUMIF(Table4[Date],Table2[[#This Row],[Date]],Table4[Amount])</f>
        <v>0</v>
      </c>
      <c r="G323" s="48">
        <f>SUMIF(Table42[Date],Table2[[#This Row],[Date]],Table42[Amount])</f>
        <v>0</v>
      </c>
      <c r="H323" s="48">
        <f>Table2[[#This Row],[Cash Inflow]]-Table2[[#This Row],[Cash Outflow]]</f>
        <v>0</v>
      </c>
      <c r="I323" s="48">
        <f>I322+Table2[[#This Row],[Cash Inflow]]-Table2[[#This Row],[Cash Outflow]]</f>
        <v>19000</v>
      </c>
    </row>
    <row r="324" spans="3:9">
      <c r="C324" s="48">
        <v>315</v>
      </c>
      <c r="D324" s="49">
        <v>45972</v>
      </c>
      <c r="E324" s="48" t="str">
        <f t="shared" si="4"/>
        <v>Tue</v>
      </c>
      <c r="F324" s="48">
        <f>SUMIF(Table4[Date],Table2[[#This Row],[Date]],Table4[Amount])</f>
        <v>0</v>
      </c>
      <c r="G324" s="48">
        <f>SUMIF(Table42[Date],Table2[[#This Row],[Date]],Table42[Amount])</f>
        <v>0</v>
      </c>
      <c r="H324" s="48">
        <f>Table2[[#This Row],[Cash Inflow]]-Table2[[#This Row],[Cash Outflow]]</f>
        <v>0</v>
      </c>
      <c r="I324" s="48">
        <f>I323+Table2[[#This Row],[Cash Inflow]]-Table2[[#This Row],[Cash Outflow]]</f>
        <v>19000</v>
      </c>
    </row>
    <row r="325" spans="3:9">
      <c r="C325" s="48">
        <v>316</v>
      </c>
      <c r="D325" s="49">
        <v>45973</v>
      </c>
      <c r="E325" s="48" t="str">
        <f t="shared" si="4"/>
        <v>Wed</v>
      </c>
      <c r="F325" s="48">
        <f>SUMIF(Table4[Date],Table2[[#This Row],[Date]],Table4[Amount])</f>
        <v>0</v>
      </c>
      <c r="G325" s="48">
        <f>SUMIF(Table42[Date],Table2[[#This Row],[Date]],Table42[Amount])</f>
        <v>0</v>
      </c>
      <c r="H325" s="48">
        <f>Table2[[#This Row],[Cash Inflow]]-Table2[[#This Row],[Cash Outflow]]</f>
        <v>0</v>
      </c>
      <c r="I325" s="48">
        <f>I324+Table2[[#This Row],[Cash Inflow]]-Table2[[#This Row],[Cash Outflow]]</f>
        <v>19000</v>
      </c>
    </row>
    <row r="326" spans="3:9">
      <c r="C326" s="48">
        <v>317</v>
      </c>
      <c r="D326" s="49">
        <v>45974</v>
      </c>
      <c r="E326" s="48" t="str">
        <f t="shared" si="4"/>
        <v>Thu</v>
      </c>
      <c r="F326" s="48">
        <f>SUMIF(Table4[Date],Table2[[#This Row],[Date]],Table4[Amount])</f>
        <v>0</v>
      </c>
      <c r="G326" s="48">
        <f>SUMIF(Table42[Date],Table2[[#This Row],[Date]],Table42[Amount])</f>
        <v>0</v>
      </c>
      <c r="H326" s="48">
        <f>Table2[[#This Row],[Cash Inflow]]-Table2[[#This Row],[Cash Outflow]]</f>
        <v>0</v>
      </c>
      <c r="I326" s="48">
        <f>I325+Table2[[#This Row],[Cash Inflow]]-Table2[[#This Row],[Cash Outflow]]</f>
        <v>19000</v>
      </c>
    </row>
    <row r="327" spans="3:9">
      <c r="C327" s="48">
        <v>318</v>
      </c>
      <c r="D327" s="49">
        <v>45975</v>
      </c>
      <c r="E327" s="48" t="str">
        <f t="shared" si="4"/>
        <v>Fri</v>
      </c>
      <c r="F327" s="48">
        <f>SUMIF(Table4[Date],Table2[[#This Row],[Date]],Table4[Amount])</f>
        <v>0</v>
      </c>
      <c r="G327" s="48">
        <f>SUMIF(Table42[Date],Table2[[#This Row],[Date]],Table42[Amount])</f>
        <v>0</v>
      </c>
      <c r="H327" s="48">
        <f>Table2[[#This Row],[Cash Inflow]]-Table2[[#This Row],[Cash Outflow]]</f>
        <v>0</v>
      </c>
      <c r="I327" s="48">
        <f>I326+Table2[[#This Row],[Cash Inflow]]-Table2[[#This Row],[Cash Outflow]]</f>
        <v>19000</v>
      </c>
    </row>
    <row r="328" spans="3:9">
      <c r="C328" s="48">
        <v>319</v>
      </c>
      <c r="D328" s="49">
        <v>45976</v>
      </c>
      <c r="E328" s="48" t="str">
        <f t="shared" si="4"/>
        <v>Sat</v>
      </c>
      <c r="F328" s="48">
        <f>SUMIF(Table4[Date],Table2[[#This Row],[Date]],Table4[Amount])</f>
        <v>0</v>
      </c>
      <c r="G328" s="48">
        <f>SUMIF(Table42[Date],Table2[[#This Row],[Date]],Table42[Amount])</f>
        <v>0</v>
      </c>
      <c r="H328" s="48">
        <f>Table2[[#This Row],[Cash Inflow]]-Table2[[#This Row],[Cash Outflow]]</f>
        <v>0</v>
      </c>
      <c r="I328" s="48">
        <f>I327+Table2[[#This Row],[Cash Inflow]]-Table2[[#This Row],[Cash Outflow]]</f>
        <v>19000</v>
      </c>
    </row>
    <row r="329" spans="3:9">
      <c r="C329" s="48">
        <v>320</v>
      </c>
      <c r="D329" s="49">
        <v>45977</v>
      </c>
      <c r="E329" s="48" t="str">
        <f t="shared" si="4"/>
        <v>Sun</v>
      </c>
      <c r="F329" s="48">
        <f>SUMIF(Table4[Date],Table2[[#This Row],[Date]],Table4[Amount])</f>
        <v>0</v>
      </c>
      <c r="G329" s="48">
        <f>SUMIF(Table42[Date],Table2[[#This Row],[Date]],Table42[Amount])</f>
        <v>0</v>
      </c>
      <c r="H329" s="48">
        <f>Table2[[#This Row],[Cash Inflow]]-Table2[[#This Row],[Cash Outflow]]</f>
        <v>0</v>
      </c>
      <c r="I329" s="48">
        <f>I328+Table2[[#This Row],[Cash Inflow]]-Table2[[#This Row],[Cash Outflow]]</f>
        <v>19000</v>
      </c>
    </row>
    <row r="330" spans="3:9">
      <c r="C330" s="48">
        <v>321</v>
      </c>
      <c r="D330" s="49">
        <v>45978</v>
      </c>
      <c r="E330" s="48" t="str">
        <f t="shared" si="4"/>
        <v>Mon</v>
      </c>
      <c r="F330" s="48">
        <f>SUMIF(Table4[Date],Table2[[#This Row],[Date]],Table4[Amount])</f>
        <v>0</v>
      </c>
      <c r="G330" s="48">
        <f>SUMIF(Table42[Date],Table2[[#This Row],[Date]],Table42[Amount])</f>
        <v>0</v>
      </c>
      <c r="H330" s="48">
        <f>Table2[[#This Row],[Cash Inflow]]-Table2[[#This Row],[Cash Outflow]]</f>
        <v>0</v>
      </c>
      <c r="I330" s="48">
        <f>I329+Table2[[#This Row],[Cash Inflow]]-Table2[[#This Row],[Cash Outflow]]</f>
        <v>19000</v>
      </c>
    </row>
    <row r="331" spans="3:9">
      <c r="C331" s="48">
        <v>322</v>
      </c>
      <c r="D331" s="49">
        <v>45979</v>
      </c>
      <c r="E331" s="48" t="str">
        <f t="shared" ref="E331:E374" si="5">TEXT(D331,"DDD")</f>
        <v>Tue</v>
      </c>
      <c r="F331" s="48">
        <f>SUMIF(Table4[Date],Table2[[#This Row],[Date]],Table4[Amount])</f>
        <v>0</v>
      </c>
      <c r="G331" s="48">
        <f>SUMIF(Table42[Date],Table2[[#This Row],[Date]],Table42[Amount])</f>
        <v>0</v>
      </c>
      <c r="H331" s="48">
        <f>Table2[[#This Row],[Cash Inflow]]-Table2[[#This Row],[Cash Outflow]]</f>
        <v>0</v>
      </c>
      <c r="I331" s="48">
        <f>I330+Table2[[#This Row],[Cash Inflow]]-Table2[[#This Row],[Cash Outflow]]</f>
        <v>19000</v>
      </c>
    </row>
    <row r="332" spans="3:9">
      <c r="C332" s="48">
        <v>323</v>
      </c>
      <c r="D332" s="49">
        <v>45980</v>
      </c>
      <c r="E332" s="48" t="str">
        <f t="shared" si="5"/>
        <v>Wed</v>
      </c>
      <c r="F332" s="48">
        <f>SUMIF(Table4[Date],Table2[[#This Row],[Date]],Table4[Amount])</f>
        <v>0</v>
      </c>
      <c r="G332" s="48">
        <f>SUMIF(Table42[Date],Table2[[#This Row],[Date]],Table42[Amount])</f>
        <v>0</v>
      </c>
      <c r="H332" s="48">
        <f>Table2[[#This Row],[Cash Inflow]]-Table2[[#This Row],[Cash Outflow]]</f>
        <v>0</v>
      </c>
      <c r="I332" s="48">
        <f>I331+Table2[[#This Row],[Cash Inflow]]-Table2[[#This Row],[Cash Outflow]]</f>
        <v>19000</v>
      </c>
    </row>
    <row r="333" spans="3:9">
      <c r="C333" s="48">
        <v>324</v>
      </c>
      <c r="D333" s="49">
        <v>45981</v>
      </c>
      <c r="E333" s="48" t="str">
        <f t="shared" si="5"/>
        <v>Thu</v>
      </c>
      <c r="F333" s="48">
        <f>SUMIF(Table4[Date],Table2[[#This Row],[Date]],Table4[Amount])</f>
        <v>0</v>
      </c>
      <c r="G333" s="48">
        <f>SUMIF(Table42[Date],Table2[[#This Row],[Date]],Table42[Amount])</f>
        <v>0</v>
      </c>
      <c r="H333" s="48">
        <f>Table2[[#This Row],[Cash Inflow]]-Table2[[#This Row],[Cash Outflow]]</f>
        <v>0</v>
      </c>
      <c r="I333" s="48">
        <f>I332+Table2[[#This Row],[Cash Inflow]]-Table2[[#This Row],[Cash Outflow]]</f>
        <v>19000</v>
      </c>
    </row>
    <row r="334" spans="3:9">
      <c r="C334" s="48">
        <v>325</v>
      </c>
      <c r="D334" s="49">
        <v>45982</v>
      </c>
      <c r="E334" s="48" t="str">
        <f t="shared" si="5"/>
        <v>Fri</v>
      </c>
      <c r="F334" s="48">
        <f>SUMIF(Table4[Date],Table2[[#This Row],[Date]],Table4[Amount])</f>
        <v>0</v>
      </c>
      <c r="G334" s="48">
        <f>SUMIF(Table42[Date],Table2[[#This Row],[Date]],Table42[Amount])</f>
        <v>0</v>
      </c>
      <c r="H334" s="48">
        <f>Table2[[#This Row],[Cash Inflow]]-Table2[[#This Row],[Cash Outflow]]</f>
        <v>0</v>
      </c>
      <c r="I334" s="48">
        <f>I333+Table2[[#This Row],[Cash Inflow]]-Table2[[#This Row],[Cash Outflow]]</f>
        <v>19000</v>
      </c>
    </row>
    <row r="335" spans="3:9">
      <c r="C335" s="48">
        <v>326</v>
      </c>
      <c r="D335" s="49">
        <v>45983</v>
      </c>
      <c r="E335" s="48" t="str">
        <f t="shared" si="5"/>
        <v>Sat</v>
      </c>
      <c r="F335" s="48">
        <f>SUMIF(Table4[Date],Table2[[#This Row],[Date]],Table4[Amount])</f>
        <v>0</v>
      </c>
      <c r="G335" s="48">
        <f>SUMIF(Table42[Date],Table2[[#This Row],[Date]],Table42[Amount])</f>
        <v>0</v>
      </c>
      <c r="H335" s="48">
        <f>Table2[[#This Row],[Cash Inflow]]-Table2[[#This Row],[Cash Outflow]]</f>
        <v>0</v>
      </c>
      <c r="I335" s="48">
        <f>I334+Table2[[#This Row],[Cash Inflow]]-Table2[[#This Row],[Cash Outflow]]</f>
        <v>19000</v>
      </c>
    </row>
    <row r="336" spans="3:9">
      <c r="C336" s="48">
        <v>327</v>
      </c>
      <c r="D336" s="49">
        <v>45984</v>
      </c>
      <c r="E336" s="48" t="str">
        <f t="shared" si="5"/>
        <v>Sun</v>
      </c>
      <c r="F336" s="48">
        <f>SUMIF(Table4[Date],Table2[[#This Row],[Date]],Table4[Amount])</f>
        <v>0</v>
      </c>
      <c r="G336" s="48">
        <f>SUMIF(Table42[Date],Table2[[#This Row],[Date]],Table42[Amount])</f>
        <v>0</v>
      </c>
      <c r="H336" s="48">
        <f>Table2[[#This Row],[Cash Inflow]]-Table2[[#This Row],[Cash Outflow]]</f>
        <v>0</v>
      </c>
      <c r="I336" s="48">
        <f>I335+Table2[[#This Row],[Cash Inflow]]-Table2[[#This Row],[Cash Outflow]]</f>
        <v>19000</v>
      </c>
    </row>
    <row r="337" spans="3:9">
      <c r="C337" s="48">
        <v>328</v>
      </c>
      <c r="D337" s="49">
        <v>45985</v>
      </c>
      <c r="E337" s="48" t="str">
        <f t="shared" si="5"/>
        <v>Mon</v>
      </c>
      <c r="F337" s="48">
        <f>SUMIF(Table4[Date],Table2[[#This Row],[Date]],Table4[Amount])</f>
        <v>0</v>
      </c>
      <c r="G337" s="48">
        <f>SUMIF(Table42[Date],Table2[[#This Row],[Date]],Table42[Amount])</f>
        <v>0</v>
      </c>
      <c r="H337" s="48">
        <f>Table2[[#This Row],[Cash Inflow]]-Table2[[#This Row],[Cash Outflow]]</f>
        <v>0</v>
      </c>
      <c r="I337" s="48">
        <f>I336+Table2[[#This Row],[Cash Inflow]]-Table2[[#This Row],[Cash Outflow]]</f>
        <v>19000</v>
      </c>
    </row>
    <row r="338" spans="3:9">
      <c r="C338" s="48">
        <v>329</v>
      </c>
      <c r="D338" s="49">
        <v>45986</v>
      </c>
      <c r="E338" s="48" t="str">
        <f t="shared" si="5"/>
        <v>Tue</v>
      </c>
      <c r="F338" s="48">
        <f>SUMIF(Table4[Date],Table2[[#This Row],[Date]],Table4[Amount])</f>
        <v>0</v>
      </c>
      <c r="G338" s="48">
        <f>SUMIF(Table42[Date],Table2[[#This Row],[Date]],Table42[Amount])</f>
        <v>0</v>
      </c>
      <c r="H338" s="48">
        <f>Table2[[#This Row],[Cash Inflow]]-Table2[[#This Row],[Cash Outflow]]</f>
        <v>0</v>
      </c>
      <c r="I338" s="48">
        <f>I337+Table2[[#This Row],[Cash Inflow]]-Table2[[#This Row],[Cash Outflow]]</f>
        <v>19000</v>
      </c>
    </row>
    <row r="339" spans="3:9">
      <c r="C339" s="48">
        <v>330</v>
      </c>
      <c r="D339" s="49">
        <v>45987</v>
      </c>
      <c r="E339" s="48" t="str">
        <f t="shared" si="5"/>
        <v>Wed</v>
      </c>
      <c r="F339" s="48">
        <f>SUMIF(Table4[Date],Table2[[#This Row],[Date]],Table4[Amount])</f>
        <v>0</v>
      </c>
      <c r="G339" s="48">
        <f>SUMIF(Table42[Date],Table2[[#This Row],[Date]],Table42[Amount])</f>
        <v>0</v>
      </c>
      <c r="H339" s="48">
        <f>Table2[[#This Row],[Cash Inflow]]-Table2[[#This Row],[Cash Outflow]]</f>
        <v>0</v>
      </c>
      <c r="I339" s="48">
        <f>I338+Table2[[#This Row],[Cash Inflow]]-Table2[[#This Row],[Cash Outflow]]</f>
        <v>19000</v>
      </c>
    </row>
    <row r="340" spans="3:9">
      <c r="C340" s="48">
        <v>331</v>
      </c>
      <c r="D340" s="49">
        <v>45988</v>
      </c>
      <c r="E340" s="48" t="str">
        <f t="shared" si="5"/>
        <v>Thu</v>
      </c>
      <c r="F340" s="48">
        <f>SUMIF(Table4[Date],Table2[[#This Row],[Date]],Table4[Amount])</f>
        <v>0</v>
      </c>
      <c r="G340" s="48">
        <f>SUMIF(Table42[Date],Table2[[#This Row],[Date]],Table42[Amount])</f>
        <v>0</v>
      </c>
      <c r="H340" s="48">
        <f>Table2[[#This Row],[Cash Inflow]]-Table2[[#This Row],[Cash Outflow]]</f>
        <v>0</v>
      </c>
      <c r="I340" s="48">
        <f>I339+Table2[[#This Row],[Cash Inflow]]-Table2[[#This Row],[Cash Outflow]]</f>
        <v>19000</v>
      </c>
    </row>
    <row r="341" spans="3:9">
      <c r="C341" s="48">
        <v>332</v>
      </c>
      <c r="D341" s="49">
        <v>45989</v>
      </c>
      <c r="E341" s="48" t="str">
        <f t="shared" si="5"/>
        <v>Fri</v>
      </c>
      <c r="F341" s="48">
        <f>SUMIF(Table4[Date],Table2[[#This Row],[Date]],Table4[Amount])</f>
        <v>0</v>
      </c>
      <c r="G341" s="48">
        <f>SUMIF(Table42[Date],Table2[[#This Row],[Date]],Table42[Amount])</f>
        <v>0</v>
      </c>
      <c r="H341" s="48">
        <f>Table2[[#This Row],[Cash Inflow]]-Table2[[#This Row],[Cash Outflow]]</f>
        <v>0</v>
      </c>
      <c r="I341" s="48">
        <f>I340+Table2[[#This Row],[Cash Inflow]]-Table2[[#This Row],[Cash Outflow]]</f>
        <v>19000</v>
      </c>
    </row>
    <row r="342" spans="3:9">
      <c r="C342" s="48">
        <v>333</v>
      </c>
      <c r="D342" s="49">
        <v>45990</v>
      </c>
      <c r="E342" s="48" t="str">
        <f t="shared" si="5"/>
        <v>Sat</v>
      </c>
      <c r="F342" s="48">
        <f>SUMIF(Table4[Date],Table2[[#This Row],[Date]],Table4[Amount])</f>
        <v>0</v>
      </c>
      <c r="G342" s="48">
        <f>SUMIF(Table42[Date],Table2[[#This Row],[Date]],Table42[Amount])</f>
        <v>0</v>
      </c>
      <c r="H342" s="48">
        <f>Table2[[#This Row],[Cash Inflow]]-Table2[[#This Row],[Cash Outflow]]</f>
        <v>0</v>
      </c>
      <c r="I342" s="48">
        <f>I341+Table2[[#This Row],[Cash Inflow]]-Table2[[#This Row],[Cash Outflow]]</f>
        <v>19000</v>
      </c>
    </row>
    <row r="343" spans="3:9">
      <c r="C343" s="48">
        <v>334</v>
      </c>
      <c r="D343" s="49">
        <v>45991</v>
      </c>
      <c r="E343" s="48" t="str">
        <f t="shared" si="5"/>
        <v>Sun</v>
      </c>
      <c r="F343" s="48">
        <f>SUMIF(Table4[Date],Table2[[#This Row],[Date]],Table4[Amount])</f>
        <v>0</v>
      </c>
      <c r="G343" s="48">
        <f>SUMIF(Table42[Date],Table2[[#This Row],[Date]],Table42[Amount])</f>
        <v>0</v>
      </c>
      <c r="H343" s="48">
        <f>Table2[[#This Row],[Cash Inflow]]-Table2[[#This Row],[Cash Outflow]]</f>
        <v>0</v>
      </c>
      <c r="I343" s="48">
        <f>I342+Table2[[#This Row],[Cash Inflow]]-Table2[[#This Row],[Cash Outflow]]</f>
        <v>19000</v>
      </c>
    </row>
    <row r="344" spans="3:9">
      <c r="C344" s="48">
        <v>335</v>
      </c>
      <c r="D344" s="49">
        <v>45992</v>
      </c>
      <c r="E344" s="48" t="str">
        <f t="shared" si="5"/>
        <v>Mon</v>
      </c>
      <c r="F344" s="48">
        <f>SUMIF(Table4[Date],Table2[[#This Row],[Date]],Table4[Amount])</f>
        <v>0</v>
      </c>
      <c r="G344" s="48">
        <f>SUMIF(Table42[Date],Table2[[#This Row],[Date]],Table42[Amount])</f>
        <v>0</v>
      </c>
      <c r="H344" s="48">
        <f>Table2[[#This Row],[Cash Inflow]]-Table2[[#This Row],[Cash Outflow]]</f>
        <v>0</v>
      </c>
      <c r="I344" s="48">
        <f>I343+Table2[[#This Row],[Cash Inflow]]-Table2[[#This Row],[Cash Outflow]]</f>
        <v>19000</v>
      </c>
    </row>
    <row r="345" spans="3:9">
      <c r="C345" s="48">
        <v>336</v>
      </c>
      <c r="D345" s="49">
        <v>45993</v>
      </c>
      <c r="E345" s="48" t="str">
        <f t="shared" si="5"/>
        <v>Tue</v>
      </c>
      <c r="F345" s="48">
        <f>SUMIF(Table4[Date],Table2[[#This Row],[Date]],Table4[Amount])</f>
        <v>0</v>
      </c>
      <c r="G345" s="48">
        <f>SUMIF(Table42[Date],Table2[[#This Row],[Date]],Table42[Amount])</f>
        <v>0</v>
      </c>
      <c r="H345" s="48">
        <f>Table2[[#This Row],[Cash Inflow]]-Table2[[#This Row],[Cash Outflow]]</f>
        <v>0</v>
      </c>
      <c r="I345" s="48">
        <f>I344+Table2[[#This Row],[Cash Inflow]]-Table2[[#This Row],[Cash Outflow]]</f>
        <v>19000</v>
      </c>
    </row>
    <row r="346" spans="3:9">
      <c r="C346" s="48">
        <v>337</v>
      </c>
      <c r="D346" s="49">
        <v>45994</v>
      </c>
      <c r="E346" s="48" t="str">
        <f t="shared" si="5"/>
        <v>Wed</v>
      </c>
      <c r="F346" s="48">
        <f>SUMIF(Table4[Date],Table2[[#This Row],[Date]],Table4[Amount])</f>
        <v>0</v>
      </c>
      <c r="G346" s="48">
        <f>SUMIF(Table42[Date],Table2[[#This Row],[Date]],Table42[Amount])</f>
        <v>0</v>
      </c>
      <c r="H346" s="48">
        <f>Table2[[#This Row],[Cash Inflow]]-Table2[[#This Row],[Cash Outflow]]</f>
        <v>0</v>
      </c>
      <c r="I346" s="48">
        <f>I345+Table2[[#This Row],[Cash Inflow]]-Table2[[#This Row],[Cash Outflow]]</f>
        <v>19000</v>
      </c>
    </row>
    <row r="347" spans="3:9">
      <c r="C347" s="48">
        <v>338</v>
      </c>
      <c r="D347" s="49">
        <v>45995</v>
      </c>
      <c r="E347" s="48" t="str">
        <f t="shared" si="5"/>
        <v>Thu</v>
      </c>
      <c r="F347" s="48">
        <f>SUMIF(Table4[Date],Table2[[#This Row],[Date]],Table4[Amount])</f>
        <v>0</v>
      </c>
      <c r="G347" s="48">
        <f>SUMIF(Table42[Date],Table2[[#This Row],[Date]],Table42[Amount])</f>
        <v>0</v>
      </c>
      <c r="H347" s="48">
        <f>Table2[[#This Row],[Cash Inflow]]-Table2[[#This Row],[Cash Outflow]]</f>
        <v>0</v>
      </c>
      <c r="I347" s="48">
        <f>I346+Table2[[#This Row],[Cash Inflow]]-Table2[[#This Row],[Cash Outflow]]</f>
        <v>19000</v>
      </c>
    </row>
    <row r="348" spans="3:9">
      <c r="C348" s="48">
        <v>339</v>
      </c>
      <c r="D348" s="49">
        <v>45996</v>
      </c>
      <c r="E348" s="48" t="str">
        <f t="shared" si="5"/>
        <v>Fri</v>
      </c>
      <c r="F348" s="48">
        <f>SUMIF(Table4[Date],Table2[[#This Row],[Date]],Table4[Amount])</f>
        <v>0</v>
      </c>
      <c r="G348" s="48">
        <f>SUMIF(Table42[Date],Table2[[#This Row],[Date]],Table42[Amount])</f>
        <v>0</v>
      </c>
      <c r="H348" s="48">
        <f>Table2[[#This Row],[Cash Inflow]]-Table2[[#This Row],[Cash Outflow]]</f>
        <v>0</v>
      </c>
      <c r="I348" s="48">
        <f>I347+Table2[[#This Row],[Cash Inflow]]-Table2[[#This Row],[Cash Outflow]]</f>
        <v>19000</v>
      </c>
    </row>
    <row r="349" spans="3:9">
      <c r="C349" s="48">
        <v>340</v>
      </c>
      <c r="D349" s="49">
        <v>45997</v>
      </c>
      <c r="E349" s="48" t="str">
        <f t="shared" si="5"/>
        <v>Sat</v>
      </c>
      <c r="F349" s="48">
        <f>SUMIF(Table4[Date],Table2[[#This Row],[Date]],Table4[Amount])</f>
        <v>0</v>
      </c>
      <c r="G349" s="48">
        <f>SUMIF(Table42[Date],Table2[[#This Row],[Date]],Table42[Amount])</f>
        <v>0</v>
      </c>
      <c r="H349" s="48">
        <f>Table2[[#This Row],[Cash Inflow]]-Table2[[#This Row],[Cash Outflow]]</f>
        <v>0</v>
      </c>
      <c r="I349" s="48">
        <f>I348+Table2[[#This Row],[Cash Inflow]]-Table2[[#This Row],[Cash Outflow]]</f>
        <v>19000</v>
      </c>
    </row>
    <row r="350" spans="3:9">
      <c r="C350" s="48">
        <v>341</v>
      </c>
      <c r="D350" s="49">
        <v>45998</v>
      </c>
      <c r="E350" s="48" t="str">
        <f t="shared" si="5"/>
        <v>Sun</v>
      </c>
      <c r="F350" s="48">
        <f>SUMIF(Table4[Date],Table2[[#This Row],[Date]],Table4[Amount])</f>
        <v>0</v>
      </c>
      <c r="G350" s="48">
        <f>SUMIF(Table42[Date],Table2[[#This Row],[Date]],Table42[Amount])</f>
        <v>0</v>
      </c>
      <c r="H350" s="48">
        <f>Table2[[#This Row],[Cash Inflow]]-Table2[[#This Row],[Cash Outflow]]</f>
        <v>0</v>
      </c>
      <c r="I350" s="48">
        <f>I349+Table2[[#This Row],[Cash Inflow]]-Table2[[#This Row],[Cash Outflow]]</f>
        <v>19000</v>
      </c>
    </row>
    <row r="351" spans="3:9">
      <c r="C351" s="48">
        <v>342</v>
      </c>
      <c r="D351" s="49">
        <v>45999</v>
      </c>
      <c r="E351" s="48" t="str">
        <f t="shared" si="5"/>
        <v>Mon</v>
      </c>
      <c r="F351" s="48">
        <f>SUMIF(Table4[Date],Table2[[#This Row],[Date]],Table4[Amount])</f>
        <v>0</v>
      </c>
      <c r="G351" s="48">
        <f>SUMIF(Table42[Date],Table2[[#This Row],[Date]],Table42[Amount])</f>
        <v>0</v>
      </c>
      <c r="H351" s="48">
        <f>Table2[[#This Row],[Cash Inflow]]-Table2[[#This Row],[Cash Outflow]]</f>
        <v>0</v>
      </c>
      <c r="I351" s="48">
        <f>I350+Table2[[#This Row],[Cash Inflow]]-Table2[[#This Row],[Cash Outflow]]</f>
        <v>19000</v>
      </c>
    </row>
    <row r="352" spans="3:9">
      <c r="C352" s="48">
        <v>343</v>
      </c>
      <c r="D352" s="49">
        <v>46000</v>
      </c>
      <c r="E352" s="48" t="str">
        <f t="shared" si="5"/>
        <v>Tue</v>
      </c>
      <c r="F352" s="48">
        <f>SUMIF(Table4[Date],Table2[[#This Row],[Date]],Table4[Amount])</f>
        <v>0</v>
      </c>
      <c r="G352" s="48">
        <f>SUMIF(Table42[Date],Table2[[#This Row],[Date]],Table42[Amount])</f>
        <v>0</v>
      </c>
      <c r="H352" s="48">
        <f>Table2[[#This Row],[Cash Inflow]]-Table2[[#This Row],[Cash Outflow]]</f>
        <v>0</v>
      </c>
      <c r="I352" s="48">
        <f>I351+Table2[[#This Row],[Cash Inflow]]-Table2[[#This Row],[Cash Outflow]]</f>
        <v>19000</v>
      </c>
    </row>
    <row r="353" spans="3:9">
      <c r="C353" s="48">
        <v>344</v>
      </c>
      <c r="D353" s="49">
        <v>46001</v>
      </c>
      <c r="E353" s="48" t="str">
        <f t="shared" si="5"/>
        <v>Wed</v>
      </c>
      <c r="F353" s="48">
        <f>SUMIF(Table4[Date],Table2[[#This Row],[Date]],Table4[Amount])</f>
        <v>0</v>
      </c>
      <c r="G353" s="48">
        <f>SUMIF(Table42[Date],Table2[[#This Row],[Date]],Table42[Amount])</f>
        <v>0</v>
      </c>
      <c r="H353" s="48">
        <f>Table2[[#This Row],[Cash Inflow]]-Table2[[#This Row],[Cash Outflow]]</f>
        <v>0</v>
      </c>
      <c r="I353" s="48">
        <f>I352+Table2[[#This Row],[Cash Inflow]]-Table2[[#This Row],[Cash Outflow]]</f>
        <v>19000</v>
      </c>
    </row>
    <row r="354" spans="3:9">
      <c r="C354" s="48">
        <v>345</v>
      </c>
      <c r="D354" s="49">
        <v>46002</v>
      </c>
      <c r="E354" s="48" t="str">
        <f t="shared" si="5"/>
        <v>Thu</v>
      </c>
      <c r="F354" s="48">
        <f>SUMIF(Table4[Date],Table2[[#This Row],[Date]],Table4[Amount])</f>
        <v>0</v>
      </c>
      <c r="G354" s="48">
        <f>SUMIF(Table42[Date],Table2[[#This Row],[Date]],Table42[Amount])</f>
        <v>0</v>
      </c>
      <c r="H354" s="48">
        <f>Table2[[#This Row],[Cash Inflow]]-Table2[[#This Row],[Cash Outflow]]</f>
        <v>0</v>
      </c>
      <c r="I354" s="48">
        <f>I353+Table2[[#This Row],[Cash Inflow]]-Table2[[#This Row],[Cash Outflow]]</f>
        <v>19000</v>
      </c>
    </row>
    <row r="355" spans="3:9">
      <c r="C355" s="48">
        <v>346</v>
      </c>
      <c r="D355" s="49">
        <v>46003</v>
      </c>
      <c r="E355" s="48" t="str">
        <f t="shared" si="5"/>
        <v>Fri</v>
      </c>
      <c r="F355" s="48">
        <f>SUMIF(Table4[Date],Table2[[#This Row],[Date]],Table4[Amount])</f>
        <v>0</v>
      </c>
      <c r="G355" s="48">
        <f>SUMIF(Table42[Date],Table2[[#This Row],[Date]],Table42[Amount])</f>
        <v>0</v>
      </c>
      <c r="H355" s="48">
        <f>Table2[[#This Row],[Cash Inflow]]-Table2[[#This Row],[Cash Outflow]]</f>
        <v>0</v>
      </c>
      <c r="I355" s="48">
        <f>I354+Table2[[#This Row],[Cash Inflow]]-Table2[[#This Row],[Cash Outflow]]</f>
        <v>19000</v>
      </c>
    </row>
    <row r="356" spans="3:9">
      <c r="C356" s="48">
        <v>347</v>
      </c>
      <c r="D356" s="49">
        <v>46004</v>
      </c>
      <c r="E356" s="48" t="str">
        <f t="shared" si="5"/>
        <v>Sat</v>
      </c>
      <c r="F356" s="48">
        <f>SUMIF(Table4[Date],Table2[[#This Row],[Date]],Table4[Amount])</f>
        <v>0</v>
      </c>
      <c r="G356" s="48">
        <f>SUMIF(Table42[Date],Table2[[#This Row],[Date]],Table42[Amount])</f>
        <v>0</v>
      </c>
      <c r="H356" s="48">
        <f>Table2[[#This Row],[Cash Inflow]]-Table2[[#This Row],[Cash Outflow]]</f>
        <v>0</v>
      </c>
      <c r="I356" s="48">
        <f>I355+Table2[[#This Row],[Cash Inflow]]-Table2[[#This Row],[Cash Outflow]]</f>
        <v>19000</v>
      </c>
    </row>
    <row r="357" spans="3:9">
      <c r="C357" s="48">
        <v>348</v>
      </c>
      <c r="D357" s="49">
        <v>46005</v>
      </c>
      <c r="E357" s="48" t="str">
        <f t="shared" si="5"/>
        <v>Sun</v>
      </c>
      <c r="F357" s="48">
        <f>SUMIF(Table4[Date],Table2[[#This Row],[Date]],Table4[Amount])</f>
        <v>0</v>
      </c>
      <c r="G357" s="48">
        <f>SUMIF(Table42[Date],Table2[[#This Row],[Date]],Table42[Amount])</f>
        <v>0</v>
      </c>
      <c r="H357" s="48">
        <f>Table2[[#This Row],[Cash Inflow]]-Table2[[#This Row],[Cash Outflow]]</f>
        <v>0</v>
      </c>
      <c r="I357" s="48">
        <f>I356+Table2[[#This Row],[Cash Inflow]]-Table2[[#This Row],[Cash Outflow]]</f>
        <v>19000</v>
      </c>
    </row>
    <row r="358" spans="3:9">
      <c r="C358" s="48">
        <v>349</v>
      </c>
      <c r="D358" s="49">
        <v>46006</v>
      </c>
      <c r="E358" s="48" t="str">
        <f t="shared" si="5"/>
        <v>Mon</v>
      </c>
      <c r="F358" s="48">
        <f>SUMIF(Table4[Date],Table2[[#This Row],[Date]],Table4[Amount])</f>
        <v>0</v>
      </c>
      <c r="G358" s="48">
        <f>SUMIF(Table42[Date],Table2[[#This Row],[Date]],Table42[Amount])</f>
        <v>0</v>
      </c>
      <c r="H358" s="48">
        <f>Table2[[#This Row],[Cash Inflow]]-Table2[[#This Row],[Cash Outflow]]</f>
        <v>0</v>
      </c>
      <c r="I358" s="48">
        <f>I357+Table2[[#This Row],[Cash Inflow]]-Table2[[#This Row],[Cash Outflow]]</f>
        <v>19000</v>
      </c>
    </row>
    <row r="359" spans="3:9">
      <c r="C359" s="48">
        <v>350</v>
      </c>
      <c r="D359" s="49">
        <v>46007</v>
      </c>
      <c r="E359" s="48" t="str">
        <f t="shared" si="5"/>
        <v>Tue</v>
      </c>
      <c r="F359" s="48">
        <f>SUMIF(Table4[Date],Table2[[#This Row],[Date]],Table4[Amount])</f>
        <v>0</v>
      </c>
      <c r="G359" s="48">
        <f>SUMIF(Table42[Date],Table2[[#This Row],[Date]],Table42[Amount])</f>
        <v>0</v>
      </c>
      <c r="H359" s="48">
        <f>Table2[[#This Row],[Cash Inflow]]-Table2[[#This Row],[Cash Outflow]]</f>
        <v>0</v>
      </c>
      <c r="I359" s="48">
        <f>I358+Table2[[#This Row],[Cash Inflow]]-Table2[[#This Row],[Cash Outflow]]</f>
        <v>19000</v>
      </c>
    </row>
    <row r="360" spans="3:9">
      <c r="C360" s="48">
        <v>351</v>
      </c>
      <c r="D360" s="49">
        <v>46008</v>
      </c>
      <c r="E360" s="48" t="str">
        <f t="shared" si="5"/>
        <v>Wed</v>
      </c>
      <c r="F360" s="48">
        <f>SUMIF(Table4[Date],Table2[[#This Row],[Date]],Table4[Amount])</f>
        <v>0</v>
      </c>
      <c r="G360" s="48">
        <f>SUMIF(Table42[Date],Table2[[#This Row],[Date]],Table42[Amount])</f>
        <v>0</v>
      </c>
      <c r="H360" s="48">
        <f>Table2[[#This Row],[Cash Inflow]]-Table2[[#This Row],[Cash Outflow]]</f>
        <v>0</v>
      </c>
      <c r="I360" s="48">
        <f>I359+Table2[[#This Row],[Cash Inflow]]-Table2[[#This Row],[Cash Outflow]]</f>
        <v>19000</v>
      </c>
    </row>
    <row r="361" spans="3:9">
      <c r="C361" s="48">
        <v>352</v>
      </c>
      <c r="D361" s="49">
        <v>46009</v>
      </c>
      <c r="E361" s="48" t="str">
        <f t="shared" si="5"/>
        <v>Thu</v>
      </c>
      <c r="F361" s="48">
        <f>SUMIF(Table4[Date],Table2[[#This Row],[Date]],Table4[Amount])</f>
        <v>0</v>
      </c>
      <c r="G361" s="48">
        <f>SUMIF(Table42[Date],Table2[[#This Row],[Date]],Table42[Amount])</f>
        <v>0</v>
      </c>
      <c r="H361" s="48">
        <f>Table2[[#This Row],[Cash Inflow]]-Table2[[#This Row],[Cash Outflow]]</f>
        <v>0</v>
      </c>
      <c r="I361" s="48">
        <f>I360+Table2[[#This Row],[Cash Inflow]]-Table2[[#This Row],[Cash Outflow]]</f>
        <v>19000</v>
      </c>
    </row>
    <row r="362" spans="3:9">
      <c r="C362" s="48">
        <v>353</v>
      </c>
      <c r="D362" s="49">
        <v>46010</v>
      </c>
      <c r="E362" s="48" t="str">
        <f t="shared" si="5"/>
        <v>Fri</v>
      </c>
      <c r="F362" s="48">
        <f>SUMIF(Table4[Date],Table2[[#This Row],[Date]],Table4[Amount])</f>
        <v>0</v>
      </c>
      <c r="G362" s="48">
        <f>SUMIF(Table42[Date],Table2[[#This Row],[Date]],Table42[Amount])</f>
        <v>0</v>
      </c>
      <c r="H362" s="48">
        <f>Table2[[#This Row],[Cash Inflow]]-Table2[[#This Row],[Cash Outflow]]</f>
        <v>0</v>
      </c>
      <c r="I362" s="48">
        <f>I361+Table2[[#This Row],[Cash Inflow]]-Table2[[#This Row],[Cash Outflow]]</f>
        <v>19000</v>
      </c>
    </row>
    <row r="363" spans="3:9">
      <c r="C363" s="48">
        <v>354</v>
      </c>
      <c r="D363" s="49">
        <v>46011</v>
      </c>
      <c r="E363" s="48" t="str">
        <f t="shared" si="5"/>
        <v>Sat</v>
      </c>
      <c r="F363" s="48">
        <f>SUMIF(Table4[Date],Table2[[#This Row],[Date]],Table4[Amount])</f>
        <v>0</v>
      </c>
      <c r="G363" s="48">
        <f>SUMIF(Table42[Date],Table2[[#This Row],[Date]],Table42[Amount])</f>
        <v>0</v>
      </c>
      <c r="H363" s="48">
        <f>Table2[[#This Row],[Cash Inflow]]-Table2[[#This Row],[Cash Outflow]]</f>
        <v>0</v>
      </c>
      <c r="I363" s="48">
        <f>I362+Table2[[#This Row],[Cash Inflow]]-Table2[[#This Row],[Cash Outflow]]</f>
        <v>19000</v>
      </c>
    </row>
    <row r="364" spans="3:9">
      <c r="C364" s="48">
        <v>355</v>
      </c>
      <c r="D364" s="49">
        <v>46012</v>
      </c>
      <c r="E364" s="48" t="str">
        <f t="shared" si="5"/>
        <v>Sun</v>
      </c>
      <c r="F364" s="48">
        <f>SUMIF(Table4[Date],Table2[[#This Row],[Date]],Table4[Amount])</f>
        <v>0</v>
      </c>
      <c r="G364" s="48">
        <f>SUMIF(Table42[Date],Table2[[#This Row],[Date]],Table42[Amount])</f>
        <v>0</v>
      </c>
      <c r="H364" s="48">
        <f>Table2[[#This Row],[Cash Inflow]]-Table2[[#This Row],[Cash Outflow]]</f>
        <v>0</v>
      </c>
      <c r="I364" s="48">
        <f>I363+Table2[[#This Row],[Cash Inflow]]-Table2[[#This Row],[Cash Outflow]]</f>
        <v>19000</v>
      </c>
    </row>
    <row r="365" spans="3:9">
      <c r="C365" s="48">
        <v>356</v>
      </c>
      <c r="D365" s="49">
        <v>46013</v>
      </c>
      <c r="E365" s="48" t="str">
        <f t="shared" si="5"/>
        <v>Mon</v>
      </c>
      <c r="F365" s="48">
        <f>SUMIF(Table4[Date],Table2[[#This Row],[Date]],Table4[Amount])</f>
        <v>0</v>
      </c>
      <c r="G365" s="48">
        <f>SUMIF(Table42[Date],Table2[[#This Row],[Date]],Table42[Amount])</f>
        <v>0</v>
      </c>
      <c r="H365" s="48">
        <f>Table2[[#This Row],[Cash Inflow]]-Table2[[#This Row],[Cash Outflow]]</f>
        <v>0</v>
      </c>
      <c r="I365" s="48">
        <f>I364+Table2[[#This Row],[Cash Inflow]]-Table2[[#This Row],[Cash Outflow]]</f>
        <v>19000</v>
      </c>
    </row>
    <row r="366" spans="3:9">
      <c r="C366" s="48">
        <v>357</v>
      </c>
      <c r="D366" s="49">
        <v>46014</v>
      </c>
      <c r="E366" s="48" t="str">
        <f t="shared" si="5"/>
        <v>Tue</v>
      </c>
      <c r="F366" s="48">
        <f>SUMIF(Table4[Date],Table2[[#This Row],[Date]],Table4[Amount])</f>
        <v>0</v>
      </c>
      <c r="G366" s="48">
        <f>SUMIF(Table42[Date],Table2[[#This Row],[Date]],Table42[Amount])</f>
        <v>0</v>
      </c>
      <c r="H366" s="48">
        <f>Table2[[#This Row],[Cash Inflow]]-Table2[[#This Row],[Cash Outflow]]</f>
        <v>0</v>
      </c>
      <c r="I366" s="48">
        <f>I365+Table2[[#This Row],[Cash Inflow]]-Table2[[#This Row],[Cash Outflow]]</f>
        <v>19000</v>
      </c>
    </row>
    <row r="367" spans="3:9">
      <c r="C367" s="48">
        <v>358</v>
      </c>
      <c r="D367" s="49">
        <v>46015</v>
      </c>
      <c r="E367" s="48" t="str">
        <f t="shared" si="5"/>
        <v>Wed</v>
      </c>
      <c r="F367" s="48">
        <f>SUMIF(Table4[Date],Table2[[#This Row],[Date]],Table4[Amount])</f>
        <v>0</v>
      </c>
      <c r="G367" s="48">
        <f>SUMIF(Table42[Date],Table2[[#This Row],[Date]],Table42[Amount])</f>
        <v>0</v>
      </c>
      <c r="H367" s="48">
        <f>Table2[[#This Row],[Cash Inflow]]-Table2[[#This Row],[Cash Outflow]]</f>
        <v>0</v>
      </c>
      <c r="I367" s="48">
        <f>I366+Table2[[#This Row],[Cash Inflow]]-Table2[[#This Row],[Cash Outflow]]</f>
        <v>19000</v>
      </c>
    </row>
    <row r="368" spans="3:9">
      <c r="C368" s="48">
        <v>359</v>
      </c>
      <c r="D368" s="49">
        <v>46016</v>
      </c>
      <c r="E368" s="48" t="str">
        <f t="shared" si="5"/>
        <v>Thu</v>
      </c>
      <c r="F368" s="48">
        <f>SUMIF(Table4[Date],Table2[[#This Row],[Date]],Table4[Amount])</f>
        <v>0</v>
      </c>
      <c r="G368" s="48">
        <f>SUMIF(Table42[Date],Table2[[#This Row],[Date]],Table42[Amount])</f>
        <v>0</v>
      </c>
      <c r="H368" s="48">
        <f>Table2[[#This Row],[Cash Inflow]]-Table2[[#This Row],[Cash Outflow]]</f>
        <v>0</v>
      </c>
      <c r="I368" s="48">
        <f>I367+Table2[[#This Row],[Cash Inflow]]-Table2[[#This Row],[Cash Outflow]]</f>
        <v>19000</v>
      </c>
    </row>
    <row r="369" spans="3:9">
      <c r="C369" s="48">
        <v>360</v>
      </c>
      <c r="D369" s="49">
        <v>46017</v>
      </c>
      <c r="E369" s="48" t="str">
        <f t="shared" si="5"/>
        <v>Fri</v>
      </c>
      <c r="F369" s="48">
        <f>SUMIF(Table4[Date],Table2[[#This Row],[Date]],Table4[Amount])</f>
        <v>0</v>
      </c>
      <c r="G369" s="48">
        <f>SUMIF(Table42[Date],Table2[[#This Row],[Date]],Table42[Amount])</f>
        <v>0</v>
      </c>
      <c r="H369" s="48">
        <f>Table2[[#This Row],[Cash Inflow]]-Table2[[#This Row],[Cash Outflow]]</f>
        <v>0</v>
      </c>
      <c r="I369" s="48">
        <f>I368+Table2[[#This Row],[Cash Inflow]]-Table2[[#This Row],[Cash Outflow]]</f>
        <v>19000</v>
      </c>
    </row>
    <row r="370" spans="3:9">
      <c r="C370" s="48">
        <v>361</v>
      </c>
      <c r="D370" s="49">
        <v>46018</v>
      </c>
      <c r="E370" s="48" t="str">
        <f t="shared" si="5"/>
        <v>Sat</v>
      </c>
      <c r="F370" s="48">
        <f>SUMIF(Table4[Date],Table2[[#This Row],[Date]],Table4[Amount])</f>
        <v>0</v>
      </c>
      <c r="G370" s="48">
        <f>SUMIF(Table42[Date],Table2[[#This Row],[Date]],Table42[Amount])</f>
        <v>0</v>
      </c>
      <c r="H370" s="48">
        <f>Table2[[#This Row],[Cash Inflow]]-Table2[[#This Row],[Cash Outflow]]</f>
        <v>0</v>
      </c>
      <c r="I370" s="48">
        <f>I369+Table2[[#This Row],[Cash Inflow]]-Table2[[#This Row],[Cash Outflow]]</f>
        <v>19000</v>
      </c>
    </row>
    <row r="371" spans="3:9">
      <c r="C371" s="48">
        <v>362</v>
      </c>
      <c r="D371" s="49">
        <v>46019</v>
      </c>
      <c r="E371" s="48" t="str">
        <f t="shared" si="5"/>
        <v>Sun</v>
      </c>
      <c r="F371" s="48">
        <f>SUMIF(Table4[Date],Table2[[#This Row],[Date]],Table4[Amount])</f>
        <v>0</v>
      </c>
      <c r="G371" s="48">
        <f>SUMIF(Table42[Date],Table2[[#This Row],[Date]],Table42[Amount])</f>
        <v>0</v>
      </c>
      <c r="H371" s="48">
        <f>Table2[[#This Row],[Cash Inflow]]-Table2[[#This Row],[Cash Outflow]]</f>
        <v>0</v>
      </c>
      <c r="I371" s="48">
        <f>I370+Table2[[#This Row],[Cash Inflow]]-Table2[[#This Row],[Cash Outflow]]</f>
        <v>19000</v>
      </c>
    </row>
    <row r="372" spans="3:9">
      <c r="C372" s="48">
        <v>363</v>
      </c>
      <c r="D372" s="49">
        <v>46020</v>
      </c>
      <c r="E372" s="48" t="str">
        <f t="shared" si="5"/>
        <v>Mon</v>
      </c>
      <c r="F372" s="48">
        <f>SUMIF(Table4[Date],Table2[[#This Row],[Date]],Table4[Amount])</f>
        <v>0</v>
      </c>
      <c r="G372" s="48">
        <f>SUMIF(Table42[Date],Table2[[#This Row],[Date]],Table42[Amount])</f>
        <v>0</v>
      </c>
      <c r="H372" s="48">
        <f>Table2[[#This Row],[Cash Inflow]]-Table2[[#This Row],[Cash Outflow]]</f>
        <v>0</v>
      </c>
      <c r="I372" s="48">
        <f>I371+Table2[[#This Row],[Cash Inflow]]-Table2[[#This Row],[Cash Outflow]]</f>
        <v>19000</v>
      </c>
    </row>
    <row r="373" spans="3:9">
      <c r="C373" s="48">
        <v>364</v>
      </c>
      <c r="D373" s="49">
        <v>46021</v>
      </c>
      <c r="E373" s="48" t="str">
        <f t="shared" si="5"/>
        <v>Tue</v>
      </c>
      <c r="F373" s="48">
        <f>SUMIF(Table4[Date],Table2[[#This Row],[Date]],Table4[Amount])</f>
        <v>0</v>
      </c>
      <c r="G373" s="48">
        <f>SUMIF(Table42[Date],Table2[[#This Row],[Date]],Table42[Amount])</f>
        <v>0</v>
      </c>
      <c r="H373" s="48">
        <f>Table2[[#This Row],[Cash Inflow]]-Table2[[#This Row],[Cash Outflow]]</f>
        <v>0</v>
      </c>
      <c r="I373" s="48">
        <f>I372+Table2[[#This Row],[Cash Inflow]]-Table2[[#This Row],[Cash Outflow]]</f>
        <v>19000</v>
      </c>
    </row>
    <row r="374" spans="3:9">
      <c r="C374" s="48">
        <v>365</v>
      </c>
      <c r="D374" s="49">
        <v>46022</v>
      </c>
      <c r="E374" s="48" t="str">
        <f t="shared" si="5"/>
        <v>Wed</v>
      </c>
      <c r="F374" s="48">
        <f>SUMIF(Table4[Date],Table2[[#This Row],[Date]],Table4[Amount])</f>
        <v>0</v>
      </c>
      <c r="G374" s="48">
        <f>SUMIF(Table42[Date],Table2[[#This Row],[Date]],Table42[Amount])</f>
        <v>0</v>
      </c>
      <c r="H374" s="48">
        <f>Table2[[#This Row],[Cash Inflow]]-Table2[[#This Row],[Cash Outflow]]</f>
        <v>0</v>
      </c>
      <c r="I374" s="48">
        <f>I373+Table2[[#This Row],[Cash Inflow]]-Table2[[#This Row],[Cash Outflow]]</f>
        <v>19000</v>
      </c>
    </row>
  </sheetData>
  <mergeCells count="1">
    <mergeCell ref="B3:D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Cash Inflow Report</vt:lpstr>
      <vt:lpstr>Cash Outflow Report</vt:lpstr>
      <vt:lpstr>Day Book Report</vt:lpstr>
      <vt:lpstr>data</vt:lpstr>
      <vt:lpstr>'Cash Inflow Report'!Print_Area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Jadhav</dc:creator>
  <cp:lastModifiedBy>Viraj Jadhav</cp:lastModifiedBy>
  <cp:lastPrinted>2025-07-24T07:48:05Z</cp:lastPrinted>
  <dcterms:created xsi:type="dcterms:W3CDTF">2025-07-24T06:44:24Z</dcterms:created>
  <dcterms:modified xsi:type="dcterms:W3CDTF">2025-07-25T10:41:10Z</dcterms:modified>
</cp:coreProperties>
</file>