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ed58719bb48555/Siemens/"/>
    </mc:Choice>
  </mc:AlternateContent>
  <xr:revisionPtr revIDLastSave="0" documentId="8_{E18321D3-9B25-4256-913E-E902DCD700B4}" xr6:coauthVersionLast="47" xr6:coauthVersionMax="47" xr10:uidLastSave="{00000000-0000-0000-0000-000000000000}"/>
  <bookViews>
    <workbookView xWindow="-108" yWindow="-108" windowWidth="23256" windowHeight="12720" xr2:uid="{143CA885-F348-45C9-B9AF-22F506A1B56B}"/>
  </bookViews>
  <sheets>
    <sheet name="Basic mobile pho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B16" i="1"/>
  <c r="C16" i="1"/>
  <c r="D16" i="1"/>
  <c r="E16" i="1"/>
  <c r="F16" i="1"/>
  <c r="G16" i="1"/>
  <c r="H16" i="1"/>
  <c r="L16" i="1"/>
  <c r="B17" i="1"/>
  <c r="C17" i="1"/>
  <c r="D17" i="1"/>
  <c r="E17" i="1"/>
  <c r="F17" i="1"/>
  <c r="G17" i="1"/>
  <c r="H17" i="1"/>
  <c r="L17" i="1"/>
  <c r="B18" i="1"/>
  <c r="C18" i="1"/>
  <c r="D18" i="1"/>
  <c r="E18" i="1"/>
  <c r="F18" i="1"/>
  <c r="G18" i="1"/>
  <c r="H18" i="1"/>
  <c r="L18" i="1"/>
  <c r="H21" i="1"/>
  <c r="M18" i="1" l="1"/>
  <c r="M17" i="1"/>
  <c r="B21" i="1"/>
  <c r="L22" i="1"/>
  <c r="H22" i="1"/>
  <c r="L21" i="1"/>
  <c r="L23" i="1"/>
  <c r="H23" i="1"/>
  <c r="G23" i="1"/>
  <c r="G21" i="1"/>
  <c r="F23" i="1"/>
  <c r="F21" i="1"/>
  <c r="E23" i="1"/>
  <c r="E22" i="1"/>
  <c r="E21" i="1"/>
  <c r="M16" i="1"/>
  <c r="F22" i="1"/>
  <c r="D23" i="1"/>
  <c r="D22" i="1"/>
  <c r="D21" i="1"/>
  <c r="G22" i="1"/>
  <c r="C23" i="1"/>
  <c r="C22" i="1"/>
  <c r="C21" i="1"/>
  <c r="B23" i="1"/>
  <c r="B22" i="1"/>
</calcChain>
</file>

<file path=xl/sharedStrings.xml><?xml version="1.0" encoding="utf-8"?>
<sst xmlns="http://schemas.openxmlformats.org/spreadsheetml/2006/main" count="42" uniqueCount="34">
  <si>
    <t>Minimum (mass %)</t>
  </si>
  <si>
    <t>Maximum (mass %)</t>
  </si>
  <si>
    <t>Final average reflects all lab data (mass %):</t>
  </si>
  <si>
    <t>Summary</t>
  </si>
  <si>
    <t xml:space="preserve">Minimum (g) </t>
  </si>
  <si>
    <t xml:space="preserve">Maximum (g) </t>
  </si>
  <si>
    <t>Average (g)</t>
  </si>
  <si>
    <t>D</t>
  </si>
  <si>
    <t>LG VN 530 octane (2010)</t>
  </si>
  <si>
    <t>LG VX 8360 (2009)</t>
  </si>
  <si>
    <t>LG enV VX9100 (2008)</t>
  </si>
  <si>
    <t>Motorola RAZR v3c (2005)</t>
  </si>
  <si>
    <t>LG VX5200 (2005)</t>
  </si>
  <si>
    <t>LG VX 3200 (2004)</t>
  </si>
  <si>
    <t>Motorola V276 (2004)</t>
  </si>
  <si>
    <t>Sanyo SCP 4000 (1999)</t>
  </si>
  <si>
    <t>Nokia 5165 (1998)</t>
  </si>
  <si>
    <t>Source</t>
  </si>
  <si>
    <t>Total</t>
  </si>
  <si>
    <t>Others</t>
  </si>
  <si>
    <t>Other metals</t>
  </si>
  <si>
    <t>Other glass</t>
  </si>
  <si>
    <t>CRT glass</t>
  </si>
  <si>
    <t>Flat panel glass</t>
  </si>
  <si>
    <t>PCB</t>
  </si>
  <si>
    <t>Li-ion battery</t>
  </si>
  <si>
    <t>Plastic</t>
  </si>
  <si>
    <t>Steel</t>
  </si>
  <si>
    <t>Copper</t>
  </si>
  <si>
    <t>Aluminum</t>
  </si>
  <si>
    <t>Product name</t>
  </si>
  <si>
    <t>Mass (grams)</t>
  </si>
  <si>
    <t>Basic mobile phone</t>
  </si>
  <si>
    <t>Data from laboratory disassembly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</si>
</sst>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;;\-\-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9" fontId="1" fillId="0" borderId="0" xfId="1" applyFont="1"/>
    <xf numFmtId="164" fontId="3" fillId="0" borderId="0" xfId="0" applyNumberFormat="1" applyFont="1" applyAlignment="1">
      <alignment horizontal="left"/>
    </xf>
    <xf numFmtId="2" fontId="3" fillId="0" borderId="0" xfId="0" applyNumberFormat="1" applyFont="1"/>
    <xf numFmtId="9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165" fontId="1" fillId="2" borderId="0" xfId="1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1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8021-51BE-413D-B622-C98A4BBB47AE}">
  <sheetPr>
    <outlinePr summaryBelow="0" summaryRight="0"/>
  </sheetPr>
  <dimension ref="A1:V996"/>
  <sheetViews>
    <sheetView tabSelected="1" zoomScaleNormal="100" workbookViewId="0">
      <selection activeCell="C16" sqref="C16"/>
    </sheetView>
  </sheetViews>
  <sheetFormatPr defaultColWidth="14.44140625" defaultRowHeight="15.75" customHeight="1" x14ac:dyDescent="0.25"/>
  <cols>
    <col min="1" max="1" width="36.109375" style="1" customWidth="1"/>
    <col min="8" max="8" width="16.21875" customWidth="1"/>
  </cols>
  <sheetData>
    <row r="1" spans="1:22" ht="15.6" x14ac:dyDescent="0.3">
      <c r="A1" s="5" t="s">
        <v>33</v>
      </c>
      <c r="B1" s="36"/>
      <c r="C1" s="25"/>
      <c r="D1" s="25"/>
      <c r="E1" s="25"/>
      <c r="F1" s="31"/>
      <c r="G1" s="31"/>
      <c r="H1" s="31"/>
      <c r="I1" s="31"/>
      <c r="J1" s="31"/>
      <c r="K1" s="31"/>
      <c r="L1" s="31"/>
      <c r="M1" s="31"/>
      <c r="N1" s="25"/>
      <c r="O1" s="18"/>
      <c r="P1" s="18"/>
      <c r="Q1" s="18"/>
      <c r="R1" s="18"/>
      <c r="S1" s="17"/>
      <c r="T1" s="17"/>
      <c r="U1" s="17"/>
      <c r="V1" s="17"/>
    </row>
    <row r="2" spans="1:22" ht="15.6" x14ac:dyDescent="0.3">
      <c r="A2" s="5"/>
      <c r="B2" s="5"/>
      <c r="C2" s="5"/>
      <c r="D2" s="5"/>
      <c r="E2" s="5"/>
      <c r="F2" s="35"/>
      <c r="G2" s="35"/>
      <c r="H2" s="35"/>
      <c r="I2" s="35"/>
      <c r="J2" s="35"/>
      <c r="K2" s="35"/>
      <c r="L2" s="35"/>
      <c r="M2" s="35"/>
      <c r="N2" s="5"/>
      <c r="O2" s="21"/>
      <c r="P2" s="21"/>
      <c r="Q2" s="21"/>
      <c r="R2" s="21"/>
      <c r="S2" s="34"/>
      <c r="T2" s="34"/>
      <c r="U2" s="34"/>
      <c r="V2" s="34"/>
    </row>
    <row r="3" spans="1:22" ht="15.6" x14ac:dyDescent="0.3">
      <c r="A3" s="5" t="s">
        <v>32</v>
      </c>
      <c r="B3" s="5"/>
      <c r="C3" s="5"/>
      <c r="D3" s="5"/>
      <c r="E3" s="5"/>
      <c r="F3" s="35"/>
      <c r="G3" s="35"/>
      <c r="H3" s="35"/>
      <c r="I3" s="35"/>
      <c r="J3" s="35"/>
      <c r="K3" s="35"/>
      <c r="L3" s="35"/>
      <c r="M3" s="35"/>
      <c r="N3" s="5"/>
      <c r="O3" s="21"/>
      <c r="P3" s="21"/>
      <c r="Q3" s="21"/>
      <c r="R3" s="21"/>
      <c r="S3" s="34"/>
      <c r="T3" s="34"/>
      <c r="U3" s="34"/>
      <c r="V3" s="34"/>
    </row>
    <row r="4" spans="1:22" ht="15.6" x14ac:dyDescent="0.3">
      <c r="A4" s="5"/>
      <c r="B4" s="33" t="s">
        <v>31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25"/>
      <c r="O4" s="18"/>
      <c r="P4" s="18"/>
      <c r="Q4" s="18"/>
      <c r="R4" s="18"/>
      <c r="S4" s="17"/>
      <c r="T4" s="17"/>
      <c r="U4" s="17"/>
      <c r="V4" s="17"/>
    </row>
    <row r="5" spans="1:22" ht="15.6" x14ac:dyDescent="0.3">
      <c r="A5" s="5" t="s">
        <v>30</v>
      </c>
      <c r="B5" s="25" t="s">
        <v>29</v>
      </c>
      <c r="C5" s="25" t="s">
        <v>28</v>
      </c>
      <c r="D5" s="25" t="s">
        <v>27</v>
      </c>
      <c r="E5" s="25" t="s">
        <v>26</v>
      </c>
      <c r="F5" s="32" t="s">
        <v>25</v>
      </c>
      <c r="G5" s="31" t="s">
        <v>24</v>
      </c>
      <c r="H5" s="31" t="s">
        <v>23</v>
      </c>
      <c r="I5" s="31" t="s">
        <v>22</v>
      </c>
      <c r="J5" s="31" t="s">
        <v>21</v>
      </c>
      <c r="K5" s="31" t="s">
        <v>20</v>
      </c>
      <c r="L5" s="31" t="s">
        <v>19</v>
      </c>
      <c r="M5" s="31" t="s">
        <v>18</v>
      </c>
      <c r="N5" s="25" t="s">
        <v>17</v>
      </c>
      <c r="O5" s="18"/>
      <c r="P5" s="18"/>
      <c r="Q5" s="18"/>
      <c r="R5" s="18"/>
      <c r="S5" s="17"/>
      <c r="T5" s="17"/>
      <c r="U5" s="17"/>
      <c r="V5" s="17"/>
    </row>
    <row r="6" spans="1:22" ht="15" x14ac:dyDescent="0.25">
      <c r="A6" s="30" t="s">
        <v>16</v>
      </c>
      <c r="B6" s="19">
        <v>1.7</v>
      </c>
      <c r="C6" s="10">
        <v>4.6500000000000004</v>
      </c>
      <c r="D6" s="19">
        <v>2.2000000000000002</v>
      </c>
      <c r="E6" s="19">
        <v>47.400000000000006</v>
      </c>
      <c r="F6" s="19">
        <v>73.3</v>
      </c>
      <c r="G6" s="19">
        <v>42.6</v>
      </c>
      <c r="H6" s="19">
        <v>4.8</v>
      </c>
      <c r="I6" s="22"/>
      <c r="J6" s="10">
        <v>0</v>
      </c>
      <c r="K6" s="10">
        <v>0</v>
      </c>
      <c r="L6" s="19">
        <v>1.1000000000000001</v>
      </c>
      <c r="M6" s="20">
        <f>SUM(B6:L6)</f>
        <v>177.75</v>
      </c>
      <c r="N6" s="19" t="s">
        <v>7</v>
      </c>
      <c r="O6" s="19"/>
      <c r="P6" s="28"/>
      <c r="Q6" s="28"/>
      <c r="R6" s="28"/>
      <c r="S6" s="27"/>
      <c r="T6" s="27"/>
      <c r="U6" s="27"/>
      <c r="V6" s="27"/>
    </row>
    <row r="7" spans="1:22" ht="15" x14ac:dyDescent="0.25">
      <c r="A7" s="30" t="s">
        <v>15</v>
      </c>
      <c r="B7" s="10">
        <v>9.1</v>
      </c>
      <c r="C7" s="10">
        <v>4.6500000000000004</v>
      </c>
      <c r="D7" s="19">
        <v>2.9</v>
      </c>
      <c r="E7" s="19">
        <v>30.3</v>
      </c>
      <c r="F7" s="19">
        <v>47.6</v>
      </c>
      <c r="G7" s="19">
        <v>30.6</v>
      </c>
      <c r="H7" s="19">
        <v>5.7</v>
      </c>
      <c r="I7" s="22"/>
      <c r="J7" s="10">
        <v>0</v>
      </c>
      <c r="K7" s="10">
        <v>0</v>
      </c>
      <c r="L7" s="19">
        <v>7.5</v>
      </c>
      <c r="M7" s="20">
        <f>SUM(B7:L7)</f>
        <v>138.35</v>
      </c>
      <c r="N7" s="19" t="s">
        <v>7</v>
      </c>
      <c r="O7" s="19"/>
      <c r="P7" s="28"/>
      <c r="Q7" s="28"/>
      <c r="R7" s="28"/>
      <c r="S7" s="27"/>
      <c r="T7" s="27"/>
      <c r="U7" s="27"/>
      <c r="V7" s="27"/>
    </row>
    <row r="8" spans="1:22" ht="15" x14ac:dyDescent="0.25">
      <c r="A8" s="30" t="s">
        <v>14</v>
      </c>
      <c r="B8" s="19">
        <v>7.2</v>
      </c>
      <c r="C8" s="19">
        <v>5.4</v>
      </c>
      <c r="D8" s="19">
        <v>0.6</v>
      </c>
      <c r="E8" s="19">
        <v>41.2</v>
      </c>
      <c r="F8" s="19">
        <v>23.1</v>
      </c>
      <c r="G8" s="19">
        <v>19.399999999999999</v>
      </c>
      <c r="H8" s="19">
        <v>5</v>
      </c>
      <c r="I8" s="22"/>
      <c r="J8" s="10">
        <v>0</v>
      </c>
      <c r="K8" s="10">
        <v>0</v>
      </c>
      <c r="L8" s="19">
        <v>8.1</v>
      </c>
      <c r="M8" s="20">
        <f>SUM(B8:L8)</f>
        <v>110</v>
      </c>
      <c r="N8" s="19" t="s">
        <v>7</v>
      </c>
      <c r="O8" s="19"/>
      <c r="P8" s="28"/>
      <c r="Q8" s="28"/>
      <c r="R8" s="28"/>
      <c r="S8" s="27"/>
      <c r="T8" s="27"/>
      <c r="U8" s="27"/>
      <c r="V8" s="27"/>
    </row>
    <row r="9" spans="1:22" ht="15" x14ac:dyDescent="0.25">
      <c r="A9" s="30" t="s">
        <v>13</v>
      </c>
      <c r="B9" s="10">
        <v>9.1</v>
      </c>
      <c r="C9" s="19">
        <v>6.5</v>
      </c>
      <c r="D9" s="19">
        <v>0.4</v>
      </c>
      <c r="E9" s="19">
        <v>38.9</v>
      </c>
      <c r="F9" s="19">
        <v>22.7</v>
      </c>
      <c r="G9" s="19">
        <v>17.600000000000001</v>
      </c>
      <c r="H9" s="19">
        <v>3.7</v>
      </c>
      <c r="I9" s="22"/>
      <c r="J9" s="10">
        <v>0</v>
      </c>
      <c r="K9" s="10">
        <v>0</v>
      </c>
      <c r="L9" s="19">
        <v>5.8</v>
      </c>
      <c r="M9" s="20">
        <f>SUM(B9:L9)</f>
        <v>104.69999999999999</v>
      </c>
      <c r="N9" s="19" t="s">
        <v>7</v>
      </c>
      <c r="O9" s="19"/>
      <c r="P9" s="28"/>
      <c r="Q9" s="28"/>
      <c r="R9" s="28"/>
      <c r="S9" s="27"/>
      <c r="T9" s="27"/>
      <c r="U9" s="27"/>
      <c r="V9" s="27"/>
    </row>
    <row r="10" spans="1:22" ht="15" x14ac:dyDescent="0.25">
      <c r="A10" s="30" t="s">
        <v>12</v>
      </c>
      <c r="B10" s="19">
        <v>2</v>
      </c>
      <c r="C10" s="19">
        <v>5</v>
      </c>
      <c r="D10" s="19">
        <v>0.3</v>
      </c>
      <c r="E10" s="19">
        <v>39.9</v>
      </c>
      <c r="F10" s="19">
        <v>21.6</v>
      </c>
      <c r="G10" s="19">
        <v>15.200000000000001</v>
      </c>
      <c r="H10" s="19">
        <v>5.4</v>
      </c>
      <c r="I10" s="22"/>
      <c r="J10" s="10">
        <v>0</v>
      </c>
      <c r="K10" s="10">
        <v>0</v>
      </c>
      <c r="L10" s="19">
        <v>8.9</v>
      </c>
      <c r="M10" s="20">
        <f>SUM(B10:L10)</f>
        <v>98.300000000000011</v>
      </c>
      <c r="N10" s="19" t="s">
        <v>7</v>
      </c>
      <c r="O10" s="19"/>
      <c r="P10" s="28"/>
      <c r="Q10" s="28"/>
      <c r="R10" s="28"/>
      <c r="S10" s="27"/>
      <c r="T10" s="27"/>
      <c r="U10" s="27"/>
      <c r="V10" s="27"/>
    </row>
    <row r="11" spans="1:22" ht="15" x14ac:dyDescent="0.25">
      <c r="A11" s="30" t="s">
        <v>11</v>
      </c>
      <c r="B11" s="19">
        <v>27.6</v>
      </c>
      <c r="C11" s="10">
        <v>4.6500000000000004</v>
      </c>
      <c r="D11" s="19">
        <v>0.6</v>
      </c>
      <c r="E11" s="19">
        <v>16.7</v>
      </c>
      <c r="F11" s="19">
        <v>19.600000000000001</v>
      </c>
      <c r="G11" s="19">
        <v>11.6</v>
      </c>
      <c r="H11" s="19">
        <v>15.2</v>
      </c>
      <c r="I11" s="22"/>
      <c r="J11" s="10">
        <v>0</v>
      </c>
      <c r="K11" s="10">
        <v>0</v>
      </c>
      <c r="L11" s="19">
        <v>8.9</v>
      </c>
      <c r="M11" s="20">
        <f>SUM(B11:L11)</f>
        <v>104.85000000000001</v>
      </c>
      <c r="N11" s="19" t="s">
        <v>7</v>
      </c>
      <c r="O11" s="19"/>
      <c r="P11" s="28"/>
      <c r="Q11" s="28"/>
      <c r="R11" s="28"/>
      <c r="S11" s="27"/>
      <c r="T11" s="27"/>
      <c r="U11" s="27"/>
      <c r="V11" s="27"/>
    </row>
    <row r="12" spans="1:22" ht="15" x14ac:dyDescent="0.25">
      <c r="A12" s="30" t="s">
        <v>10</v>
      </c>
      <c r="B12" s="19">
        <v>13.1</v>
      </c>
      <c r="C12" s="10">
        <v>4.6500000000000004</v>
      </c>
      <c r="D12" s="19">
        <v>0.7</v>
      </c>
      <c r="E12" s="19">
        <v>41.7</v>
      </c>
      <c r="F12" s="19">
        <v>23.7</v>
      </c>
      <c r="G12" s="19">
        <v>24.2</v>
      </c>
      <c r="H12" s="19">
        <v>13.7</v>
      </c>
      <c r="I12" s="22"/>
      <c r="J12" s="10">
        <v>0</v>
      </c>
      <c r="K12" s="10">
        <v>0</v>
      </c>
      <c r="L12" s="19">
        <v>7.6</v>
      </c>
      <c r="M12" s="20">
        <f>SUM(B12:L12)</f>
        <v>129.35000000000002</v>
      </c>
      <c r="N12" s="19" t="s">
        <v>7</v>
      </c>
      <c r="O12" s="19"/>
      <c r="P12" s="28"/>
      <c r="Q12" s="28"/>
      <c r="R12" s="28"/>
      <c r="S12" s="27"/>
      <c r="T12" s="27"/>
      <c r="U12" s="27"/>
      <c r="V12" s="27"/>
    </row>
    <row r="13" spans="1:22" ht="15" x14ac:dyDescent="0.25">
      <c r="A13" s="30" t="s">
        <v>9</v>
      </c>
      <c r="B13" s="19">
        <v>3</v>
      </c>
      <c r="C13" s="19">
        <v>1.7</v>
      </c>
      <c r="D13" s="19">
        <v>0.3</v>
      </c>
      <c r="E13" s="19">
        <v>39.9</v>
      </c>
      <c r="F13" s="19">
        <v>20.5</v>
      </c>
      <c r="G13" s="19">
        <v>14.4</v>
      </c>
      <c r="H13" s="19">
        <v>10.4</v>
      </c>
      <c r="I13" s="22"/>
      <c r="J13" s="10">
        <v>0</v>
      </c>
      <c r="K13" s="10">
        <v>0</v>
      </c>
      <c r="L13" s="19">
        <v>5.2</v>
      </c>
      <c r="M13" s="20">
        <f>SUM(B13:L13)</f>
        <v>95.40000000000002</v>
      </c>
      <c r="N13" s="19" t="s">
        <v>7</v>
      </c>
      <c r="O13" s="19"/>
      <c r="P13" s="28"/>
      <c r="Q13" s="28"/>
      <c r="R13" s="28"/>
      <c r="S13" s="27"/>
      <c r="T13" s="27"/>
      <c r="U13" s="27"/>
      <c r="V13" s="27"/>
    </row>
    <row r="14" spans="1:22" ht="15" x14ac:dyDescent="0.25">
      <c r="A14" s="29" t="s">
        <v>8</v>
      </c>
      <c r="B14" s="10">
        <v>0</v>
      </c>
      <c r="C14" s="10">
        <v>4.6500000000000004</v>
      </c>
      <c r="D14" s="19">
        <v>3</v>
      </c>
      <c r="E14" s="19">
        <v>55.6</v>
      </c>
      <c r="F14" s="19">
        <v>21</v>
      </c>
      <c r="G14" s="19">
        <v>22.1</v>
      </c>
      <c r="H14" s="19">
        <v>19</v>
      </c>
      <c r="I14" s="22"/>
      <c r="J14" s="10">
        <v>0</v>
      </c>
      <c r="K14" s="10">
        <v>0</v>
      </c>
      <c r="L14" s="19">
        <v>6.1</v>
      </c>
      <c r="M14" s="20">
        <f>SUM(B14:L14)</f>
        <v>131.44999999999999</v>
      </c>
      <c r="N14" s="19" t="s">
        <v>7</v>
      </c>
      <c r="O14" s="19"/>
      <c r="P14" s="28"/>
      <c r="Q14" s="28"/>
      <c r="R14" s="28"/>
      <c r="S14" s="27"/>
      <c r="T14" s="27"/>
      <c r="U14" s="27"/>
      <c r="V14" s="27"/>
    </row>
    <row r="15" spans="1:22" ht="15.6" x14ac:dyDescent="0.3">
      <c r="A15" s="5"/>
      <c r="B15" s="25"/>
      <c r="C15" s="25"/>
      <c r="D15" s="25"/>
      <c r="E15" s="25"/>
      <c r="F15" s="25"/>
      <c r="G15" s="25"/>
      <c r="H15" s="25"/>
      <c r="I15" s="25"/>
      <c r="J15" s="10"/>
      <c r="K15" s="25"/>
      <c r="L15" s="25"/>
      <c r="M15" s="26"/>
      <c r="N15" s="25"/>
      <c r="O15" s="24"/>
      <c r="P15" s="24"/>
      <c r="Q15" s="24"/>
      <c r="R15" s="24"/>
      <c r="S15" s="23"/>
      <c r="T15" s="23"/>
      <c r="U15" s="23"/>
      <c r="V15" s="23"/>
    </row>
    <row r="16" spans="1:22" ht="15.6" x14ac:dyDescent="0.3">
      <c r="A16" s="3" t="s">
        <v>6</v>
      </c>
      <c r="B16" s="19">
        <f>AVERAGE(B6:B14)</f>
        <v>8.0888888888888886</v>
      </c>
      <c r="C16" s="19">
        <f>AVERAGE(C6:C14)</f>
        <v>4.6500000000000004</v>
      </c>
      <c r="D16" s="19">
        <f>AVERAGE(D6:D14)</f>
        <v>1.2222222222222223</v>
      </c>
      <c r="E16" s="19">
        <f>AVERAGE(E6:E14)</f>
        <v>39.06666666666667</v>
      </c>
      <c r="F16" s="19">
        <f>AVERAGE(F6:F14)</f>
        <v>30.344444444444441</v>
      </c>
      <c r="G16" s="19">
        <f>AVERAGE(G6:G14)</f>
        <v>21.966666666666665</v>
      </c>
      <c r="H16" s="19">
        <f>AVERAGE(H6:H14)</f>
        <v>9.2111111111111121</v>
      </c>
      <c r="I16" s="22"/>
      <c r="J16" s="10">
        <v>0</v>
      </c>
      <c r="K16" s="10">
        <v>0</v>
      </c>
      <c r="L16" s="19">
        <f>AVERAGE(L6:L14)</f>
        <v>6.5777777777777784</v>
      </c>
      <c r="M16" s="20">
        <f>AVERAGE(M6:M14)</f>
        <v>121.12777777777777</v>
      </c>
      <c r="N16" s="19"/>
      <c r="O16" s="24"/>
      <c r="P16" s="24"/>
      <c r="Q16" s="24"/>
      <c r="R16" s="24"/>
      <c r="S16" s="23"/>
      <c r="T16" s="23"/>
      <c r="U16" s="23"/>
      <c r="V16" s="23"/>
    </row>
    <row r="17" spans="1:22" ht="15.6" x14ac:dyDescent="0.3">
      <c r="A17" s="3" t="s">
        <v>5</v>
      </c>
      <c r="B17" s="19">
        <f>MAX(B6:B14)</f>
        <v>27.6</v>
      </c>
      <c r="C17" s="19">
        <f>MAX(C6:C14)</f>
        <v>6.5</v>
      </c>
      <c r="D17" s="19">
        <f>MAX(D6:D14)</f>
        <v>3</v>
      </c>
      <c r="E17" s="19">
        <f>MAX(E6:E14)</f>
        <v>55.6</v>
      </c>
      <c r="F17" s="19">
        <f>MAX(F6:F14)</f>
        <v>73.3</v>
      </c>
      <c r="G17" s="19">
        <f>MAX(G6:G14)</f>
        <v>42.6</v>
      </c>
      <c r="H17" s="19">
        <f>MAX(H6:H14)</f>
        <v>19</v>
      </c>
      <c r="I17" s="22"/>
      <c r="J17" s="10">
        <v>0</v>
      </c>
      <c r="K17" s="10">
        <v>0</v>
      </c>
      <c r="L17" s="19">
        <f>MAX(L6:L14)</f>
        <v>8.9</v>
      </c>
      <c r="M17" s="20">
        <f xml:space="preserve"> MAX(M6:M14)</f>
        <v>177.75</v>
      </c>
      <c r="N17" s="19"/>
      <c r="O17" s="18"/>
      <c r="P17" s="18"/>
      <c r="Q17" s="18"/>
      <c r="R17" s="18"/>
      <c r="S17" s="17"/>
      <c r="T17" s="17"/>
      <c r="U17" s="17"/>
      <c r="V17" s="17"/>
    </row>
    <row r="18" spans="1:22" ht="15.6" x14ac:dyDescent="0.3">
      <c r="A18" s="3" t="s">
        <v>4</v>
      </c>
      <c r="B18" s="10">
        <f>MIN(B6:B14)</f>
        <v>0</v>
      </c>
      <c r="C18" s="10">
        <f>MIN(C6:C14)</f>
        <v>1.7</v>
      </c>
      <c r="D18" s="19">
        <f>MIN(D6:D14)</f>
        <v>0.3</v>
      </c>
      <c r="E18" s="19">
        <f>MIN(E6:E14)</f>
        <v>16.7</v>
      </c>
      <c r="F18" s="19">
        <f>MIN(F6:F14)</f>
        <v>19.600000000000001</v>
      </c>
      <c r="G18" s="19">
        <f>MIN(G6:G14)</f>
        <v>11.6</v>
      </c>
      <c r="H18" s="19">
        <f>MIN(H6:H14)</f>
        <v>3.7</v>
      </c>
      <c r="I18" s="22"/>
      <c r="J18" s="10">
        <v>0</v>
      </c>
      <c r="K18" s="10">
        <v>0</v>
      </c>
      <c r="L18" s="19">
        <f>MIN(L6:L14)</f>
        <v>1.1000000000000001</v>
      </c>
      <c r="M18" s="20">
        <f xml:space="preserve"> MIN(M6:M14)</f>
        <v>95.40000000000002</v>
      </c>
      <c r="N18" s="19"/>
      <c r="O18" s="18"/>
      <c r="P18" s="18"/>
      <c r="Q18" s="18"/>
      <c r="R18" s="18"/>
      <c r="S18" s="17"/>
      <c r="T18" s="17"/>
      <c r="U18" s="17"/>
      <c r="V18" s="17"/>
    </row>
    <row r="19" spans="1:22" ht="15.6" x14ac:dyDescent="0.3">
      <c r="A19" s="5"/>
      <c r="B19" s="10"/>
      <c r="C19" s="10"/>
      <c r="D19" s="19"/>
      <c r="E19" s="19"/>
      <c r="F19" s="19"/>
      <c r="G19" s="19"/>
      <c r="H19" s="19"/>
      <c r="I19" s="19"/>
      <c r="J19" s="10"/>
      <c r="K19" s="10"/>
      <c r="L19" s="19"/>
      <c r="M19" s="20"/>
      <c r="N19" s="19"/>
      <c r="O19" s="18"/>
      <c r="P19" s="18"/>
      <c r="Q19" s="18"/>
      <c r="R19" s="18"/>
      <c r="S19" s="17"/>
      <c r="T19" s="17"/>
      <c r="U19" s="17"/>
      <c r="V19" s="17"/>
    </row>
    <row r="20" spans="1:22" ht="15.6" x14ac:dyDescent="0.3">
      <c r="A20" s="21" t="s">
        <v>3</v>
      </c>
      <c r="B20" s="10"/>
      <c r="C20" s="10"/>
      <c r="D20" s="19"/>
      <c r="E20" s="19"/>
      <c r="F20" s="19"/>
      <c r="G20" s="19"/>
      <c r="H20" s="19"/>
      <c r="I20" s="19"/>
      <c r="J20" s="10"/>
      <c r="K20" s="10"/>
      <c r="L20" s="19"/>
      <c r="M20" s="20"/>
      <c r="N20" s="19"/>
      <c r="O20" s="18"/>
      <c r="P20" s="18"/>
      <c r="Q20" s="18"/>
      <c r="R20" s="18"/>
      <c r="S20" s="17"/>
      <c r="T20" s="17"/>
      <c r="U20" s="17"/>
      <c r="V20" s="17"/>
    </row>
    <row r="21" spans="1:22" ht="15.75" customHeight="1" x14ac:dyDescent="0.25">
      <c r="A21" s="16" t="s">
        <v>2</v>
      </c>
      <c r="B21" s="13">
        <f>AVERAGE(B6/$M$6,B7/$M$7,B11/$M$11,B12/$M$12,B8/$M$8,B9/$M$9,B10/$M$10,B13/$M$13,B14/$M$14)</f>
        <v>7.1556662531592347E-2</v>
      </c>
      <c r="C21" s="13">
        <f>AVERAGE(C6/$M$6,C7/$M$7,C11/$M$11,C12/$M$12,C8/$M$8,C9/$M$9,C10/$M$10,C13/$M$13,C14/$M$14)</f>
        <v>3.947787931032043E-2</v>
      </c>
      <c r="D21" s="13">
        <f>AVERAGE(D6/$M$6,D7/$M$7,D11/$M$11,D12/$M$12,D8/$M$8,D9/$M$9,D10/$M$10,D13/$M$13,D14/$M$14)</f>
        <v>9.1962538970277556E-3</v>
      </c>
      <c r="E21" s="13">
        <f>AVERAGE(E6/$M$6,E7/$M$7,E11/$M$11,E12/$M$12,E8/$M$8,E9/$M$9,E10/$M$10,E13/$M$13,E14/$M$14)</f>
        <v>0.32894774569662433</v>
      </c>
      <c r="F21" s="13">
        <f>AVERAGE(F6/$M$6,F7/$M$7,F11/$M$11,F12/$M$12,F8/$M$8,F9/$M$9,F10/$M$10,F13/$M$13,F14/$M$14)</f>
        <v>0.2386417874868384</v>
      </c>
      <c r="G21" s="13">
        <f>AVERAGE(G6/$M$6,G7/$M$7,G11/$M$11,G12/$M$12,G8/$M$8,G9/$M$9,G10/$M$10,G13/$M$13,G14/$M$14)</f>
        <v>0.17519155161550115</v>
      </c>
      <c r="H21" s="13">
        <f>AVERAGE(H6/$M$6,H7/$M$7,H11/$M$11,H12/$M$12,H8/$M$8,H9/$M$9,H10/$M$10,H13/$M$13,H14/$M$14)</f>
        <v>7.870789730110378E-2</v>
      </c>
      <c r="I21" s="15"/>
      <c r="J21" s="10">
        <v>0</v>
      </c>
      <c r="K21" s="14">
        <v>0</v>
      </c>
      <c r="L21" s="13">
        <f>AVERAGE(L6/$M$6,L7/$M$7,L11/$M$11,L12/$M$12,L8/$M$8,L9/$M$9,L10/$M$10,L13/$M$13,L14/$M$14)</f>
        <v>5.8280222160991726E-2</v>
      </c>
      <c r="M21" s="12"/>
      <c r="N21" s="7"/>
      <c r="O21" s="6"/>
      <c r="P21" s="6"/>
      <c r="Q21" s="6"/>
      <c r="R21" s="6"/>
      <c r="S21" s="6"/>
      <c r="T21" s="6"/>
      <c r="U21" s="6"/>
      <c r="V21" s="6"/>
    </row>
    <row r="22" spans="1:22" ht="15.75" customHeight="1" x14ac:dyDescent="0.25">
      <c r="A22" s="3" t="s">
        <v>1</v>
      </c>
      <c r="B22" s="9">
        <f>MAX(B6/$M$6,B7/$M$7,B11/$M$11,B12/$M$12,B8/$M$8,B9/$M$9,B10/$M$10,B13/$M$13,B14/$M$14)</f>
        <v>0.26323319027181685</v>
      </c>
      <c r="C22" s="9">
        <f>MAX(C6/$M$6,C7/$M$7,C11/$M$11,C12/$M$12,C8/$M$8,C9/$M$9,C10/$M$10,C13/$M$13,C14/$M$14)</f>
        <v>6.20821394460363E-2</v>
      </c>
      <c r="D22" s="9">
        <f>MAX(D6/$M$6,D7/$M$7,D11/$M$11,D12/$M$12,D8/$M$8,D9/$M$9,D10/$M$10,D13/$M$13,D14/$M$14)</f>
        <v>2.2822365918600231E-2</v>
      </c>
      <c r="E22" s="9">
        <f>MAX(E6/$M$6,E7/$M$7,E11/$M$11,E12/$M$12,E8/$M$8,E9/$M$9,E10/$M$10,E13/$M$13,E14/$M$14)</f>
        <v>0.42297451502472427</v>
      </c>
      <c r="F22" s="9">
        <f>MAX(F6/$M$6,F7/$M$7,F11/$M$11,F12/$M$12,F8/$M$8,F9/$M$9,F10/$M$10,F13/$M$13,F14/$M$14)</f>
        <v>0.41237693389592123</v>
      </c>
      <c r="G22" s="9">
        <f>MAX(G6/$M$6,G7/$M$7,G11/$M$11,G12/$M$12,G8/$M$8,G9/$M$9,G10/$M$10,G13/$M$13,G14/$M$14)</f>
        <v>0.23966244725738398</v>
      </c>
      <c r="H22" s="9">
        <f>MAX(H6/$M$6,H7/$M$7,H11/$M$11,H12/$M$12,H8/$M$8,H9/$M$9,H10/$M$10,H13/$M$13,H14/$M$14)</f>
        <v>0.14496900333810203</v>
      </c>
      <c r="I22" s="11"/>
      <c r="J22" s="10">
        <v>0</v>
      </c>
      <c r="K22" s="10">
        <v>0</v>
      </c>
      <c r="L22" s="9">
        <f>MAX(L6/$M$6,L7/$M$7,L11/$M$11,L12/$M$12,L8/$M$8,L9/$M$9,L10/$M$10,L13/$M$13,L14/$M$14)</f>
        <v>9.0539165818921657E-2</v>
      </c>
      <c r="M22" s="8"/>
      <c r="N22" s="7"/>
      <c r="O22" s="6"/>
      <c r="P22" s="6"/>
      <c r="Q22" s="6"/>
      <c r="R22" s="6"/>
      <c r="S22" s="6"/>
      <c r="T22" s="6"/>
      <c r="U22" s="6"/>
      <c r="V22" s="6"/>
    </row>
    <row r="23" spans="1:22" ht="15.75" customHeight="1" x14ac:dyDescent="0.25">
      <c r="A23" s="3" t="s">
        <v>0</v>
      </c>
      <c r="B23" s="10">
        <f>MIN(B6/$M$6,B7/$M$7,B11/$M$11,B12/$M$12,B8/$M$8,B9/$M$9,B10/$M$10,B13/$M$13,B14/$M$14)</f>
        <v>0</v>
      </c>
      <c r="C23" s="10">
        <f>MIN(C6/$M$6,C7/$M$7,C11/$M$11,C12/$M$12,C8/$M$8,C9/$M$9,C10/$M$10,C13/$M$13,C14/$M$14)</f>
        <v>1.7819706498951777E-2</v>
      </c>
      <c r="D23" s="9">
        <f>MIN(D6/$M$6,D7/$M$7,D11/$M$11,D12/$M$12,D8/$M$8,D9/$M$9,D10/$M$10,D13/$M$13,D14/$M$14)</f>
        <v>3.0518819938962355E-3</v>
      </c>
      <c r="E23" s="9">
        <f>MIN(E6/$M$6,E7/$M$7,E11/$M$11,E12/$M$12,E8/$M$8,E9/$M$9,E10/$M$10,E13/$M$13,E14/$M$14)</f>
        <v>0.15927515498330946</v>
      </c>
      <c r="F23" s="9">
        <f>MIN(F6/$M$6,F7/$M$7,F11/$M$11,F12/$M$12,F8/$M$8,F9/$M$9,F10/$M$10,F13/$M$13,F14/$M$14)</f>
        <v>0.15975656143020162</v>
      </c>
      <c r="G23" s="9">
        <f>MIN(G6/$M$6,G7/$M$7,G11/$M$11,G12/$M$12,G8/$M$8,G9/$M$9,G10/$M$10,G13/$M$13,G14/$M$14)</f>
        <v>0.11063423938960418</v>
      </c>
      <c r="H23" s="9">
        <f>MIN(H6/$M$6,H7/$M$7,H11/$M$11,H12/$M$12,H8/$M$8,H9/$M$9,H10/$M$10,H13/$M$13,H14/$M$14)</f>
        <v>2.7004219409282701E-2</v>
      </c>
      <c r="I23" s="11"/>
      <c r="J23" s="10">
        <v>0</v>
      </c>
      <c r="K23" s="10">
        <v>0</v>
      </c>
      <c r="L23" s="9">
        <f>MIN(L6/$M$6,L7/$M$7,L11/$M$11,L12/$M$12,L8/$M$8,L9/$M$9,L10/$M$10,L13/$M$13,L14/$M$14)</f>
        <v>6.188466947960619E-3</v>
      </c>
      <c r="M23" s="8"/>
      <c r="N23" s="7"/>
      <c r="O23" s="6"/>
      <c r="P23" s="6"/>
      <c r="Q23" s="6"/>
      <c r="R23" s="6"/>
      <c r="S23" s="6"/>
      <c r="T23" s="6"/>
      <c r="U23" s="6"/>
      <c r="V23" s="6"/>
    </row>
    <row r="24" spans="1:22" ht="15.75" customHeight="1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22" ht="15.7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22" ht="15.75" customHeight="1" x14ac:dyDescent="0.25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"/>
      <c r="N26" s="2"/>
    </row>
    <row r="27" spans="1:22" ht="15.75" customHeight="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22" ht="15.75" customHeight="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2" ht="15.75" customHeight="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22" ht="15.7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2" ht="15.75" customHeight="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2" ht="15.75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.2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.2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.2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.2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.2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.2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3.2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3.2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3.2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3.2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3.2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3.2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3.2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3.2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3.2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3.2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3.2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3.2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3.2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3.2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3.2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2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2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2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2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3.2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3.2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3.2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3.2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3.2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3.2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3.2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3.2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3.2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3.2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3.2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3.2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3.2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3.2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3.2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</sheetData>
  <mergeCells count="1">
    <mergeCell ref="B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mobile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anumula vj</dc:creator>
  <cp:lastModifiedBy>anumula vj</cp:lastModifiedBy>
  <dcterms:created xsi:type="dcterms:W3CDTF">2023-03-06T15:00:48Z</dcterms:created>
  <dcterms:modified xsi:type="dcterms:W3CDTF">2023-03-06T15:06:02Z</dcterms:modified>
</cp:coreProperties>
</file>