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39F91E72-CB4B-4BDD-99B6-9318ECFA31BA}" xr6:coauthVersionLast="47" xr6:coauthVersionMax="47" xr10:uidLastSave="{00000000-0000-0000-0000-000000000000}"/>
  <bookViews>
    <workbookView xWindow="6360" yWindow="2805" windowWidth="21600" windowHeight="13305" tabRatio="822" firstSheet="18" activeTab="18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 refMode="R1C1"/>
</workbook>
</file>

<file path=xl/calcChain.xml><?xml version="1.0" encoding="utf-8"?>
<calcChain xmlns="http://schemas.openxmlformats.org/spreadsheetml/2006/main">
  <c r="O17" i="46" l="1"/>
  <c r="O19" i="46"/>
  <c r="O11" i="46"/>
  <c r="M21" i="46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D8" i="3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C22" i="51" s="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C21" i="23" s="1"/>
  <c r="P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Q21" i="17"/>
  <c r="O21" i="17"/>
  <c r="M21" i="17"/>
  <c r="N21" i="17" s="1"/>
  <c r="K21" i="17"/>
  <c r="I21" i="17"/>
  <c r="G21" i="17"/>
  <c r="C21" i="17" s="1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N21" i="21" s="1"/>
  <c r="K21" i="21"/>
  <c r="I21" i="21"/>
  <c r="D21" i="21"/>
  <c r="E21" i="21"/>
  <c r="F21" i="21"/>
  <c r="G21" i="2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J19" i="11" s="1"/>
  <c r="G19" i="11"/>
  <c r="H19" i="11" s="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F19" i="15" s="1"/>
  <c r="C19" i="15"/>
  <c r="U21" i="49"/>
  <c r="S21" i="49"/>
  <c r="Q21" i="49"/>
  <c r="O21" i="49"/>
  <c r="M21" i="49"/>
  <c r="K21" i="49"/>
  <c r="I21" i="49"/>
  <c r="G21" i="49"/>
  <c r="E21" i="49"/>
  <c r="C21" i="49" s="1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K21" i="47"/>
  <c r="H21" i="47"/>
  <c r="V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C7" i="8"/>
  <c r="J7" i="8" s="1"/>
  <c r="E8" i="17"/>
  <c r="F8" i="17" s="1"/>
  <c r="E9" i="17"/>
  <c r="J9" i="17" s="1"/>
  <c r="E10" i="17"/>
  <c r="J10" i="17" s="1"/>
  <c r="E11" i="17"/>
  <c r="R11" i="17" s="1"/>
  <c r="E12" i="17"/>
  <c r="R12" i="17" s="1"/>
  <c r="N12" i="17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F18" i="17"/>
  <c r="E19" i="17"/>
  <c r="J19" i="17" s="1"/>
  <c r="E20" i="17"/>
  <c r="J20" i="17" s="1"/>
  <c r="N20" i="17"/>
  <c r="C8" i="17"/>
  <c r="C9" i="17"/>
  <c r="P9" i="17" s="1"/>
  <c r="H9" i="17"/>
  <c r="C10" i="17"/>
  <c r="H10" i="17" s="1"/>
  <c r="C11" i="17"/>
  <c r="P11" i="17"/>
  <c r="D11" i="17"/>
  <c r="C12" i="17"/>
  <c r="H12" i="17" s="1"/>
  <c r="L12" i="17"/>
  <c r="C13" i="17"/>
  <c r="C14" i="17"/>
  <c r="L14" i="17" s="1"/>
  <c r="C15" i="17"/>
  <c r="P15" i="17" s="1"/>
  <c r="C16" i="17"/>
  <c r="D16" i="17"/>
  <c r="C17" i="17"/>
  <c r="H17" i="17" s="1"/>
  <c r="C18" i="17"/>
  <c r="L18" i="17" s="1"/>
  <c r="D18" i="17"/>
  <c r="C19" i="17"/>
  <c r="C20" i="17"/>
  <c r="E8" i="19"/>
  <c r="K8" i="19" s="1"/>
  <c r="E9" i="19"/>
  <c r="K9" i="19" s="1"/>
  <c r="E10" i="19"/>
  <c r="G10" i="19" s="1"/>
  <c r="Q10" i="19"/>
  <c r="E11" i="19"/>
  <c r="I11" i="19" s="1"/>
  <c r="E12" i="19"/>
  <c r="K12" i="19" s="1"/>
  <c r="E13" i="19"/>
  <c r="E14" i="19"/>
  <c r="M14" i="19" s="1"/>
  <c r="E15" i="19"/>
  <c r="Q15" i="19" s="1"/>
  <c r="E16" i="19"/>
  <c r="K16" i="19" s="1"/>
  <c r="E17" i="19"/>
  <c r="G17" i="19" s="1"/>
  <c r="E18" i="19"/>
  <c r="S18" i="19" s="1"/>
  <c r="E19" i="19"/>
  <c r="S19" i="19" s="1"/>
  <c r="E20" i="19"/>
  <c r="G20" i="19" s="1"/>
  <c r="C7" i="49"/>
  <c r="R7" i="49" s="1"/>
  <c r="C9" i="49"/>
  <c r="X9" i="49" s="1"/>
  <c r="C10" i="49"/>
  <c r="X10" i="49" s="1"/>
  <c r="C11" i="49"/>
  <c r="F11" i="49" s="1"/>
  <c r="C12" i="49"/>
  <c r="T12" i="49" s="1"/>
  <c r="C13" i="49"/>
  <c r="T13" i="49" s="1"/>
  <c r="C14" i="49"/>
  <c r="C15" i="49"/>
  <c r="Z15" i="49" s="1"/>
  <c r="F15" i="49"/>
  <c r="C16" i="49"/>
  <c r="L16" i="49" s="1"/>
  <c r="C17" i="49"/>
  <c r="J17" i="49" s="1"/>
  <c r="C18" i="49"/>
  <c r="C19" i="49"/>
  <c r="Z19" i="49" s="1"/>
  <c r="C20" i="49"/>
  <c r="C8" i="8"/>
  <c r="J8" i="8" s="1"/>
  <c r="C9" i="8"/>
  <c r="N9" i="8" s="1"/>
  <c r="C10" i="8"/>
  <c r="T10" i="8" s="1"/>
  <c r="AA10" i="8"/>
  <c r="C11" i="8"/>
  <c r="F11" i="8" s="1"/>
  <c r="C12" i="8"/>
  <c r="Z12" i="8" s="1"/>
  <c r="C13" i="8"/>
  <c r="C14" i="8"/>
  <c r="L14" i="8" s="1"/>
  <c r="C15" i="8"/>
  <c r="Y15" i="8" s="1"/>
  <c r="C16" i="8"/>
  <c r="T16" i="8" s="1"/>
  <c r="C17" i="8"/>
  <c r="AA17" i="8" s="1"/>
  <c r="C18" i="8"/>
  <c r="Y18" i="8" s="1"/>
  <c r="C19" i="8"/>
  <c r="Z19" i="8"/>
  <c r="C20" i="8"/>
  <c r="AA20" i="8" s="1"/>
  <c r="H15" i="3"/>
  <c r="F14" i="3"/>
  <c r="F17" i="3"/>
  <c r="D14" i="3"/>
  <c r="D10" i="3"/>
  <c r="F6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C7" i="23"/>
  <c r="G7" i="23" s="1"/>
  <c r="C8" i="23"/>
  <c r="L8" i="24" s="1"/>
  <c r="C9" i="23"/>
  <c r="G9" i="23"/>
  <c r="C10" i="23"/>
  <c r="P10" i="23" s="1"/>
  <c r="C11" i="23"/>
  <c r="P11" i="23" s="1"/>
  <c r="L11" i="24"/>
  <c r="C12" i="23"/>
  <c r="C13" i="23"/>
  <c r="C14" i="23"/>
  <c r="D14" i="23" s="1"/>
  <c r="C15" i="23"/>
  <c r="C16" i="23"/>
  <c r="P16" i="23" s="1"/>
  <c r="C17" i="23"/>
  <c r="D17" i="23" s="1"/>
  <c r="L17" i="24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C17" i="24"/>
  <c r="C18" i="24"/>
  <c r="C19" i="24"/>
  <c r="C20" i="24"/>
  <c r="D20" i="24"/>
  <c r="C7" i="24"/>
  <c r="P14" i="17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O8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P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H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1" i="22"/>
  <c r="I12" i="22"/>
  <c r="I13" i="22"/>
  <c r="I14" i="22"/>
  <c r="I15" i="22"/>
  <c r="I16" i="22"/>
  <c r="I17" i="22"/>
  <c r="I19" i="22"/>
  <c r="G7" i="22"/>
  <c r="G8" i="22"/>
  <c r="G9" i="22"/>
  <c r="G11" i="22"/>
  <c r="G12" i="22"/>
  <c r="G13" i="22"/>
  <c r="G16" i="22"/>
  <c r="G17" i="22"/>
  <c r="G19" i="22"/>
  <c r="E7" i="22"/>
  <c r="E8" i="22"/>
  <c r="E9" i="22"/>
  <c r="E11" i="22"/>
  <c r="E12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H11" i="1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L17" i="11"/>
  <c r="C18" i="11"/>
  <c r="J18" i="11"/>
  <c r="C5" i="11"/>
  <c r="F5" i="11" s="1"/>
  <c r="C8" i="49"/>
  <c r="Y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F11" i="47" s="1"/>
  <c r="C12" i="47"/>
  <c r="C13" i="47"/>
  <c r="C14" i="47"/>
  <c r="C15" i="47"/>
  <c r="C16" i="47"/>
  <c r="C17" i="47"/>
  <c r="C18" i="47"/>
  <c r="C19" i="47"/>
  <c r="C20" i="47"/>
  <c r="L13" i="8"/>
  <c r="Y14" i="8"/>
  <c r="Y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N13" i="47"/>
  <c r="D14" i="47"/>
  <c r="F14" i="47" s="1"/>
  <c r="D15" i="47"/>
  <c r="N15" i="47" s="1"/>
  <c r="D16" i="47"/>
  <c r="D17" i="47"/>
  <c r="N17" i="47"/>
  <c r="D18" i="47"/>
  <c r="N18" i="47" s="1"/>
  <c r="D19" i="47"/>
  <c r="F19" i="47" s="1"/>
  <c r="N19" i="47"/>
  <c r="D20" i="47"/>
  <c r="N20" i="47"/>
  <c r="C10" i="1"/>
  <c r="C18" i="1"/>
  <c r="N9" i="1"/>
  <c r="N13" i="1"/>
  <c r="N17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D12" i="1"/>
  <c r="R12" i="1"/>
  <c r="D13" i="1"/>
  <c r="D14" i="1"/>
  <c r="R14" i="1"/>
  <c r="D15" i="1"/>
  <c r="D16" i="1"/>
  <c r="D17" i="1"/>
  <c r="R17" i="1" s="1"/>
  <c r="D18" i="1"/>
  <c r="R18" i="1" s="1"/>
  <c r="D19" i="1"/>
  <c r="D20" i="1"/>
  <c r="R20" i="1"/>
  <c r="C11" i="1"/>
  <c r="C15" i="1"/>
  <c r="C19" i="1"/>
  <c r="F19" i="1" s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4" i="49"/>
  <c r="T19" i="49"/>
  <c r="T20" i="49"/>
  <c r="R10" i="49"/>
  <c r="R13" i="49"/>
  <c r="R14" i="49"/>
  <c r="R20" i="49"/>
  <c r="P13" i="49"/>
  <c r="P20" i="49"/>
  <c r="N9" i="49"/>
  <c r="N10" i="49"/>
  <c r="N13" i="49"/>
  <c r="N14" i="49"/>
  <c r="N20" i="49"/>
  <c r="V7" i="49"/>
  <c r="T7" i="49"/>
  <c r="L14" i="49"/>
  <c r="L20" i="49"/>
  <c r="J10" i="49"/>
  <c r="J13" i="49"/>
  <c r="J14" i="49"/>
  <c r="J20" i="49"/>
  <c r="H13" i="49"/>
  <c r="H14" i="49"/>
  <c r="H20" i="49"/>
  <c r="F9" i="49"/>
  <c r="F10" i="49"/>
  <c r="F13" i="49"/>
  <c r="F14" i="49"/>
  <c r="F19" i="49"/>
  <c r="D13" i="49"/>
  <c r="D14" i="49"/>
  <c r="D20" i="49"/>
  <c r="P11" i="8"/>
  <c r="N19" i="8"/>
  <c r="L19" i="8"/>
  <c r="J13" i="8"/>
  <c r="J19" i="8"/>
  <c r="H13" i="8"/>
  <c r="H19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N7" i="1"/>
  <c r="J8" i="49"/>
  <c r="H8" i="49"/>
  <c r="P8" i="49"/>
  <c r="T8" i="49"/>
  <c r="F7" i="49"/>
  <c r="N7" i="49"/>
  <c r="L7" i="49"/>
  <c r="P7" i="49"/>
  <c r="J7" i="49"/>
  <c r="D12" i="8"/>
  <c r="F14" i="8"/>
  <c r="H8" i="8"/>
  <c r="P8" i="8"/>
  <c r="R7" i="8"/>
  <c r="C7" i="47"/>
  <c r="F18" i="47"/>
  <c r="C14" i="1"/>
  <c r="F14" i="1" s="1"/>
  <c r="C20" i="1"/>
  <c r="F20" i="1" s="1"/>
  <c r="C16" i="1"/>
  <c r="F16" i="1" s="1"/>
  <c r="C12" i="1"/>
  <c r="C8" i="1"/>
  <c r="C13" i="1"/>
  <c r="C9" i="1"/>
  <c r="F9" i="1" s="1"/>
  <c r="C17" i="1"/>
  <c r="F17" i="1"/>
  <c r="J20" i="1"/>
  <c r="R13" i="1"/>
  <c r="L7" i="17"/>
  <c r="H7" i="17"/>
  <c r="P7" i="17"/>
  <c r="R8" i="20"/>
  <c r="J8" i="20"/>
  <c r="N8" i="20"/>
  <c r="J10" i="8"/>
  <c r="N13" i="8"/>
  <c r="R13" i="8"/>
  <c r="L12" i="8"/>
  <c r="D19" i="8"/>
  <c r="J15" i="8"/>
  <c r="N20" i="8"/>
  <c r="N12" i="8"/>
  <c r="R19" i="8"/>
  <c r="Y13" i="8"/>
  <c r="T13" i="8"/>
  <c r="L10" i="8"/>
  <c r="P13" i="8"/>
  <c r="D17" i="8"/>
  <c r="F20" i="8"/>
  <c r="H18" i="8"/>
  <c r="T19" i="8"/>
  <c r="Y20" i="8"/>
  <c r="Y16" i="8"/>
  <c r="N10" i="8"/>
  <c r="J14" i="8"/>
  <c r="F19" i="8"/>
  <c r="P19" i="8"/>
  <c r="T14" i="8"/>
  <c r="R14" i="8"/>
  <c r="D6" i="3"/>
  <c r="J7" i="17"/>
  <c r="M9" i="19"/>
  <c r="L5" i="11"/>
  <c r="X8" i="49"/>
  <c r="Y7" i="8"/>
  <c r="M7" i="19"/>
  <c r="Z13" i="49"/>
  <c r="L8" i="49"/>
  <c r="Y14" i="49"/>
  <c r="Z20" i="49"/>
  <c r="Z8" i="49"/>
  <c r="Z14" i="8"/>
  <c r="Z10" i="8"/>
  <c r="AA19" i="8"/>
  <c r="F12" i="8"/>
  <c r="R20" i="8"/>
  <c r="L20" i="8"/>
  <c r="H20" i="8"/>
  <c r="Y12" i="8"/>
  <c r="D20" i="23"/>
  <c r="L21" i="20"/>
  <c r="P21" i="20"/>
  <c r="D16" i="23"/>
  <c r="G16" i="19"/>
  <c r="P15" i="23"/>
  <c r="L16" i="20"/>
  <c r="P16" i="20"/>
  <c r="N16" i="20"/>
  <c r="R16" i="20"/>
  <c r="G13" i="23"/>
  <c r="F11" i="20"/>
  <c r="O8" i="46"/>
  <c r="O15" i="46"/>
  <c r="J15" i="20"/>
  <c r="R15" i="20"/>
  <c r="H15" i="20"/>
  <c r="O10" i="46"/>
  <c r="H10" i="20"/>
  <c r="J10" i="20"/>
  <c r="L10" i="20"/>
  <c r="N10" i="20"/>
  <c r="P10" i="20"/>
  <c r="R10" i="20"/>
  <c r="D8" i="23"/>
  <c r="J9" i="20"/>
  <c r="L9" i="20"/>
  <c r="N9" i="20"/>
  <c r="H9" i="20"/>
  <c r="Z7" i="49"/>
  <c r="Z7" i="8"/>
  <c r="L7" i="11"/>
  <c r="F8" i="49"/>
  <c r="J9" i="11"/>
  <c r="H8" i="11"/>
  <c r="L13" i="11"/>
  <c r="H13" i="11"/>
  <c r="F13" i="11"/>
  <c r="H7" i="11"/>
  <c r="J7" i="11"/>
  <c r="Q17" i="19"/>
  <c r="G8" i="19"/>
  <c r="R13" i="17"/>
  <c r="AA9" i="8"/>
  <c r="D17" i="17"/>
  <c r="D9" i="17"/>
  <c r="I8" i="19"/>
  <c r="M8" i="19"/>
  <c r="L9" i="17"/>
  <c r="R18" i="17"/>
  <c r="S10" i="19"/>
  <c r="Z13" i="8"/>
  <c r="X7" i="49"/>
  <c r="P10" i="17"/>
  <c r="D8" i="11"/>
  <c r="F8" i="11"/>
  <c r="L8" i="11"/>
  <c r="N9" i="17"/>
  <c r="R9" i="17"/>
  <c r="F9" i="17"/>
  <c r="X12" i="49"/>
  <c r="T11" i="49"/>
  <c r="R10" i="17"/>
  <c r="N10" i="17"/>
  <c r="D15" i="23"/>
  <c r="D15" i="17"/>
  <c r="O21" i="46"/>
  <c r="X15" i="49"/>
  <c r="G11" i="23"/>
  <c r="Q11" i="19"/>
  <c r="O11" i="19"/>
  <c r="S11" i="19"/>
  <c r="M11" i="19"/>
  <c r="G11" i="19"/>
  <c r="H13" i="3"/>
  <c r="H9" i="3"/>
  <c r="D15" i="49"/>
  <c r="H15" i="49"/>
  <c r="J15" i="49"/>
  <c r="H15" i="11"/>
  <c r="Y13" i="49"/>
  <c r="X13" i="49"/>
  <c r="D9" i="23"/>
  <c r="H14" i="17"/>
  <c r="Y19" i="49"/>
  <c r="J19" i="49"/>
  <c r="N19" i="49"/>
  <c r="X19" i="49"/>
  <c r="L19" i="49"/>
  <c r="H7" i="49"/>
  <c r="P12" i="46"/>
  <c r="N12" i="20"/>
  <c r="H12" i="20"/>
  <c r="D13" i="23"/>
  <c r="P14" i="23"/>
  <c r="J16" i="17"/>
  <c r="N16" i="47"/>
  <c r="F18" i="1"/>
  <c r="R19" i="1"/>
  <c r="L21" i="21"/>
  <c r="P9" i="23"/>
  <c r="F8" i="8"/>
  <c r="Y8" i="8"/>
  <c r="L8" i="8"/>
  <c r="Z8" i="8"/>
  <c r="F12" i="17"/>
  <c r="D12" i="51"/>
  <c r="D14" i="17"/>
  <c r="D16" i="24"/>
  <c r="D14" i="11"/>
  <c r="H14" i="11"/>
  <c r="J14" i="11"/>
  <c r="F14" i="11"/>
  <c r="F16" i="47"/>
  <c r="D19" i="24"/>
  <c r="P18" i="17"/>
  <c r="K17" i="19"/>
  <c r="P18" i="20"/>
  <c r="J10" i="11"/>
  <c r="H11" i="17"/>
  <c r="D10" i="24"/>
  <c r="F17" i="17"/>
  <c r="D16" i="49"/>
  <c r="F16" i="49"/>
  <c r="J16" i="49"/>
  <c r="P15" i="49"/>
  <c r="R15" i="49"/>
  <c r="D19" i="23"/>
  <c r="G19" i="23"/>
  <c r="F10" i="1"/>
  <c r="P8" i="17"/>
  <c r="O9" i="46"/>
  <c r="J13" i="20"/>
  <c r="J21" i="1"/>
  <c r="E21" i="17"/>
  <c r="F21" i="17" s="1"/>
  <c r="L11" i="17"/>
  <c r="G14" i="23"/>
  <c r="P13" i="23"/>
  <c r="G15" i="23"/>
  <c r="H17" i="20"/>
  <c r="F17" i="20"/>
  <c r="P17" i="20"/>
  <c r="H16" i="8"/>
  <c r="R16" i="8"/>
  <c r="D16" i="8"/>
  <c r="P19" i="23"/>
  <c r="G19" i="19"/>
  <c r="C19" i="11"/>
  <c r="D19" i="11" s="1"/>
  <c r="H17" i="11"/>
  <c r="D17" i="11"/>
  <c r="F19" i="10"/>
  <c r="L18" i="24"/>
  <c r="X18" i="49"/>
  <c r="J18" i="49"/>
  <c r="F19" i="14"/>
  <c r="J21" i="47"/>
  <c r="F19" i="5"/>
  <c r="H19" i="14"/>
  <c r="D17" i="24"/>
  <c r="F15" i="11"/>
  <c r="L15" i="11"/>
  <c r="F17" i="47"/>
  <c r="M22" i="46"/>
  <c r="K20" i="24"/>
  <c r="G20" i="23"/>
  <c r="H22" i="46"/>
  <c r="R21" i="20"/>
  <c r="H21" i="20"/>
  <c r="J21" i="20"/>
  <c r="N19" i="12"/>
  <c r="E21" i="47"/>
  <c r="D18" i="24"/>
  <c r="P14" i="49"/>
  <c r="X14" i="49"/>
  <c r="Z14" i="49"/>
  <c r="P18" i="8"/>
  <c r="F20" i="47"/>
  <c r="D16" i="11"/>
  <c r="D9" i="11"/>
  <c r="N11" i="17"/>
  <c r="L9" i="24"/>
  <c r="F20" i="49"/>
  <c r="Y20" i="49"/>
  <c r="F21" i="20"/>
  <c r="N21" i="20"/>
  <c r="P7" i="23"/>
  <c r="J12" i="20"/>
  <c r="K9" i="24"/>
  <c r="D13" i="8"/>
  <c r="F13" i="8"/>
  <c r="AA13" i="8"/>
  <c r="R16" i="1"/>
  <c r="F10" i="47"/>
  <c r="K18" i="24"/>
  <c r="P12" i="8"/>
  <c r="J15" i="17"/>
  <c r="R15" i="17"/>
  <c r="O14" i="46"/>
  <c r="H16" i="17"/>
  <c r="P16" i="17"/>
  <c r="O16" i="46"/>
  <c r="D7" i="49"/>
  <c r="L16" i="17"/>
  <c r="G20" i="22" l="1"/>
  <c r="I20" i="22"/>
  <c r="K20" i="19"/>
  <c r="I20" i="19"/>
  <c r="K10" i="19"/>
  <c r="I17" i="19"/>
  <c r="O20" i="19"/>
  <c r="M10" i="19"/>
  <c r="M20" i="19"/>
  <c r="I10" i="19"/>
  <c r="O10" i="19"/>
  <c r="M19" i="19"/>
  <c r="Q19" i="19"/>
  <c r="S8" i="19"/>
  <c r="G9" i="19"/>
  <c r="S9" i="19"/>
  <c r="I9" i="19"/>
  <c r="O9" i="19"/>
  <c r="Q8" i="19"/>
  <c r="Q9" i="19"/>
  <c r="K19" i="19"/>
  <c r="O18" i="46"/>
  <c r="P18" i="46"/>
  <c r="E22" i="46"/>
  <c r="K15" i="19"/>
  <c r="K14" i="19"/>
  <c r="D21" i="19"/>
  <c r="G15" i="19"/>
  <c r="S12" i="19"/>
  <c r="O12" i="19"/>
  <c r="S16" i="19"/>
  <c r="Z12" i="49"/>
  <c r="Y12" i="49"/>
  <c r="J12" i="49"/>
  <c r="Y9" i="49"/>
  <c r="P12" i="49"/>
  <c r="L12" i="49"/>
  <c r="D9" i="8"/>
  <c r="H9" i="8"/>
  <c r="R9" i="8"/>
  <c r="D7" i="8"/>
  <c r="Z17" i="8"/>
  <c r="T18" i="8"/>
  <c r="D14" i="8"/>
  <c r="P14" i="8"/>
  <c r="N14" i="8"/>
  <c r="C21" i="8"/>
  <c r="J21" i="8" s="1"/>
  <c r="N18" i="8"/>
  <c r="H14" i="8"/>
  <c r="Z18" i="8"/>
  <c r="F18" i="8"/>
  <c r="Y9" i="8"/>
  <c r="F9" i="8"/>
  <c r="P7" i="8"/>
  <c r="L9" i="8"/>
  <c r="H21" i="17"/>
  <c r="D21" i="17"/>
  <c r="N21" i="8"/>
  <c r="H21" i="8"/>
  <c r="L21" i="8"/>
  <c r="T21" i="8"/>
  <c r="F12" i="47"/>
  <c r="F13" i="3"/>
  <c r="S15" i="19"/>
  <c r="P11" i="46"/>
  <c r="E20" i="4"/>
  <c r="P8" i="46"/>
  <c r="D21" i="47"/>
  <c r="L19" i="11"/>
  <c r="N16" i="8"/>
  <c r="T15" i="49"/>
  <c r="D10" i="11"/>
  <c r="J12" i="17"/>
  <c r="L10" i="11"/>
  <c r="J16" i="11"/>
  <c r="Y15" i="49"/>
  <c r="F10" i="17"/>
  <c r="F12" i="49"/>
  <c r="N16" i="17"/>
  <c r="F7" i="11"/>
  <c r="P9" i="46"/>
  <c r="J16" i="20"/>
  <c r="D8" i="8"/>
  <c r="I14" i="19"/>
  <c r="L18" i="8"/>
  <c r="H15" i="8"/>
  <c r="P16" i="8"/>
  <c r="J12" i="8"/>
  <c r="F17" i="49"/>
  <c r="J9" i="49"/>
  <c r="P19" i="49"/>
  <c r="Y10" i="8"/>
  <c r="H16" i="11"/>
  <c r="L13" i="20"/>
  <c r="K12" i="24"/>
  <c r="F12" i="3"/>
  <c r="Z9" i="8"/>
  <c r="G12" i="19"/>
  <c r="R17" i="17"/>
  <c r="H21" i="21"/>
  <c r="C22" i="20"/>
  <c r="J22" i="20" s="1"/>
  <c r="R21" i="17"/>
  <c r="T22" i="50"/>
  <c r="F9" i="3"/>
  <c r="P21" i="46"/>
  <c r="N12" i="49"/>
  <c r="H9" i="11"/>
  <c r="F9" i="20"/>
  <c r="P16" i="46"/>
  <c r="K7" i="19"/>
  <c r="J20" i="8"/>
  <c r="F13" i="1"/>
  <c r="G7" i="19"/>
  <c r="L16" i="24"/>
  <c r="K8" i="24"/>
  <c r="F10" i="3"/>
  <c r="AA16" i="8"/>
  <c r="Q12" i="19"/>
  <c r="D10" i="17"/>
  <c r="D19" i="15"/>
  <c r="D19" i="12"/>
  <c r="K11" i="24"/>
  <c r="K10" i="24"/>
  <c r="F19" i="9"/>
  <c r="F19" i="12"/>
  <c r="S22" i="50"/>
  <c r="AA18" i="8"/>
  <c r="J15" i="11"/>
  <c r="I19" i="19"/>
  <c r="J17" i="20"/>
  <c r="F13" i="20"/>
  <c r="N15" i="49"/>
  <c r="R8" i="8"/>
  <c r="N17" i="20"/>
  <c r="D19" i="49"/>
  <c r="L15" i="17"/>
  <c r="H15" i="17"/>
  <c r="R11" i="49"/>
  <c r="N18" i="17"/>
  <c r="L9" i="11"/>
  <c r="R9" i="20"/>
  <c r="P11" i="20"/>
  <c r="H16" i="20"/>
  <c r="P20" i="23"/>
  <c r="J5" i="11"/>
  <c r="D7" i="23"/>
  <c r="D20" i="8"/>
  <c r="P20" i="8"/>
  <c r="J18" i="8"/>
  <c r="R8" i="49"/>
  <c r="P15" i="8"/>
  <c r="L13" i="49"/>
  <c r="F11" i="1"/>
  <c r="F12" i="1"/>
  <c r="P19" i="20"/>
  <c r="L11" i="20"/>
  <c r="G14" i="19"/>
  <c r="D7" i="3"/>
  <c r="H12" i="3"/>
  <c r="Z15" i="8"/>
  <c r="AA7" i="8"/>
  <c r="D19" i="6"/>
  <c r="H19" i="9"/>
  <c r="V21" i="8"/>
  <c r="H19" i="15"/>
  <c r="H19" i="12"/>
  <c r="D18" i="8"/>
  <c r="F8" i="47"/>
  <c r="M15" i="19"/>
  <c r="K19" i="24"/>
  <c r="L14" i="24"/>
  <c r="H11" i="3"/>
  <c r="J19" i="9"/>
  <c r="D19" i="14"/>
  <c r="J19" i="12"/>
  <c r="O19" i="19"/>
  <c r="P17" i="46"/>
  <c r="F7" i="1"/>
  <c r="H16" i="49"/>
  <c r="N8" i="8"/>
  <c r="R19" i="49"/>
  <c r="L15" i="49"/>
  <c r="H12" i="49"/>
  <c r="F16" i="17"/>
  <c r="D13" i="11"/>
  <c r="N8" i="49"/>
  <c r="G8" i="23"/>
  <c r="P15" i="20"/>
  <c r="G10" i="23"/>
  <c r="T12" i="8"/>
  <c r="T8" i="8"/>
  <c r="F8" i="20"/>
  <c r="R12" i="8"/>
  <c r="H12" i="8"/>
  <c r="D8" i="49"/>
  <c r="P9" i="8"/>
  <c r="O15" i="19"/>
  <c r="K14" i="24"/>
  <c r="D11" i="3"/>
  <c r="Z10" i="49"/>
  <c r="N13" i="17"/>
  <c r="C21" i="1"/>
  <c r="I19" i="5"/>
  <c r="L19" i="9"/>
  <c r="L19" i="12"/>
  <c r="P15" i="46"/>
  <c r="D5" i="11"/>
  <c r="AA12" i="8"/>
  <c r="J21" i="17"/>
  <c r="L17" i="20"/>
  <c r="R17" i="49"/>
  <c r="AA8" i="8"/>
  <c r="S20" i="19"/>
  <c r="D12" i="49"/>
  <c r="L15" i="20"/>
  <c r="T20" i="8"/>
  <c r="H10" i="8"/>
  <c r="F15" i="8"/>
  <c r="R15" i="8"/>
  <c r="R9" i="49"/>
  <c r="N14" i="47"/>
  <c r="O14" i="19"/>
  <c r="F11" i="17"/>
  <c r="K17" i="24"/>
  <c r="D14" i="51"/>
  <c r="Z20" i="8"/>
  <c r="Z17" i="49"/>
  <c r="I15" i="19"/>
  <c r="F19" i="11"/>
  <c r="Q20" i="19"/>
  <c r="J11" i="17"/>
  <c r="L19" i="24"/>
  <c r="S14" i="19"/>
  <c r="C21" i="47"/>
  <c r="F12" i="20"/>
  <c r="L10" i="17"/>
  <c r="P12" i="20"/>
  <c r="H19" i="49"/>
  <c r="D11" i="23"/>
  <c r="R12" i="49"/>
  <c r="N15" i="20"/>
  <c r="G16" i="23"/>
  <c r="R18" i="8"/>
  <c r="L15" i="8"/>
  <c r="P8" i="20"/>
  <c r="N7" i="47"/>
  <c r="F10" i="11"/>
  <c r="Q14" i="19"/>
  <c r="D10" i="23"/>
  <c r="F15" i="3"/>
  <c r="F19" i="3"/>
  <c r="D19" i="3"/>
  <c r="H19" i="3"/>
  <c r="L15" i="24"/>
  <c r="J21" i="21"/>
  <c r="L17" i="8"/>
  <c r="X11" i="49"/>
  <c r="J11" i="49"/>
  <c r="Y11" i="49"/>
  <c r="P11" i="49"/>
  <c r="D11" i="49"/>
  <c r="Z11" i="49"/>
  <c r="H11" i="49"/>
  <c r="L11" i="49"/>
  <c r="N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D21" i="8"/>
  <c r="H19" i="10"/>
  <c r="N21" i="1"/>
  <c r="D21" i="1"/>
  <c r="F19" i="6"/>
  <c r="T21" i="49"/>
  <c r="R21" i="49"/>
  <c r="D21" i="49"/>
  <c r="L21" i="49"/>
  <c r="P21" i="49"/>
  <c r="N21" i="49"/>
  <c r="R14" i="20"/>
  <c r="P14" i="46"/>
  <c r="N14" i="20"/>
  <c r="F14" i="20"/>
  <c r="J14" i="20"/>
  <c r="H14" i="20"/>
  <c r="P14" i="20"/>
  <c r="L14" i="20"/>
  <c r="R21" i="21"/>
  <c r="P21" i="21"/>
  <c r="T21" i="21"/>
  <c r="X21" i="49"/>
  <c r="L20" i="20"/>
  <c r="P20" i="20"/>
  <c r="R20" i="20"/>
  <c r="J20" i="20"/>
  <c r="N20" i="20"/>
  <c r="O19" i="9"/>
  <c r="D19" i="9"/>
  <c r="N22" i="20"/>
  <c r="Z21" i="49"/>
  <c r="J12" i="11"/>
  <c r="L12" i="11"/>
  <c r="F12" i="11"/>
  <c r="H12" i="11"/>
  <c r="D12" i="23"/>
  <c r="L12" i="24"/>
  <c r="G12" i="23"/>
  <c r="P12" i="23"/>
  <c r="Z18" i="49"/>
  <c r="N18" i="49"/>
  <c r="D18" i="49"/>
  <c r="H18" i="49"/>
  <c r="F18" i="49"/>
  <c r="T18" i="49"/>
  <c r="P18" i="49"/>
  <c r="R18" i="49"/>
  <c r="Y18" i="49"/>
  <c r="L18" i="49"/>
  <c r="H21" i="49"/>
  <c r="O22" i="46"/>
  <c r="D21" i="23"/>
  <c r="D20" i="3"/>
  <c r="H20" i="3"/>
  <c r="F20" i="3"/>
  <c r="F17" i="8"/>
  <c r="Y17" i="8"/>
  <c r="P17" i="8"/>
  <c r="H17" i="8"/>
  <c r="T17" i="8"/>
  <c r="J17" i="8"/>
  <c r="N17" i="8"/>
  <c r="F9" i="47"/>
  <c r="N9" i="47"/>
  <c r="R21" i="8"/>
  <c r="Y21" i="8"/>
  <c r="D21" i="24"/>
  <c r="K21" i="24"/>
  <c r="H18" i="3"/>
  <c r="D18" i="3"/>
  <c r="R22" i="20"/>
  <c r="F7" i="17"/>
  <c r="N7" i="17"/>
  <c r="R7" i="17"/>
  <c r="F21" i="49"/>
  <c r="K15" i="24"/>
  <c r="H20" i="20"/>
  <c r="R8" i="1"/>
  <c r="F8" i="1"/>
  <c r="L8" i="17"/>
  <c r="H8" i="17"/>
  <c r="D8" i="17"/>
  <c r="P13" i="46"/>
  <c r="O13" i="46"/>
  <c r="J21" i="49"/>
  <c r="F18" i="3"/>
  <c r="L13" i="17"/>
  <c r="P13" i="17"/>
  <c r="H13" i="17"/>
  <c r="D13" i="17"/>
  <c r="O19" i="10"/>
  <c r="L19" i="17"/>
  <c r="H19" i="17"/>
  <c r="M18" i="19"/>
  <c r="Q18" i="19"/>
  <c r="G18" i="19"/>
  <c r="O18" i="19"/>
  <c r="K18" i="19"/>
  <c r="I18" i="19"/>
  <c r="J6" i="11"/>
  <c r="H6" i="11"/>
  <c r="L6" i="11"/>
  <c r="F6" i="11"/>
  <c r="P19" i="17"/>
  <c r="R17" i="8"/>
  <c r="D19" i="17"/>
  <c r="D18" i="11"/>
  <c r="H18" i="11"/>
  <c r="L18" i="11"/>
  <c r="F18" i="11"/>
  <c r="O20" i="46"/>
  <c r="C21" i="18"/>
  <c r="O13" i="19"/>
  <c r="G13" i="19"/>
  <c r="K13" i="19"/>
  <c r="S13" i="19"/>
  <c r="M13" i="19"/>
  <c r="I13" i="19"/>
  <c r="Q13" i="19"/>
  <c r="Y21" i="49"/>
  <c r="K7" i="24"/>
  <c r="D7" i="24"/>
  <c r="U21" i="19"/>
  <c r="E21" i="19"/>
  <c r="K21" i="19" s="1"/>
  <c r="D8" i="51"/>
  <c r="L7" i="24"/>
  <c r="R8" i="17"/>
  <c r="J8" i="17"/>
  <c r="N8" i="17"/>
  <c r="P20" i="46"/>
  <c r="R15" i="1"/>
  <c r="F15" i="1"/>
  <c r="D13" i="24"/>
  <c r="K13" i="24"/>
  <c r="P18" i="23"/>
  <c r="D18" i="23"/>
  <c r="Z11" i="8"/>
  <c r="D11" i="8"/>
  <c r="Y11" i="8"/>
  <c r="N11" i="8"/>
  <c r="AA11" i="8"/>
  <c r="L11" i="8"/>
  <c r="J11" i="8"/>
  <c r="H11" i="8"/>
  <c r="T11" i="8"/>
  <c r="R11" i="8"/>
  <c r="L20" i="17"/>
  <c r="P20" i="17"/>
  <c r="D20" i="17"/>
  <c r="H20" i="17"/>
  <c r="F19" i="17"/>
  <c r="R19" i="17"/>
  <c r="T16" i="49"/>
  <c r="J19" i="20"/>
  <c r="K11" i="19"/>
  <c r="P21" i="8"/>
  <c r="N19" i="17"/>
  <c r="R16" i="49"/>
  <c r="K16" i="24"/>
  <c r="R19" i="20"/>
  <c r="M16" i="19"/>
  <c r="F11" i="11"/>
  <c r="D11" i="11"/>
  <c r="P17" i="23"/>
  <c r="H5" i="11"/>
  <c r="I7" i="19"/>
  <c r="T15" i="8"/>
  <c r="H17" i="49"/>
  <c r="P17" i="49"/>
  <c r="F10" i="20"/>
  <c r="AA14" i="8"/>
  <c r="Y7" i="49"/>
  <c r="E20" i="22"/>
  <c r="H17" i="3"/>
  <c r="P12" i="17"/>
  <c r="L10" i="24"/>
  <c r="L21" i="24"/>
  <c r="D19" i="5"/>
  <c r="G21" i="23"/>
  <c r="P21" i="17"/>
  <c r="R22" i="50"/>
  <c r="N16" i="49"/>
  <c r="T17" i="49"/>
  <c r="N19" i="20"/>
  <c r="F20" i="17"/>
  <c r="Q16" i="19"/>
  <c r="J11" i="11"/>
  <c r="H18" i="17"/>
  <c r="R13" i="20"/>
  <c r="G17" i="23"/>
  <c r="Y10" i="49"/>
  <c r="S7" i="19"/>
  <c r="F10" i="8"/>
  <c r="T7" i="8"/>
  <c r="P16" i="49"/>
  <c r="T10" i="49"/>
  <c r="L7" i="8"/>
  <c r="I16" i="19"/>
  <c r="P8" i="23"/>
  <c r="F8" i="3"/>
  <c r="F17" i="11"/>
  <c r="Z16" i="8"/>
  <c r="L17" i="49"/>
  <c r="X16" i="49"/>
  <c r="N18" i="20"/>
  <c r="F21" i="8"/>
  <c r="L21" i="17"/>
  <c r="D19" i="10"/>
  <c r="H18" i="20"/>
  <c r="D17" i="49"/>
  <c r="L19" i="20"/>
  <c r="H11" i="20"/>
  <c r="R20" i="17"/>
  <c r="O16" i="19"/>
  <c r="S17" i="19"/>
  <c r="P19" i="46"/>
  <c r="O7" i="19"/>
  <c r="H7" i="8"/>
  <c r="F15" i="47"/>
  <c r="L10" i="49"/>
  <c r="T9" i="49"/>
  <c r="F7" i="3"/>
  <c r="D21" i="18"/>
  <c r="N21" i="18" s="1"/>
  <c r="O17" i="19"/>
  <c r="H13" i="20"/>
  <c r="D16" i="3"/>
  <c r="Y16" i="49"/>
  <c r="F16" i="3"/>
  <c r="F18" i="20"/>
  <c r="Z21" i="8"/>
  <c r="L18" i="20"/>
  <c r="Y17" i="49"/>
  <c r="H19" i="20"/>
  <c r="J11" i="20"/>
  <c r="L16" i="11"/>
  <c r="D12" i="17"/>
  <c r="J13" i="17"/>
  <c r="P10" i="8"/>
  <c r="N7" i="8"/>
  <c r="D10" i="49"/>
  <c r="H10" i="49"/>
  <c r="P10" i="49"/>
  <c r="Z16" i="49"/>
  <c r="J16" i="8"/>
  <c r="F16" i="8"/>
  <c r="H9" i="49"/>
  <c r="L9" i="49"/>
  <c r="P13" i="20"/>
  <c r="R10" i="8"/>
  <c r="L16" i="8"/>
  <c r="R18" i="20"/>
  <c r="J9" i="8"/>
  <c r="X17" i="49"/>
  <c r="M12" i="19"/>
  <c r="N11" i="20"/>
  <c r="P17" i="17"/>
  <c r="Z9" i="49"/>
  <c r="AA15" i="8"/>
  <c r="M17" i="19"/>
  <c r="D10" i="8"/>
  <c r="F7" i="8"/>
  <c r="D15" i="8"/>
  <c r="N15" i="8"/>
  <c r="D9" i="49"/>
  <c r="P9" i="49"/>
  <c r="T9" i="8"/>
  <c r="N17" i="49"/>
  <c r="I12" i="19"/>
  <c r="L12" i="20"/>
  <c r="L17" i="17"/>
  <c r="AA21" i="8" l="1"/>
  <c r="I21" i="19"/>
  <c r="F22" i="20"/>
  <c r="H22" i="20"/>
  <c r="F21" i="47"/>
  <c r="N21" i="47"/>
  <c r="P22" i="46"/>
  <c r="P22" i="20"/>
  <c r="L22" i="20"/>
  <c r="R21" i="1"/>
  <c r="F21" i="1"/>
  <c r="Q21" i="19"/>
  <c r="G21" i="19"/>
  <c r="S21" i="19"/>
  <c r="M21" i="19"/>
  <c r="O21" i="19"/>
</calcChain>
</file>

<file path=xl/sharedStrings.xml><?xml version="1.0" encoding="utf-8"?>
<sst xmlns="http://schemas.openxmlformats.org/spreadsheetml/2006/main" count="876" uniqueCount="242">
  <si>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</si>
  <si>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</si>
  <si>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</si>
  <si>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</si>
  <si>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</si>
  <si>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</si>
  <si>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</si>
  <si>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</si>
  <si>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</si>
  <si>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</si>
  <si>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</si>
  <si>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</si>
  <si>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</si>
  <si>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</si>
  <si>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</si>
  <si>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</si>
  <si>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</si>
  <si>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</si>
  <si>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</si>
  <si>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</si>
  <si>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</si>
  <si>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</si>
  <si>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</si>
  <si>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</si>
  <si>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</si>
  <si>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</si>
  <si>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</si>
  <si>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</si>
  <si>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</si>
  <si>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</si>
  <si>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</si>
  <si>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</si>
  <si>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</si>
  <si>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</si>
  <si>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</si>
  <si>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</si>
  <si>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</si>
  <si>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</si>
  <si>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</si>
  <si>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</si>
  <si>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</si>
  <si>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</si>
  <si>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</si>
  <si>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</si>
  <si>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</si>
  <si>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</si>
  <si>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</si>
  <si>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</si>
  <si>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</si>
  <si>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</si>
  <si>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</si>
  <si>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</si>
  <si>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</si>
  <si>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</si>
  <si>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</si>
  <si>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</si>
  <si>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</si>
  <si>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</si>
  <si>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</si>
  <si>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</si>
  <si>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</si>
  <si>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</si>
  <si>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</si>
  <si>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</si>
  <si>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</si>
  <si>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</si>
  <si>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</si>
  <si>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</si>
  <si>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</si>
  <si>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</si>
  <si>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</si>
  <si>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</si>
  <si>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</si>
  <si>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</si>
  <si>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</si>
  <si>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</si>
  <si>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</si>
  <si>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</si>
  <si>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</si>
  <si>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</si>
  <si>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</si>
  <si>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</si>
  <si>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</si>
  <si>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</si>
  <si>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</si>
  <si>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</si>
  <si>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</si>
  <si>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</si>
  <si>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</si>
  <si>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</si>
  <si>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</si>
  <si>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</si>
  <si>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</si>
  <si>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</si>
  <si>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</si>
  <si>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</si>
  <si>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</si>
  <si>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</si>
  <si>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</si>
  <si>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</si>
  <si>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</si>
  <si>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</si>
  <si>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</si>
  <si>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</si>
  <si>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</si>
  <si>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</si>
  <si>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</si>
  <si>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</si>
  <si>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</si>
  <si>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</si>
  <si>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</si>
  <si>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</si>
  <si>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</si>
  <si>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</si>
  <si>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</si>
  <si>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</si>
  <si>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</si>
  <si>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</si>
  <si>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</si>
  <si>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</si>
  <si>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</si>
  <si>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</si>
  <si>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</si>
  <si>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</si>
  <si>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</si>
  <si>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</si>
  <si>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</si>
  <si>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</si>
  <si>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</si>
  <si>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</si>
  <si>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</si>
  <si>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</si>
  <si>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</si>
  <si>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</si>
  <si>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</si>
  <si>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</si>
  <si>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</si>
  <si>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</si>
  <si>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</si>
  <si>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</si>
  <si>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</si>
  <si>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</si>
  <si>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</si>
  <si>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</si>
  <si>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</si>
  <si>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</si>
  <si>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</si>
  <si>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</si>
  <si>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</si>
  <si>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</si>
  <si>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</si>
  <si>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</si>
  <si>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</si>
  <si>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</si>
  <si>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</si>
  <si>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</si>
  <si>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</si>
  <si>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</si>
  <si>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</si>
  <si>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</si>
  <si>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</si>
  <si>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</si>
  <si>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</si>
  <si>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</si>
  <si>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</si>
  <si>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</si>
  <si>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</si>
  <si>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</si>
  <si>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</si>
  <si>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</si>
  <si>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</si>
  <si>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</si>
  <si>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</si>
  <si>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</si>
  <si>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</si>
  <si>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</si>
  <si>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</si>
  <si>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</si>
  <si>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</si>
  <si>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</si>
  <si>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</si>
  <si>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</si>
  <si>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</si>
  <si>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</si>
  <si>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</si>
  <si>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</si>
  <si>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</si>
  <si>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</si>
  <si>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</si>
  <si>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</si>
  <si>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</si>
  <si>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</si>
  <si>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</si>
  <si>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</si>
  <si>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</si>
  <si>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</si>
  <si>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</si>
  <si>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</si>
  <si>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</si>
  <si>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</si>
  <si>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</si>
  <si>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</si>
  <si>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</si>
  <si>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</si>
  <si>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</si>
  <si>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</si>
  <si>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</si>
  <si>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</si>
  <si>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</si>
  <si>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</si>
  <si>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</si>
  <si>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</si>
  <si>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</si>
  <si>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</si>
  <si>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</si>
  <si>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</si>
  <si>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</si>
  <si>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</si>
  <si>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</si>
  <si>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</si>
  <si>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</si>
  <si>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</si>
  <si>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</si>
  <si>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</si>
  <si>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</si>
  <si>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</si>
  <si>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</si>
  <si>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</si>
  <si>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</si>
  <si>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</si>
  <si>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</si>
  <si>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</si>
  <si>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</si>
  <si>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</si>
  <si>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</si>
  <si>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</si>
  <si>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</si>
  <si>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</si>
  <si>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</si>
  <si>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</si>
  <si>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</si>
  <si>
    <t>Количество лиц, впервые поступивших на государственную службу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</si>
</sst>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8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vertical="top" wrapText="1"/>
      <protection locked="0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19" fillId="0" borderId="2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1" t="s">
        <v>226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8.75" customHeight="1" x14ac:dyDescent="0.2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4" ht="18.7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</row>
    <row r="4" spans="1:14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4" x14ac:dyDescent="0.2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1:14" x14ac:dyDescent="0.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</row>
    <row r="7" spans="1:14" x14ac:dyDescent="0.2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</row>
    <row r="8" spans="1:14" x14ac:dyDescent="0.2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</row>
    <row r="9" spans="1:14" x14ac:dyDescent="0.2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14" x14ac:dyDescent="0.2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</row>
    <row r="11" spans="1:14" x14ac:dyDescent="0.2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4" x14ac:dyDescent="0.2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4" x14ac:dyDescent="0.2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</row>
    <row r="14" spans="1:14" x14ac:dyDescent="0.2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</row>
    <row r="15" spans="1:14" x14ac:dyDescent="0.2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</row>
    <row r="16" spans="1:14" x14ac:dyDescent="0.2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</row>
    <row r="18" spans="1:14" x14ac:dyDescent="0.2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</row>
    <row r="19" spans="1:14" x14ac:dyDescent="0.2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</row>
    <row r="20" spans="1:14" x14ac:dyDescent="0.2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</row>
    <row r="21" spans="1:14" x14ac:dyDescent="0.2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2" spans="1:14" x14ac:dyDescent="0.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</row>
    <row r="23" spans="1:14" x14ac:dyDescent="0.2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</row>
    <row r="24" spans="1:14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14" x14ac:dyDescent="0.2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</row>
    <row r="26" spans="1:14" x14ac:dyDescent="0.2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</row>
    <row r="27" spans="1:14" x14ac:dyDescent="0.2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</row>
    <row r="28" spans="1:14" x14ac:dyDescent="0.2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</row>
    <row r="29" spans="1:14" x14ac:dyDescent="0.2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</row>
    <row r="30" spans="1:14" x14ac:dyDescent="0.2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</row>
    <row r="31" spans="1:14" x14ac:dyDescent="0.2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</row>
    <row r="32" spans="1:14" x14ac:dyDescent="0.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</row>
    <row r="33" spans="1:14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</row>
    <row r="34" spans="1:14" x14ac:dyDescent="0.2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1:14" x14ac:dyDescent="0.2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</row>
    <row r="36" spans="1:14" x14ac:dyDescent="0.2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</row>
    <row r="37" spans="1:14" x14ac:dyDescent="0.2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3" t="s">
        <v>49</v>
      </c>
      <c r="C2" s="223"/>
      <c r="D2" s="223"/>
      <c r="E2" s="223"/>
      <c r="F2" s="223"/>
      <c r="G2" s="223"/>
      <c r="H2" s="223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87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3" t="s">
        <v>48</v>
      </c>
      <c r="C2" s="223"/>
      <c r="D2" s="223"/>
      <c r="E2" s="223"/>
      <c r="F2" s="223"/>
      <c r="G2" s="223"/>
      <c r="H2" s="223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77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77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77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77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77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77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87">
        <f>E11/'1.2. Кол-во МС'!H13</f>
        <v>4.5317220543806646E-4</v>
      </c>
      <c r="G11" s="33">
        <v>0</v>
      </c>
      <c r="H11" s="177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77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77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77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77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77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77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77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78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3" t="s">
        <v>55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3" t="s">
        <v>59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4"/>
    </row>
    <row r="2" spans="2:19" ht="15.75" x14ac:dyDescent="0.2">
      <c r="N2" s="226"/>
      <c r="O2" s="226"/>
      <c r="P2" s="226"/>
      <c r="Q2" s="28"/>
    </row>
    <row r="3" spans="2:19" ht="23.25" customHeight="1" x14ac:dyDescent="0.2">
      <c r="B3" s="218" t="s">
        <v>14</v>
      </c>
      <c r="C3" s="221" t="s">
        <v>199</v>
      </c>
      <c r="D3" s="222" t="s">
        <v>36</v>
      </c>
      <c r="E3" s="197" t="s">
        <v>57</v>
      </c>
      <c r="F3" s="198"/>
      <c r="G3" s="198"/>
      <c r="H3" s="198"/>
      <c r="I3" s="198"/>
      <c r="J3" s="198"/>
      <c r="K3" s="198"/>
      <c r="L3" s="199"/>
      <c r="M3" s="200" t="s">
        <v>200</v>
      </c>
      <c r="N3" s="221" t="s">
        <v>222</v>
      </c>
      <c r="O3" s="221" t="s">
        <v>201</v>
      </c>
      <c r="P3" s="221" t="s">
        <v>202</v>
      </c>
      <c r="Q3" s="224" t="s">
        <v>147</v>
      </c>
    </row>
    <row r="4" spans="2:19" ht="250.5" customHeight="1" x14ac:dyDescent="0.2">
      <c r="B4" s="220"/>
      <c r="C4" s="221"/>
      <c r="D4" s="222"/>
      <c r="E4" s="38" t="s">
        <v>58</v>
      </c>
      <c r="F4" s="57" t="s">
        <v>27</v>
      </c>
      <c r="G4" s="38" t="s">
        <v>203</v>
      </c>
      <c r="H4" s="57" t="s">
        <v>27</v>
      </c>
      <c r="I4" s="38" t="s">
        <v>204</v>
      </c>
      <c r="J4" s="156" t="s">
        <v>27</v>
      </c>
      <c r="K4" s="38" t="s">
        <v>91</v>
      </c>
      <c r="L4" s="156" t="s">
        <v>27</v>
      </c>
      <c r="M4" s="201"/>
      <c r="N4" s="221"/>
      <c r="O4" s="221"/>
      <c r="P4" s="221"/>
      <c r="Q4" s="225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29" t="s">
        <v>63</v>
      </c>
      <c r="C2" s="229"/>
      <c r="D2" s="229"/>
      <c r="E2" s="229"/>
      <c r="F2" s="229"/>
    </row>
    <row r="3" spans="2:6" ht="15.75" x14ac:dyDescent="0.2">
      <c r="F3" s="1"/>
    </row>
    <row r="4" spans="2:6" ht="19.5" customHeight="1" x14ac:dyDescent="0.2">
      <c r="B4" s="228" t="s">
        <v>14</v>
      </c>
      <c r="C4" s="227" t="s">
        <v>60</v>
      </c>
      <c r="D4" s="227"/>
      <c r="E4" s="227"/>
      <c r="F4" s="228" t="s">
        <v>148</v>
      </c>
    </row>
    <row r="5" spans="2:6" ht="91.5" customHeight="1" x14ac:dyDescent="0.2">
      <c r="B5" s="228"/>
      <c r="C5" s="21" t="s">
        <v>62</v>
      </c>
      <c r="D5" s="21" t="s">
        <v>61</v>
      </c>
      <c r="E5" s="21" t="s">
        <v>130</v>
      </c>
      <c r="F5" s="228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223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231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232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233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234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235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88" t="s">
        <v>238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239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N20"/>
  <sheetViews>
    <sheetView view="pageBreakPreview" zoomScale="70" zoomScaleNormal="90" zoomScaleSheetLayoutView="70" workbookViewId="0">
      <selection activeCell="L5" sqref="L5"/>
    </sheetView>
  </sheetViews>
  <sheetFormatPr defaultRowHeight="12.75" x14ac:dyDescent="0.2"/>
  <cols>
    <col min="1" max="1" width="2" style="2" customWidth="1"/>
    <col min="2" max="2" width="37" style="2" customWidth="1"/>
    <col min="3" max="7" width="15.7109375" style="2" customWidth="1"/>
    <col min="8" max="10" width="13.7109375" style="2" customWidth="1"/>
    <col min="11" max="11" width="9.140625" style="2"/>
    <col min="12" max="12" width="11.7109375" style="2" bestFit="1" customWidth="1"/>
    <col min="13" max="13" width="12.85546875" style="2" customWidth="1"/>
    <col min="14" max="14" width="12.28515625" style="2" customWidth="1"/>
    <col min="15" max="16384" width="9.140625" style="2"/>
  </cols>
  <sheetData>
    <row r="1" spans="2:14" ht="20.25" customHeight="1" x14ac:dyDescent="0.2">
      <c r="B1" s="230" t="s">
        <v>155</v>
      </c>
      <c r="C1" s="230"/>
      <c r="D1" s="230"/>
      <c r="E1" s="230"/>
      <c r="F1" s="230"/>
      <c r="G1" s="230"/>
      <c r="H1" s="230"/>
      <c r="I1" s="230"/>
      <c r="J1" s="230"/>
    </row>
    <row r="2" spans="2:14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</row>
    <row r="3" spans="2:14" ht="9" customHeight="1" x14ac:dyDescent="0.2">
      <c r="G3" s="226"/>
      <c r="H3" s="226"/>
      <c r="I3" s="226"/>
    </row>
    <row r="4" spans="2:14" ht="166.5" customHeight="1" x14ac:dyDescent="0.2">
      <c r="B4" s="218" t="s">
        <v>14</v>
      </c>
      <c r="C4" s="233" t="s">
        <v>207</v>
      </c>
      <c r="D4" s="234" t="s">
        <v>205</v>
      </c>
      <c r="E4" s="234"/>
      <c r="F4" s="234" t="s">
        <v>206</v>
      </c>
      <c r="G4" s="234"/>
      <c r="H4" s="234" t="s">
        <v>151</v>
      </c>
      <c r="I4" s="234"/>
      <c r="J4" s="231" t="s">
        <v>208</v>
      </c>
    </row>
    <row r="5" spans="2:14" ht="145.5" customHeight="1" x14ac:dyDescent="0.2">
      <c r="B5" s="220"/>
      <c r="C5" s="233"/>
      <c r="D5" s="104" t="s">
        <v>107</v>
      </c>
      <c r="E5" s="57" t="s">
        <v>108</v>
      </c>
      <c r="F5" s="104" t="s">
        <v>107</v>
      </c>
      <c r="G5" s="57" t="s">
        <v>109</v>
      </c>
      <c r="H5" s="104" t="s">
        <v>110</v>
      </c>
      <c r="I5" s="57" t="s">
        <v>108</v>
      </c>
      <c r="J5" s="232"/>
      <c r="L5" s="70"/>
      <c r="M5" s="70"/>
      <c r="N5" s="70"/>
    </row>
    <row r="6" spans="2:14" ht="24.95" customHeight="1" x14ac:dyDescent="0.3">
      <c r="B6" s="106" t="s">
        <v>0</v>
      </c>
      <c r="C6" s="136">
        <v>36</v>
      </c>
      <c r="D6" s="136">
        <v>3</v>
      </c>
      <c r="E6" s="151">
        <f>D6/C6</f>
        <v>8.3333333333333329E-2</v>
      </c>
      <c r="F6" s="136">
        <v>19</v>
      </c>
      <c r="G6" s="151">
        <f>F6/C6</f>
        <v>0.52777777777777779</v>
      </c>
      <c r="H6" s="136">
        <v>0</v>
      </c>
      <c r="I6" s="151">
        <f>H6/C6</f>
        <v>0</v>
      </c>
      <c r="J6" s="136">
        <v>68</v>
      </c>
      <c r="K6" s="30"/>
      <c r="L6" s="71"/>
      <c r="M6" s="72"/>
      <c r="N6" s="72"/>
    </row>
    <row r="7" spans="2:14" ht="24.95" customHeight="1" x14ac:dyDescent="0.3">
      <c r="B7" s="106" t="s">
        <v>1</v>
      </c>
      <c r="C7" s="136">
        <v>1</v>
      </c>
      <c r="D7" s="136">
        <v>0</v>
      </c>
      <c r="E7" s="151">
        <f>D7/C7</f>
        <v>0</v>
      </c>
      <c r="F7" s="136">
        <v>0</v>
      </c>
      <c r="G7" s="151">
        <f>F7/C7</f>
        <v>0</v>
      </c>
      <c r="H7" s="136">
        <v>0</v>
      </c>
      <c r="I7" s="151">
        <f>H7/C7</f>
        <v>0</v>
      </c>
      <c r="J7" s="136">
        <v>7</v>
      </c>
      <c r="K7" s="30"/>
      <c r="L7" s="71"/>
      <c r="M7" s="72"/>
      <c r="N7" s="72"/>
    </row>
    <row r="8" spans="2:14" ht="24.95" customHeight="1" x14ac:dyDescent="0.3">
      <c r="B8" s="106" t="s">
        <v>2</v>
      </c>
      <c r="C8" s="136">
        <v>13</v>
      </c>
      <c r="D8" s="136">
        <v>0</v>
      </c>
      <c r="E8" s="151">
        <f>D8/C8</f>
        <v>0</v>
      </c>
      <c r="F8" s="136">
        <v>4</v>
      </c>
      <c r="G8" s="151">
        <f>F8/C8</f>
        <v>0.30769230769230771</v>
      </c>
      <c r="H8" s="136">
        <v>0</v>
      </c>
      <c r="I8" s="151">
        <f>H8/C8</f>
        <v>0</v>
      </c>
      <c r="J8" s="136">
        <v>27</v>
      </c>
      <c r="K8" s="30"/>
      <c r="L8" s="71"/>
      <c r="M8" s="72"/>
      <c r="N8" s="72"/>
    </row>
    <row r="9" spans="2:14" ht="24.95" customHeight="1" x14ac:dyDescent="0.3">
      <c r="B9" s="106" t="s">
        <v>3</v>
      </c>
      <c r="C9" s="136">
        <v>65</v>
      </c>
      <c r="D9" s="136">
        <v>4</v>
      </c>
      <c r="E9" s="151">
        <f>D9/C9</f>
        <v>6.1538461538461542E-2</v>
      </c>
      <c r="F9" s="136">
        <v>48</v>
      </c>
      <c r="G9" s="151">
        <f>F9/C9</f>
        <v>0.7384615384615385</v>
      </c>
      <c r="H9" s="136">
        <v>0</v>
      </c>
      <c r="I9" s="151">
        <f>H9/C9</f>
        <v>0</v>
      </c>
      <c r="J9" s="136">
        <v>106</v>
      </c>
      <c r="K9" s="30"/>
      <c r="L9" s="71"/>
      <c r="M9" s="72"/>
      <c r="N9" s="72"/>
    </row>
    <row r="10" spans="2:14" ht="24.95" customHeight="1" x14ac:dyDescent="0.3">
      <c r="B10" s="106" t="s">
        <v>4</v>
      </c>
      <c r="C10" s="136">
        <v>1</v>
      </c>
      <c r="D10" s="136">
        <v>0</v>
      </c>
      <c r="E10" s="151">
        <v>0</v>
      </c>
      <c r="F10" s="136">
        <v>1</v>
      </c>
      <c r="G10" s="151">
        <v>0</v>
      </c>
      <c r="H10" s="136">
        <v>0</v>
      </c>
      <c r="I10" s="151">
        <v>0</v>
      </c>
      <c r="J10" s="136">
        <v>1</v>
      </c>
      <c r="K10" s="30"/>
      <c r="L10" s="71"/>
      <c r="M10" s="72"/>
      <c r="N10" s="72"/>
    </row>
    <row r="11" spans="2:14" ht="24.95" customHeight="1" x14ac:dyDescent="0.3">
      <c r="B11" s="106" t="s">
        <v>5</v>
      </c>
      <c r="C11" s="136">
        <v>82</v>
      </c>
      <c r="D11" s="136">
        <v>31</v>
      </c>
      <c r="E11" s="151">
        <f t="shared" ref="E11:E17" si="0">D11/C11</f>
        <v>0.37804878048780488</v>
      </c>
      <c r="F11" s="174">
        <v>58</v>
      </c>
      <c r="G11" s="151">
        <f t="shared" ref="G11:G17" si="1">F11/C11</f>
        <v>0.70731707317073167</v>
      </c>
      <c r="H11" s="136">
        <v>0</v>
      </c>
      <c r="I11" s="151">
        <f t="shared" ref="I11:I17" si="2">H11/C11</f>
        <v>0</v>
      </c>
      <c r="J11" s="136">
        <v>443</v>
      </c>
      <c r="K11" s="30"/>
      <c r="L11" s="71"/>
      <c r="M11" s="72"/>
      <c r="N11" s="72"/>
    </row>
    <row r="12" spans="2:14" ht="24.95" customHeight="1" x14ac:dyDescent="0.3">
      <c r="B12" s="106" t="s">
        <v>6</v>
      </c>
      <c r="C12" s="136">
        <v>84</v>
      </c>
      <c r="D12" s="136">
        <v>3</v>
      </c>
      <c r="E12" s="151">
        <f t="shared" si="0"/>
        <v>3.5714285714285712E-2</v>
      </c>
      <c r="F12" s="136">
        <v>14</v>
      </c>
      <c r="G12" s="151">
        <f t="shared" si="1"/>
        <v>0.16666666666666666</v>
      </c>
      <c r="H12" s="136">
        <v>0</v>
      </c>
      <c r="I12" s="151">
        <f t="shared" si="2"/>
        <v>0</v>
      </c>
      <c r="J12" s="136">
        <v>71</v>
      </c>
      <c r="K12" s="30"/>
      <c r="L12" s="71"/>
      <c r="M12" s="72"/>
      <c r="N12" s="72"/>
    </row>
    <row r="13" spans="2:14" ht="24.95" customHeight="1" x14ac:dyDescent="0.3">
      <c r="B13" s="106" t="s">
        <v>7</v>
      </c>
      <c r="C13" s="136">
        <v>14</v>
      </c>
      <c r="D13" s="136">
        <v>0</v>
      </c>
      <c r="E13" s="151">
        <f t="shared" si="0"/>
        <v>0</v>
      </c>
      <c r="F13" s="136">
        <v>14</v>
      </c>
      <c r="G13" s="151">
        <f t="shared" si="1"/>
        <v>1</v>
      </c>
      <c r="H13" s="136">
        <v>0</v>
      </c>
      <c r="I13" s="151">
        <f t="shared" si="2"/>
        <v>0</v>
      </c>
      <c r="J13" s="136">
        <v>26</v>
      </c>
      <c r="K13" s="30"/>
      <c r="L13" s="71"/>
      <c r="M13" s="72"/>
      <c r="N13" s="72"/>
    </row>
    <row r="14" spans="2:14" ht="24.95" customHeight="1" x14ac:dyDescent="0.3">
      <c r="B14" s="106" t="s">
        <v>8</v>
      </c>
      <c r="C14" s="136">
        <v>18</v>
      </c>
      <c r="D14" s="136">
        <v>1</v>
      </c>
      <c r="E14" s="151">
        <f t="shared" si="0"/>
        <v>5.5555555555555552E-2</v>
      </c>
      <c r="F14" s="136">
        <v>14</v>
      </c>
      <c r="G14" s="151">
        <f t="shared" si="1"/>
        <v>0.77777777777777779</v>
      </c>
      <c r="H14" s="136">
        <v>0</v>
      </c>
      <c r="I14" s="151">
        <f t="shared" si="2"/>
        <v>0</v>
      </c>
      <c r="J14" s="136">
        <v>16</v>
      </c>
      <c r="K14" s="30"/>
      <c r="L14" s="71"/>
      <c r="M14" s="72"/>
      <c r="N14" s="72"/>
    </row>
    <row r="15" spans="2:14" ht="24.95" customHeight="1" x14ac:dyDescent="0.3">
      <c r="B15" s="106" t="s">
        <v>9</v>
      </c>
      <c r="C15" s="136">
        <v>101</v>
      </c>
      <c r="D15" s="136">
        <v>9</v>
      </c>
      <c r="E15" s="151">
        <f t="shared" si="0"/>
        <v>8.9108910891089105E-2</v>
      </c>
      <c r="F15" s="136">
        <v>38</v>
      </c>
      <c r="G15" s="151">
        <f t="shared" si="1"/>
        <v>0.37623762376237624</v>
      </c>
      <c r="H15" s="136">
        <v>0</v>
      </c>
      <c r="I15" s="151">
        <f t="shared" si="2"/>
        <v>0</v>
      </c>
      <c r="J15" s="136">
        <v>31</v>
      </c>
      <c r="K15" s="30"/>
      <c r="L15" s="71"/>
      <c r="M15" s="72"/>
      <c r="N15" s="72"/>
    </row>
    <row r="16" spans="2:14" ht="24.95" customHeight="1" x14ac:dyDescent="0.3">
      <c r="B16" s="106" t="s">
        <v>10</v>
      </c>
      <c r="C16" s="136">
        <v>35</v>
      </c>
      <c r="D16" s="136">
        <v>0</v>
      </c>
      <c r="E16" s="151">
        <f t="shared" si="0"/>
        <v>0</v>
      </c>
      <c r="F16" s="136">
        <v>20</v>
      </c>
      <c r="G16" s="151">
        <f t="shared" si="1"/>
        <v>0.5714285714285714</v>
      </c>
      <c r="H16" s="136">
        <v>0</v>
      </c>
      <c r="I16" s="151">
        <f t="shared" si="2"/>
        <v>0</v>
      </c>
      <c r="J16" s="136">
        <v>77</v>
      </c>
      <c r="K16" s="30"/>
      <c r="L16" s="71"/>
      <c r="M16" s="72"/>
      <c r="N16" s="72"/>
    </row>
    <row r="17" spans="2:14" ht="24.95" customHeight="1" x14ac:dyDescent="0.3">
      <c r="B17" s="106" t="s">
        <v>11</v>
      </c>
      <c r="C17" s="136">
        <v>14</v>
      </c>
      <c r="D17" s="136">
        <v>3</v>
      </c>
      <c r="E17" s="151">
        <f t="shared" si="0"/>
        <v>0.21428571428571427</v>
      </c>
      <c r="F17" s="136">
        <v>13</v>
      </c>
      <c r="G17" s="151">
        <f t="shared" si="1"/>
        <v>0.9285714285714286</v>
      </c>
      <c r="H17" s="136">
        <v>0</v>
      </c>
      <c r="I17" s="151">
        <f t="shared" si="2"/>
        <v>0</v>
      </c>
      <c r="J17" s="136">
        <v>43</v>
      </c>
      <c r="K17" s="30"/>
      <c r="L17" s="71"/>
      <c r="M17" s="72"/>
      <c r="N17" s="72"/>
    </row>
    <row r="18" spans="2:14" ht="24.95" customHeight="1" x14ac:dyDescent="0.3">
      <c r="B18" s="106" t="s">
        <v>12</v>
      </c>
      <c r="C18" s="136">
        <v>0</v>
      </c>
      <c r="D18" s="136">
        <v>0</v>
      </c>
      <c r="E18" s="151">
        <v>0</v>
      </c>
      <c r="F18" s="136">
        <v>0</v>
      </c>
      <c r="G18" s="151">
        <v>0</v>
      </c>
      <c r="H18" s="136">
        <v>0</v>
      </c>
      <c r="I18" s="151">
        <v>0</v>
      </c>
      <c r="J18" s="136">
        <v>1</v>
      </c>
      <c r="K18" s="30"/>
      <c r="L18" s="71"/>
      <c r="M18" s="72"/>
      <c r="N18" s="72"/>
    </row>
    <row r="19" spans="2:14" ht="24.95" customHeight="1" x14ac:dyDescent="0.3">
      <c r="B19" s="106" t="s">
        <v>13</v>
      </c>
      <c r="C19" s="136">
        <v>110</v>
      </c>
      <c r="D19" s="136">
        <v>14</v>
      </c>
      <c r="E19" s="151">
        <f>D19/C19</f>
        <v>0.12727272727272726</v>
      </c>
      <c r="F19" s="136">
        <v>50</v>
      </c>
      <c r="G19" s="151">
        <f>F19/C19</f>
        <v>0.45454545454545453</v>
      </c>
      <c r="H19" s="136">
        <v>0</v>
      </c>
      <c r="I19" s="151">
        <f>H19/C19</f>
        <v>0</v>
      </c>
      <c r="J19" s="136">
        <v>74</v>
      </c>
      <c r="K19" s="30"/>
      <c r="L19" s="71"/>
      <c r="M19" s="72"/>
      <c r="N19" s="72"/>
    </row>
    <row r="20" spans="2:14" ht="24.95" customHeight="1" x14ac:dyDescent="0.3">
      <c r="B20" s="107" t="s">
        <v>16</v>
      </c>
      <c r="C20" s="102">
        <f>SUM(C6:C19)</f>
        <v>574</v>
      </c>
      <c r="D20" s="102">
        <f>SUM(D6:D19)</f>
        <v>68</v>
      </c>
      <c r="E20" s="153">
        <f>D20/C20</f>
        <v>0.11846689895470383</v>
      </c>
      <c r="F20" s="102">
        <f>SUM(F6:F19)</f>
        <v>293</v>
      </c>
      <c r="G20" s="153">
        <f>F20/C20</f>
        <v>0.51045296167247389</v>
      </c>
      <c r="H20" s="102">
        <f>SUM(H6:H19)</f>
        <v>0</v>
      </c>
      <c r="I20" s="153">
        <f>H20/C20</f>
        <v>0</v>
      </c>
      <c r="J20" s="102">
        <f>SUM(J6:J19)</f>
        <v>991</v>
      </c>
      <c r="K20" s="30"/>
      <c r="L20" s="73"/>
      <c r="M20" s="74"/>
      <c r="N20" s="74"/>
    </row>
  </sheetData>
  <sheetProtection formatCells="0" formatColumns="0" formatRows="0" selectLockedCells="1"/>
  <mergeCells count="8">
    <mergeCell ref="B1:J2"/>
    <mergeCell ref="J4:J5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topLeftCell="A10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0" t="s">
        <v>156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2:20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6"/>
      <c r="M3" s="226"/>
      <c r="N3" s="226"/>
      <c r="O3" s="226"/>
      <c r="P3" s="226"/>
      <c r="Q3" s="28"/>
      <c r="R3" s="28"/>
    </row>
    <row r="4" spans="2:20" ht="24.75" customHeight="1" x14ac:dyDescent="0.2">
      <c r="B4" s="228" t="s">
        <v>14</v>
      </c>
      <c r="C4" s="205" t="s">
        <v>157</v>
      </c>
      <c r="D4" s="206"/>
      <c r="E4" s="206"/>
      <c r="F4" s="207"/>
      <c r="G4" s="236" t="s">
        <v>65</v>
      </c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20" ht="120" customHeight="1" x14ac:dyDescent="0.2">
      <c r="B5" s="228"/>
      <c r="C5" s="208"/>
      <c r="D5" s="209"/>
      <c r="E5" s="209"/>
      <c r="F5" s="210"/>
      <c r="G5" s="234" t="s">
        <v>159</v>
      </c>
      <c r="H5" s="234"/>
      <c r="I5" s="234" t="s">
        <v>160</v>
      </c>
      <c r="J5" s="234"/>
      <c r="K5" s="234" t="s">
        <v>161</v>
      </c>
      <c r="L5" s="234"/>
      <c r="M5" s="197" t="s">
        <v>162</v>
      </c>
      <c r="N5" s="198"/>
      <c r="O5" s="198"/>
      <c r="P5" s="199"/>
      <c r="Q5" s="197" t="s">
        <v>164</v>
      </c>
      <c r="R5" s="199"/>
    </row>
    <row r="6" spans="2:20" ht="182.25" customHeight="1" thickBot="1" x14ac:dyDescent="0.25">
      <c r="B6" s="228"/>
      <c r="C6" s="38" t="s">
        <v>165</v>
      </c>
      <c r="D6" s="39" t="s">
        <v>145</v>
      </c>
      <c r="E6" s="38" t="s">
        <v>158</v>
      </c>
      <c r="F6" s="39" t="s">
        <v>145</v>
      </c>
      <c r="G6" s="104" t="s">
        <v>64</v>
      </c>
      <c r="H6" s="57" t="s">
        <v>194</v>
      </c>
      <c r="I6" s="104" t="s">
        <v>64</v>
      </c>
      <c r="J6" s="57" t="s">
        <v>194</v>
      </c>
      <c r="K6" s="104" t="s">
        <v>64</v>
      </c>
      <c r="L6" s="57" t="s">
        <v>193</v>
      </c>
      <c r="M6" s="104" t="s">
        <v>163</v>
      </c>
      <c r="N6" s="105" t="s">
        <v>194</v>
      </c>
      <c r="O6" s="38" t="s">
        <v>154</v>
      </c>
      <c r="P6" s="57" t="s">
        <v>194</v>
      </c>
      <c r="Q6" s="104" t="s">
        <v>64</v>
      </c>
      <c r="R6" s="57" t="s">
        <v>194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35" t="s">
        <v>236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0" t="s">
        <v>66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6"/>
      <c r="N3" s="226"/>
      <c r="O3" s="27"/>
      <c r="P3" s="27"/>
      <c r="Q3" s="226"/>
      <c r="R3" s="226"/>
    </row>
    <row r="4" spans="2:18" ht="15" customHeight="1" x14ac:dyDescent="0.2">
      <c r="B4" s="228" t="s">
        <v>14</v>
      </c>
      <c r="C4" s="233" t="s">
        <v>166</v>
      </c>
      <c r="D4" s="236" t="s">
        <v>65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18" ht="21.75" customHeight="1" x14ac:dyDescent="0.2">
      <c r="B5" s="228"/>
      <c r="C5" s="233"/>
      <c r="D5" s="231" t="s">
        <v>106</v>
      </c>
      <c r="E5" s="243" t="s">
        <v>101</v>
      </c>
      <c r="F5" s="244"/>
      <c r="G5" s="243" t="s">
        <v>167</v>
      </c>
      <c r="H5" s="244"/>
      <c r="I5" s="243" t="s">
        <v>168</v>
      </c>
      <c r="J5" s="244"/>
      <c r="K5" s="240" t="s">
        <v>94</v>
      </c>
      <c r="L5" s="241"/>
      <c r="M5" s="241"/>
      <c r="N5" s="241"/>
      <c r="O5" s="241"/>
      <c r="P5" s="241"/>
      <c r="Q5" s="241"/>
      <c r="R5" s="242"/>
    </row>
    <row r="6" spans="2:18" ht="100.5" customHeight="1" x14ac:dyDescent="0.2">
      <c r="B6" s="228"/>
      <c r="C6" s="233"/>
      <c r="D6" s="249"/>
      <c r="E6" s="245"/>
      <c r="F6" s="246"/>
      <c r="G6" s="245"/>
      <c r="H6" s="246"/>
      <c r="I6" s="245"/>
      <c r="J6" s="246"/>
      <c r="K6" s="240" t="s">
        <v>92</v>
      </c>
      <c r="L6" s="248"/>
      <c r="M6" s="197" t="s">
        <v>209</v>
      </c>
      <c r="N6" s="247"/>
      <c r="O6" s="197" t="s">
        <v>114</v>
      </c>
      <c r="P6" s="247"/>
      <c r="Q6" s="197" t="s">
        <v>93</v>
      </c>
      <c r="R6" s="247"/>
    </row>
    <row r="7" spans="2:18" ht="128.25" customHeight="1" x14ac:dyDescent="0.2">
      <c r="B7" s="228"/>
      <c r="C7" s="233"/>
      <c r="D7" s="232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75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76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39" t="s">
        <v>237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P25"/>
  <sheetViews>
    <sheetView tabSelected="1" view="pageBreakPreview" zoomScale="75" zoomScaleNormal="90" zoomScaleSheetLayoutView="75" workbookViewId="0">
      <selection activeCell="C4" sqref="C4:C7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0" t="s">
        <v>95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6"/>
      <c r="J3" s="226"/>
      <c r="K3" s="27"/>
      <c r="L3" s="28"/>
    </row>
    <row r="4" spans="2:16" ht="51.75" customHeight="1" x14ac:dyDescent="0.2">
      <c r="B4" s="228" t="s">
        <v>14</v>
      </c>
      <c r="C4" s="231" t="s">
        <v>241</v>
      </c>
      <c r="D4" s="236" t="s">
        <v>65</v>
      </c>
      <c r="E4" s="256"/>
      <c r="F4" s="200" t="s">
        <v>210</v>
      </c>
      <c r="G4" s="236" t="s">
        <v>65</v>
      </c>
      <c r="H4" s="238"/>
      <c r="I4" s="200" t="s">
        <v>224</v>
      </c>
      <c r="J4" s="253" t="s">
        <v>211</v>
      </c>
      <c r="K4" s="228" t="s">
        <v>98</v>
      </c>
      <c r="L4" s="228"/>
      <c r="M4" s="228"/>
      <c r="O4" s="76"/>
    </row>
    <row r="5" spans="2:16" ht="20.25" customHeight="1" x14ac:dyDescent="0.2">
      <c r="B5" s="228"/>
      <c r="C5" s="249"/>
      <c r="D5" s="250" t="s">
        <v>96</v>
      </c>
      <c r="E5" s="258" t="s">
        <v>97</v>
      </c>
      <c r="F5" s="262"/>
      <c r="G5" s="231" t="s">
        <v>96</v>
      </c>
      <c r="H5" s="253" t="s">
        <v>97</v>
      </c>
      <c r="I5" s="262"/>
      <c r="J5" s="254"/>
      <c r="K5" s="231" t="s">
        <v>15</v>
      </c>
      <c r="L5" s="228" t="s">
        <v>57</v>
      </c>
      <c r="M5" s="228"/>
      <c r="O5" s="76"/>
    </row>
    <row r="6" spans="2:16" ht="48.75" customHeight="1" x14ac:dyDescent="0.2">
      <c r="B6" s="228"/>
      <c r="C6" s="249"/>
      <c r="D6" s="251"/>
      <c r="E6" s="259"/>
      <c r="F6" s="262"/>
      <c r="G6" s="249"/>
      <c r="H6" s="265"/>
      <c r="I6" s="262"/>
      <c r="J6" s="254"/>
      <c r="K6" s="257"/>
      <c r="L6" s="231" t="s">
        <v>225</v>
      </c>
      <c r="M6" s="258" t="s">
        <v>99</v>
      </c>
      <c r="O6" s="267" t="s">
        <v>152</v>
      </c>
      <c r="P6" s="264" t="s">
        <v>153</v>
      </c>
    </row>
    <row r="7" spans="2:16" ht="120.75" customHeight="1" x14ac:dyDescent="0.2">
      <c r="B7" s="228"/>
      <c r="C7" s="232"/>
      <c r="D7" s="252"/>
      <c r="E7" s="260"/>
      <c r="F7" s="263"/>
      <c r="G7" s="232"/>
      <c r="H7" s="266"/>
      <c r="I7" s="263"/>
      <c r="J7" s="255"/>
      <c r="K7" s="232"/>
      <c r="L7" s="232"/>
      <c r="M7" s="261"/>
      <c r="O7" s="267"/>
      <c r="P7" s="264"/>
    </row>
    <row r="8" spans="2:16" ht="30" customHeight="1" x14ac:dyDescent="0.2">
      <c r="B8" s="106" t="s">
        <v>0</v>
      </c>
      <c r="C8" s="96">
        <v>413</v>
      </c>
      <c r="D8" s="109">
        <v>107</v>
      </c>
      <c r="E8" s="99">
        <f t="shared" ref="E8:E22" si="0">D8/C8</f>
        <v>0.25907990314769974</v>
      </c>
      <c r="F8" s="96">
        <v>37</v>
      </c>
      <c r="G8" s="96">
        <v>0</v>
      </c>
      <c r="H8" s="99">
        <f t="shared" ref="H8:H22" si="1">G8/F8</f>
        <v>0</v>
      </c>
      <c r="I8" s="96">
        <v>18</v>
      </c>
      <c r="J8" s="99">
        <v>0</v>
      </c>
      <c r="K8" s="96">
        <v>96</v>
      </c>
      <c r="L8" s="96">
        <v>5</v>
      </c>
      <c r="M8" s="110">
        <f t="shared" ref="M8:M22" si="2">L8/K8</f>
        <v>5.2083333333333336E-2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6" t="s">
        <v>1</v>
      </c>
      <c r="C9" s="96">
        <v>113</v>
      </c>
      <c r="D9" s="109">
        <v>83</v>
      </c>
      <c r="E9" s="99">
        <f t="shared" si="0"/>
        <v>0.73451327433628322</v>
      </c>
      <c r="F9" s="96">
        <v>36</v>
      </c>
      <c r="G9" s="96">
        <v>1</v>
      </c>
      <c r="H9" s="99">
        <f t="shared" si="1"/>
        <v>2.7777777777777776E-2</v>
      </c>
      <c r="I9" s="96">
        <v>15</v>
      </c>
      <c r="J9" s="99">
        <v>0</v>
      </c>
      <c r="K9" s="96">
        <v>93</v>
      </c>
      <c r="L9" s="96">
        <v>34</v>
      </c>
      <c r="M9" s="110">
        <f t="shared" si="2"/>
        <v>0.36559139784946237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6" t="s">
        <v>2</v>
      </c>
      <c r="C10" s="100">
        <v>96</v>
      </c>
      <c r="D10" s="109">
        <v>56</v>
      </c>
      <c r="E10" s="99">
        <f t="shared" si="0"/>
        <v>0.58333333333333337</v>
      </c>
      <c r="F10" s="96">
        <v>31</v>
      </c>
      <c r="G10" s="96">
        <v>4</v>
      </c>
      <c r="H10" s="99">
        <f t="shared" si="1"/>
        <v>0.12903225806451613</v>
      </c>
      <c r="I10" s="96">
        <v>7</v>
      </c>
      <c r="J10" s="99">
        <v>0</v>
      </c>
      <c r="K10" s="100">
        <v>63</v>
      </c>
      <c r="L10" s="100">
        <v>0</v>
      </c>
      <c r="M10" s="110">
        <f t="shared" si="2"/>
        <v>0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6" t="s">
        <v>3</v>
      </c>
      <c r="C11" s="96">
        <v>509</v>
      </c>
      <c r="D11" s="109">
        <v>143</v>
      </c>
      <c r="E11" s="99">
        <f t="shared" si="0"/>
        <v>0.28094302554027506</v>
      </c>
      <c r="F11" s="96">
        <v>57</v>
      </c>
      <c r="G11" s="97">
        <v>27</v>
      </c>
      <c r="H11" s="99">
        <f t="shared" si="1"/>
        <v>0.47368421052631576</v>
      </c>
      <c r="I11" s="97">
        <v>57</v>
      </c>
      <c r="J11" s="99">
        <v>0</v>
      </c>
      <c r="K11" s="96">
        <v>112</v>
      </c>
      <c r="L11" s="96">
        <v>16</v>
      </c>
      <c r="M11" s="110">
        <f t="shared" si="2"/>
        <v>0.14285714285714285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6" t="s">
        <v>4</v>
      </c>
      <c r="C12" s="96">
        <v>171</v>
      </c>
      <c r="D12" s="109">
        <v>79</v>
      </c>
      <c r="E12" s="99">
        <f t="shared" si="0"/>
        <v>0.46198830409356723</v>
      </c>
      <c r="F12" s="96">
        <v>22</v>
      </c>
      <c r="G12" s="96">
        <v>0</v>
      </c>
      <c r="H12" s="99">
        <f t="shared" si="1"/>
        <v>0</v>
      </c>
      <c r="I12" s="96">
        <v>2</v>
      </c>
      <c r="J12" s="99">
        <v>0</v>
      </c>
      <c r="K12" s="96">
        <v>69</v>
      </c>
      <c r="L12" s="96">
        <v>7</v>
      </c>
      <c r="M12" s="110">
        <f t="shared" si="2"/>
        <v>0.10144927536231885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6" t="s">
        <v>5</v>
      </c>
      <c r="C13" s="96">
        <v>163</v>
      </c>
      <c r="D13" s="109">
        <v>147</v>
      </c>
      <c r="E13" s="99">
        <f t="shared" si="0"/>
        <v>0.90184049079754602</v>
      </c>
      <c r="F13" s="96">
        <v>25</v>
      </c>
      <c r="G13" s="96">
        <v>9</v>
      </c>
      <c r="H13" s="99">
        <f t="shared" si="1"/>
        <v>0.36</v>
      </c>
      <c r="I13" s="96">
        <v>9</v>
      </c>
      <c r="J13" s="99">
        <v>0</v>
      </c>
      <c r="K13" s="96">
        <v>157</v>
      </c>
      <c r="L13" s="96">
        <v>119</v>
      </c>
      <c r="M13" s="110">
        <f t="shared" si="2"/>
        <v>0.7579617834394905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6" t="s">
        <v>6</v>
      </c>
      <c r="C14" s="96">
        <v>331</v>
      </c>
      <c r="D14" s="109">
        <v>251</v>
      </c>
      <c r="E14" s="99">
        <f t="shared" si="0"/>
        <v>0.7583081570996979</v>
      </c>
      <c r="F14" s="96">
        <v>22</v>
      </c>
      <c r="G14" s="96">
        <v>0</v>
      </c>
      <c r="H14" s="99">
        <f t="shared" si="1"/>
        <v>0</v>
      </c>
      <c r="I14" s="96">
        <v>61</v>
      </c>
      <c r="J14" s="99">
        <v>0</v>
      </c>
      <c r="K14" s="96">
        <v>268</v>
      </c>
      <c r="L14" s="96">
        <v>185</v>
      </c>
      <c r="M14" s="110">
        <f t="shared" si="2"/>
        <v>0.69029850746268662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6" t="s">
        <v>7</v>
      </c>
      <c r="C15" s="96">
        <v>130</v>
      </c>
      <c r="D15" s="109">
        <v>130</v>
      </c>
      <c r="E15" s="99">
        <f t="shared" si="0"/>
        <v>1</v>
      </c>
      <c r="F15" s="96">
        <v>7</v>
      </c>
      <c r="G15" s="96">
        <v>7</v>
      </c>
      <c r="H15" s="99">
        <f t="shared" si="1"/>
        <v>1</v>
      </c>
      <c r="I15" s="96">
        <v>0</v>
      </c>
      <c r="J15" s="99">
        <v>0</v>
      </c>
      <c r="K15" s="96">
        <v>137</v>
      </c>
      <c r="L15" s="96">
        <v>3</v>
      </c>
      <c r="M15" s="110">
        <f t="shared" si="2"/>
        <v>2.1897810218978103E-2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6" t="s">
        <v>8</v>
      </c>
      <c r="C16" s="96">
        <v>178</v>
      </c>
      <c r="D16" s="109">
        <v>108</v>
      </c>
      <c r="E16" s="99">
        <f t="shared" si="0"/>
        <v>0.6067415730337079</v>
      </c>
      <c r="F16" s="96">
        <v>37</v>
      </c>
      <c r="G16" s="96">
        <v>3</v>
      </c>
      <c r="H16" s="99">
        <f t="shared" si="1"/>
        <v>8.1081081081081086E-2</v>
      </c>
      <c r="I16" s="96">
        <v>76</v>
      </c>
      <c r="J16" s="99">
        <v>0</v>
      </c>
      <c r="K16" s="96">
        <v>187</v>
      </c>
      <c r="L16" s="96">
        <v>4</v>
      </c>
      <c r="M16" s="110">
        <f t="shared" si="2"/>
        <v>2.1390374331550801E-2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6" t="s">
        <v>9</v>
      </c>
      <c r="C17" s="96">
        <v>183</v>
      </c>
      <c r="D17" s="109">
        <v>127</v>
      </c>
      <c r="E17" s="99">
        <f t="shared" si="0"/>
        <v>0.69398907103825136</v>
      </c>
      <c r="F17" s="96">
        <v>19</v>
      </c>
      <c r="G17" s="96">
        <v>7</v>
      </c>
      <c r="H17" s="99">
        <f t="shared" si="1"/>
        <v>0.36842105263157893</v>
      </c>
      <c r="I17" s="96">
        <v>43</v>
      </c>
      <c r="J17" s="99">
        <v>0</v>
      </c>
      <c r="K17" s="96">
        <v>177</v>
      </c>
      <c r="L17" s="96">
        <v>3</v>
      </c>
      <c r="M17" s="110">
        <f t="shared" si="2"/>
        <v>1.6949152542372881E-2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6" t="s">
        <v>10</v>
      </c>
      <c r="C18" s="96">
        <v>127</v>
      </c>
      <c r="D18" s="109">
        <v>47</v>
      </c>
      <c r="E18" s="99">
        <f t="shared" si="0"/>
        <v>0.37007874015748032</v>
      </c>
      <c r="F18" s="96">
        <v>29</v>
      </c>
      <c r="G18" s="96">
        <v>0</v>
      </c>
      <c r="H18" s="99">
        <f t="shared" si="1"/>
        <v>0</v>
      </c>
      <c r="I18" s="96">
        <v>12</v>
      </c>
      <c r="J18" s="99">
        <v>0</v>
      </c>
      <c r="K18" s="96">
        <v>59</v>
      </c>
      <c r="L18" s="96">
        <v>28</v>
      </c>
      <c r="M18" s="110">
        <f t="shared" si="2"/>
        <v>0.47457627118644069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6" t="s">
        <v>11</v>
      </c>
      <c r="C19" s="111">
        <v>177</v>
      </c>
      <c r="D19" s="109">
        <v>164</v>
      </c>
      <c r="E19" s="99">
        <f t="shared" si="0"/>
        <v>0.92655367231638419</v>
      </c>
      <c r="F19" s="96">
        <v>32</v>
      </c>
      <c r="G19" s="96">
        <v>2</v>
      </c>
      <c r="H19" s="99">
        <f t="shared" si="1"/>
        <v>6.25E-2</v>
      </c>
      <c r="I19" s="96">
        <v>18</v>
      </c>
      <c r="J19" s="99">
        <v>0</v>
      </c>
      <c r="K19" s="100">
        <v>169</v>
      </c>
      <c r="L19" s="100">
        <v>22</v>
      </c>
      <c r="M19" s="110">
        <f t="shared" si="2"/>
        <v>0.13017751479289941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6" t="s">
        <v>12</v>
      </c>
      <c r="C20" s="111">
        <v>169</v>
      </c>
      <c r="D20" s="109">
        <v>69</v>
      </c>
      <c r="E20" s="99">
        <f t="shared" si="0"/>
        <v>0.40828402366863903</v>
      </c>
      <c r="F20" s="96">
        <v>60</v>
      </c>
      <c r="G20" s="111">
        <v>10</v>
      </c>
      <c r="H20" s="99">
        <f t="shared" si="1"/>
        <v>0.16666666666666666</v>
      </c>
      <c r="I20" s="111">
        <v>14</v>
      </c>
      <c r="J20" s="99">
        <v>0</v>
      </c>
      <c r="K20" s="100">
        <v>91</v>
      </c>
      <c r="L20" s="100">
        <v>6</v>
      </c>
      <c r="M20" s="110">
        <f t="shared" si="2"/>
        <v>6.5934065934065936E-2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6" t="s">
        <v>13</v>
      </c>
      <c r="C21" s="111">
        <v>86</v>
      </c>
      <c r="D21" s="109">
        <v>83</v>
      </c>
      <c r="E21" s="99">
        <f t="shared" si="0"/>
        <v>0.96511627906976749</v>
      </c>
      <c r="F21" s="96">
        <v>39</v>
      </c>
      <c r="G21" s="111">
        <v>31</v>
      </c>
      <c r="H21" s="99">
        <f t="shared" si="1"/>
        <v>0.79487179487179482</v>
      </c>
      <c r="I21" s="111">
        <v>90</v>
      </c>
      <c r="J21" s="99">
        <v>0</v>
      </c>
      <c r="K21" s="100">
        <v>204</v>
      </c>
      <c r="L21" s="100">
        <v>101</v>
      </c>
      <c r="M21" s="110">
        <f t="shared" si="2"/>
        <v>0.49509803921568629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7" t="s">
        <v>16</v>
      </c>
      <c r="C22" s="102">
        <f>SUM(C8:C21)</f>
        <v>2846</v>
      </c>
      <c r="D22" s="102">
        <f>SUM(D8:D21)</f>
        <v>1594</v>
      </c>
      <c r="E22" s="101">
        <f t="shared" si="0"/>
        <v>0.56008432888264226</v>
      </c>
      <c r="F22" s="103">
        <f>SUM(F8:F21)</f>
        <v>453</v>
      </c>
      <c r="G22" s="103">
        <f>SUM(G8:G21)</f>
        <v>101</v>
      </c>
      <c r="H22" s="101">
        <f t="shared" si="1"/>
        <v>0.22295805739514349</v>
      </c>
      <c r="I22" s="113">
        <f>SUM(I8:I21)</f>
        <v>422</v>
      </c>
      <c r="J22" s="101">
        <v>0</v>
      </c>
      <c r="K22" s="113">
        <f>SUM(K8:K21)</f>
        <v>1882</v>
      </c>
      <c r="L22" s="113">
        <f>SUM(L8:L21)</f>
        <v>533</v>
      </c>
      <c r="M22" s="114">
        <f t="shared" si="2"/>
        <v>0.2832093517534538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191</v>
      </c>
    </row>
    <row r="25" spans="2:16" ht="51" customHeight="1" x14ac:dyDescent="0.2">
      <c r="J25" s="90" t="s">
        <v>192</v>
      </c>
    </row>
  </sheetData>
  <sheetProtection formatCells="0" formatColumns="0" formatRows="0" selectLockedCells="1"/>
  <mergeCells count="20">
    <mergeCell ref="P6:P7"/>
    <mergeCell ref="G5:G7"/>
    <mergeCell ref="L5:M5"/>
    <mergeCell ref="I4:I7"/>
    <mergeCell ref="H5:H7"/>
    <mergeCell ref="K4:M4"/>
    <mergeCell ref="O6:O7"/>
    <mergeCell ref="D5:D7"/>
    <mergeCell ref="J4:J7"/>
    <mergeCell ref="B2:M2"/>
    <mergeCell ref="I3:J3"/>
    <mergeCell ref="B4:B7"/>
    <mergeCell ref="C4:C7"/>
    <mergeCell ref="D4:E4"/>
    <mergeCell ref="K5:K7"/>
    <mergeCell ref="E5:E7"/>
    <mergeCell ref="M6:M7"/>
    <mergeCell ref="L6:L7"/>
    <mergeCell ref="F4:F7"/>
    <mergeCell ref="G4:H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9" ht="63" customHeight="1" x14ac:dyDescent="0.2">
      <c r="B4" s="194" t="s">
        <v>14</v>
      </c>
      <c r="C4" s="197" t="s">
        <v>139</v>
      </c>
      <c r="D4" s="198"/>
      <c r="E4" s="198"/>
      <c r="F4" s="199"/>
      <c r="G4" s="197" t="s">
        <v>138</v>
      </c>
      <c r="H4" s="198"/>
      <c r="I4" s="198"/>
      <c r="J4" s="199"/>
      <c r="K4" s="197" t="s">
        <v>20</v>
      </c>
      <c r="L4" s="198"/>
      <c r="M4" s="198"/>
      <c r="N4" s="199"/>
      <c r="O4" s="197" t="s">
        <v>149</v>
      </c>
      <c r="P4" s="198"/>
      <c r="Q4" s="198"/>
      <c r="R4" s="199"/>
    </row>
    <row r="5" spans="2:19" ht="22.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100</v>
      </c>
      <c r="H5" s="202" t="s">
        <v>57</v>
      </c>
      <c r="I5" s="203"/>
      <c r="J5" s="204"/>
      <c r="K5" s="200" t="s">
        <v>218</v>
      </c>
      <c r="L5" s="202" t="s">
        <v>57</v>
      </c>
      <c r="M5" s="203"/>
      <c r="N5" s="204"/>
      <c r="O5" s="200" t="s">
        <v>219</v>
      </c>
      <c r="P5" s="202" t="s">
        <v>57</v>
      </c>
      <c r="Q5" s="203"/>
      <c r="R5" s="204"/>
    </row>
    <row r="6" spans="2:19" ht="147" customHeight="1" x14ac:dyDescent="0.2">
      <c r="B6" s="196"/>
      <c r="C6" s="201"/>
      <c r="D6" s="20" t="s">
        <v>140</v>
      </c>
      <c r="E6" s="20" t="s">
        <v>215</v>
      </c>
      <c r="F6" s="5" t="s">
        <v>141</v>
      </c>
      <c r="G6" s="201"/>
      <c r="H6" s="20" t="s">
        <v>140</v>
      </c>
      <c r="I6" s="20" t="s">
        <v>216</v>
      </c>
      <c r="J6" s="6" t="s">
        <v>142</v>
      </c>
      <c r="K6" s="201"/>
      <c r="L6" s="20" t="s">
        <v>137</v>
      </c>
      <c r="M6" s="20" t="s">
        <v>135</v>
      </c>
      <c r="N6" s="7" t="s">
        <v>142</v>
      </c>
      <c r="O6" s="201"/>
      <c r="P6" s="20" t="s">
        <v>136</v>
      </c>
      <c r="Q6" s="20" t="s">
        <v>217</v>
      </c>
      <c r="R6" s="7" t="s">
        <v>188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227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227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227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227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227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227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230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227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227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227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227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227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227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230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B1:U23"/>
  <sheetViews>
    <sheetView view="pageBreakPreview" topLeftCell="C1" zoomScale="75" zoomScaleNormal="100" zoomScaleSheetLayoutView="75" workbookViewId="0">
      <selection sqref="A1:A1048576"/>
    </sheetView>
  </sheetViews>
  <sheetFormatPr defaultRowHeight="12.75" x14ac:dyDescent="0.2"/>
  <cols>
    <col min="1" max="1" width="1.7109375" style="2" customWidth="1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0" t="s">
        <v>75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6"/>
      <c r="Q3" s="226"/>
      <c r="R3" s="226"/>
      <c r="S3" s="226"/>
    </row>
    <row r="4" spans="2:21" ht="30" customHeight="1" x14ac:dyDescent="0.2">
      <c r="B4" s="228" t="s">
        <v>14</v>
      </c>
      <c r="C4" s="221" t="s">
        <v>212</v>
      </c>
      <c r="D4" s="270" t="s">
        <v>68</v>
      </c>
      <c r="E4" s="236" t="s">
        <v>74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</row>
    <row r="5" spans="2:21" ht="23.25" customHeight="1" x14ac:dyDescent="0.2">
      <c r="B5" s="228"/>
      <c r="C5" s="269"/>
      <c r="D5" s="271"/>
      <c r="E5" s="221" t="s">
        <v>15</v>
      </c>
      <c r="F5" s="221" t="s">
        <v>69</v>
      </c>
      <c r="G5" s="275" t="s">
        <v>27</v>
      </c>
      <c r="H5" s="221" t="s">
        <v>70</v>
      </c>
      <c r="I5" s="275" t="s">
        <v>27</v>
      </c>
      <c r="J5" s="272" t="s">
        <v>57</v>
      </c>
      <c r="K5" s="273"/>
      <c r="L5" s="273"/>
      <c r="M5" s="273"/>
      <c r="N5" s="273"/>
      <c r="O5" s="273"/>
      <c r="P5" s="273"/>
      <c r="Q5" s="273"/>
      <c r="R5" s="273"/>
      <c r="S5" s="274"/>
    </row>
    <row r="6" spans="2:21" ht="165.75" customHeight="1" thickBot="1" x14ac:dyDescent="0.25">
      <c r="B6" s="228"/>
      <c r="C6" s="269"/>
      <c r="D6" s="271"/>
      <c r="E6" s="269"/>
      <c r="F6" s="269"/>
      <c r="G6" s="271"/>
      <c r="H6" s="269"/>
      <c r="I6" s="271"/>
      <c r="J6" s="24" t="s">
        <v>154</v>
      </c>
      <c r="K6" s="23" t="s">
        <v>27</v>
      </c>
      <c r="L6" s="24" t="s">
        <v>169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6" t="s">
        <v>0</v>
      </c>
      <c r="C7" s="136">
        <v>40</v>
      </c>
      <c r="D7" s="99">
        <f>C7/'8. Кол-во гос.органов'!C6</f>
        <v>0.95238095238095233</v>
      </c>
      <c r="E7" s="115">
        <f>F7+H7</f>
        <v>1705</v>
      </c>
      <c r="F7" s="96">
        <v>545</v>
      </c>
      <c r="G7" s="99">
        <f>F7/E7</f>
        <v>0.31964809384164222</v>
      </c>
      <c r="H7" s="96">
        <v>1160</v>
      </c>
      <c r="I7" s="99">
        <f>H7/E7</f>
        <v>0.68035190615835772</v>
      </c>
      <c r="J7" s="96">
        <v>1030</v>
      </c>
      <c r="K7" s="99">
        <f>J7/E7</f>
        <v>0.60410557184750735</v>
      </c>
      <c r="L7" s="96">
        <v>283</v>
      </c>
      <c r="M7" s="99">
        <f>L7/E7</f>
        <v>0.16598240469208211</v>
      </c>
      <c r="N7" s="96">
        <v>364</v>
      </c>
      <c r="O7" s="99">
        <f>N7/E7</f>
        <v>0.21348973607038124</v>
      </c>
      <c r="P7" s="96">
        <v>27</v>
      </c>
      <c r="Q7" s="99">
        <f>P7/E7</f>
        <v>1.5835777126099706E-2</v>
      </c>
      <c r="R7" s="96">
        <v>1</v>
      </c>
      <c r="S7" s="99">
        <f>R7/E7</f>
        <v>5.8651026392961877E-4</v>
      </c>
      <c r="U7" s="49" t="b">
        <f>F7+H7=J7+L7+N7+P7+R7</f>
        <v>1</v>
      </c>
    </row>
    <row r="8" spans="2:21" ht="30" customHeight="1" thickBot="1" x14ac:dyDescent="0.3">
      <c r="B8" s="106" t="s">
        <v>1</v>
      </c>
      <c r="C8" s="136">
        <v>24</v>
      </c>
      <c r="D8" s="99">
        <f>C8/'8. Кол-во гос.органов'!C7</f>
        <v>0.92307692307692313</v>
      </c>
      <c r="E8" s="115">
        <f t="shared" ref="E8:E21" si="0">F8+H8</f>
        <v>425</v>
      </c>
      <c r="F8" s="96">
        <v>126</v>
      </c>
      <c r="G8" s="99">
        <f t="shared" ref="G8:G21" si="1">F8/E8</f>
        <v>0.2964705882352941</v>
      </c>
      <c r="H8" s="96">
        <v>299</v>
      </c>
      <c r="I8" s="99">
        <f t="shared" ref="I8:I21" si="2">H8/E8</f>
        <v>0.70352941176470585</v>
      </c>
      <c r="J8" s="96">
        <v>139</v>
      </c>
      <c r="K8" s="99">
        <f t="shared" ref="K8:K21" si="3">J8/E8</f>
        <v>0.32705882352941179</v>
      </c>
      <c r="L8" s="96">
        <v>101</v>
      </c>
      <c r="M8" s="99">
        <f t="shared" ref="M8:M21" si="4">L8/E8</f>
        <v>0.23764705882352941</v>
      </c>
      <c r="N8" s="96">
        <v>175</v>
      </c>
      <c r="O8" s="99">
        <f t="shared" ref="O8:O21" si="5">N8/E8</f>
        <v>0.41176470588235292</v>
      </c>
      <c r="P8" s="96">
        <v>9</v>
      </c>
      <c r="Q8" s="99">
        <f t="shared" ref="Q8:Q21" si="6">P8/E8</f>
        <v>2.1176470588235293E-2</v>
      </c>
      <c r="R8" s="96">
        <v>1</v>
      </c>
      <c r="S8" s="99">
        <f t="shared" ref="S8:S21" si="7">R8/E8</f>
        <v>2.352941176470588E-3</v>
      </c>
      <c r="U8" s="49" t="b">
        <f t="shared" ref="U8:U21" si="8">F8+H8=J8+L8+N8+P8+R8</f>
        <v>1</v>
      </c>
    </row>
    <row r="9" spans="2:21" ht="30" customHeight="1" thickBot="1" x14ac:dyDescent="0.3">
      <c r="B9" s="106" t="s">
        <v>2</v>
      </c>
      <c r="C9" s="136">
        <v>21</v>
      </c>
      <c r="D9" s="99">
        <f>C9/'8. Кол-во гос.органов'!C8</f>
        <v>0.84</v>
      </c>
      <c r="E9" s="115">
        <f t="shared" si="0"/>
        <v>348</v>
      </c>
      <c r="F9" s="96">
        <v>150</v>
      </c>
      <c r="G9" s="99">
        <f t="shared" si="1"/>
        <v>0.43103448275862066</v>
      </c>
      <c r="H9" s="96">
        <v>198</v>
      </c>
      <c r="I9" s="99">
        <f t="shared" si="2"/>
        <v>0.56896551724137934</v>
      </c>
      <c r="J9" s="96">
        <v>236</v>
      </c>
      <c r="K9" s="99">
        <f t="shared" si="3"/>
        <v>0.67816091954022983</v>
      </c>
      <c r="L9" s="96">
        <v>34</v>
      </c>
      <c r="M9" s="99">
        <f t="shared" si="4"/>
        <v>9.7701149425287362E-2</v>
      </c>
      <c r="N9" s="96">
        <v>78</v>
      </c>
      <c r="O9" s="99">
        <f t="shared" si="5"/>
        <v>0.22413793103448276</v>
      </c>
      <c r="P9" s="96">
        <v>0</v>
      </c>
      <c r="Q9" s="99">
        <f t="shared" si="6"/>
        <v>0</v>
      </c>
      <c r="R9" s="96">
        <v>0</v>
      </c>
      <c r="S9" s="99">
        <f t="shared" si="7"/>
        <v>0</v>
      </c>
      <c r="U9" s="49" t="b">
        <f t="shared" si="8"/>
        <v>1</v>
      </c>
    </row>
    <row r="10" spans="2:21" ht="30" customHeight="1" thickBot="1" x14ac:dyDescent="0.3">
      <c r="B10" s="106" t="s">
        <v>3</v>
      </c>
      <c r="C10" s="136">
        <v>41</v>
      </c>
      <c r="D10" s="99">
        <f>C10/'8. Кол-во гос.органов'!C9</f>
        <v>0.78846153846153844</v>
      </c>
      <c r="E10" s="115">
        <f t="shared" si="0"/>
        <v>2143</v>
      </c>
      <c r="F10" s="96">
        <v>651</v>
      </c>
      <c r="G10" s="99">
        <f t="shared" si="1"/>
        <v>0.30377974801679886</v>
      </c>
      <c r="H10" s="96">
        <v>1492</v>
      </c>
      <c r="I10" s="99">
        <f t="shared" si="2"/>
        <v>0.69622025198320114</v>
      </c>
      <c r="J10" s="96">
        <v>673</v>
      </c>
      <c r="K10" s="99">
        <f t="shared" si="3"/>
        <v>0.31404573028464772</v>
      </c>
      <c r="L10" s="96">
        <v>135</v>
      </c>
      <c r="M10" s="99">
        <f t="shared" si="4"/>
        <v>6.2995800279981334E-2</v>
      </c>
      <c r="N10" s="96">
        <v>1313</v>
      </c>
      <c r="O10" s="99">
        <f t="shared" si="5"/>
        <v>0.61269248716752212</v>
      </c>
      <c r="P10" s="96">
        <v>18</v>
      </c>
      <c r="Q10" s="99">
        <f t="shared" si="6"/>
        <v>8.3994400373308443E-3</v>
      </c>
      <c r="R10" s="96">
        <v>4</v>
      </c>
      <c r="S10" s="99">
        <f t="shared" si="7"/>
        <v>1.8665422305179655E-3</v>
      </c>
      <c r="U10" s="49" t="b">
        <f t="shared" si="8"/>
        <v>1</v>
      </c>
    </row>
    <row r="11" spans="2:21" ht="30" customHeight="1" thickBot="1" x14ac:dyDescent="0.3">
      <c r="B11" s="106" t="s">
        <v>4</v>
      </c>
      <c r="C11" s="136">
        <v>30</v>
      </c>
      <c r="D11" s="99">
        <f>C11/'8. Кол-во гос.органов'!C10</f>
        <v>0.9375</v>
      </c>
      <c r="E11" s="115">
        <f t="shared" si="0"/>
        <v>512</v>
      </c>
      <c r="F11" s="96">
        <v>156</v>
      </c>
      <c r="G11" s="99">
        <f t="shared" si="1"/>
        <v>0.3046875</v>
      </c>
      <c r="H11" s="96">
        <v>356</v>
      </c>
      <c r="I11" s="99">
        <f t="shared" si="2"/>
        <v>0.6953125</v>
      </c>
      <c r="J11" s="96">
        <v>149</v>
      </c>
      <c r="K11" s="99">
        <f t="shared" si="3"/>
        <v>0.291015625</v>
      </c>
      <c r="L11" s="96">
        <v>126</v>
      </c>
      <c r="M11" s="99">
        <f t="shared" si="4"/>
        <v>0.24609375</v>
      </c>
      <c r="N11" s="96">
        <v>217</v>
      </c>
      <c r="O11" s="99">
        <f t="shared" si="5"/>
        <v>0.423828125</v>
      </c>
      <c r="P11" s="96">
        <v>19</v>
      </c>
      <c r="Q11" s="99">
        <f t="shared" si="6"/>
        <v>3.7109375E-2</v>
      </c>
      <c r="R11" s="96">
        <v>1</v>
      </c>
      <c r="S11" s="99">
        <f t="shared" si="7"/>
        <v>1.953125E-3</v>
      </c>
      <c r="U11" s="49" t="b">
        <f t="shared" si="8"/>
        <v>1</v>
      </c>
    </row>
    <row r="12" spans="2:21" ht="30" customHeight="1" thickBot="1" x14ac:dyDescent="0.3">
      <c r="B12" s="106" t="s">
        <v>5</v>
      </c>
      <c r="C12" s="174">
        <v>24</v>
      </c>
      <c r="D12" s="99">
        <f>C12/'8. Кол-во гос.органов'!C11</f>
        <v>1</v>
      </c>
      <c r="E12" s="115">
        <f t="shared" si="0"/>
        <v>674</v>
      </c>
      <c r="F12" s="118">
        <v>342</v>
      </c>
      <c r="G12" s="99">
        <f t="shared" si="1"/>
        <v>0.50741839762611274</v>
      </c>
      <c r="H12" s="97">
        <v>332</v>
      </c>
      <c r="I12" s="99">
        <f t="shared" si="2"/>
        <v>0.49258160237388726</v>
      </c>
      <c r="J12" s="97">
        <v>629</v>
      </c>
      <c r="K12" s="99">
        <f t="shared" si="3"/>
        <v>0.93323442136498513</v>
      </c>
      <c r="L12" s="97">
        <v>15</v>
      </c>
      <c r="M12" s="99">
        <f t="shared" si="4"/>
        <v>2.2255192878338281E-2</v>
      </c>
      <c r="N12" s="96">
        <v>30</v>
      </c>
      <c r="O12" s="99">
        <f t="shared" si="5"/>
        <v>4.4510385756676561E-2</v>
      </c>
      <c r="P12" s="96">
        <v>0</v>
      </c>
      <c r="Q12" s="99">
        <f t="shared" si="6"/>
        <v>0</v>
      </c>
      <c r="R12" s="96">
        <v>0</v>
      </c>
      <c r="S12" s="99">
        <f t="shared" si="7"/>
        <v>0</v>
      </c>
      <c r="U12" s="49" t="b">
        <f t="shared" si="8"/>
        <v>1</v>
      </c>
    </row>
    <row r="13" spans="2:21" ht="30" customHeight="1" thickBot="1" x14ac:dyDescent="0.3">
      <c r="B13" s="106" t="s">
        <v>6</v>
      </c>
      <c r="C13" s="136">
        <v>39</v>
      </c>
      <c r="D13" s="99">
        <f>C13/'8. Кол-во гос.органов'!C12</f>
        <v>1</v>
      </c>
      <c r="E13" s="115">
        <f t="shared" si="0"/>
        <v>4436</v>
      </c>
      <c r="F13" s="96">
        <v>1680</v>
      </c>
      <c r="G13" s="99">
        <f t="shared" si="1"/>
        <v>0.3787195671776375</v>
      </c>
      <c r="H13" s="96">
        <v>2756</v>
      </c>
      <c r="I13" s="99">
        <f t="shared" si="2"/>
        <v>0.62128043282236245</v>
      </c>
      <c r="J13" s="96">
        <v>3092</v>
      </c>
      <c r="K13" s="99">
        <f t="shared" si="3"/>
        <v>0.69702434625789</v>
      </c>
      <c r="L13" s="96">
        <v>353</v>
      </c>
      <c r="M13" s="99">
        <f t="shared" si="4"/>
        <v>7.9576194770063113E-2</v>
      </c>
      <c r="N13" s="96">
        <v>991</v>
      </c>
      <c r="O13" s="99">
        <f t="shared" si="5"/>
        <v>0.22339945897204688</v>
      </c>
      <c r="P13" s="96">
        <v>0</v>
      </c>
      <c r="Q13" s="99">
        <f t="shared" si="6"/>
        <v>0</v>
      </c>
      <c r="R13" s="96">
        <v>0</v>
      </c>
      <c r="S13" s="99">
        <f t="shared" si="7"/>
        <v>0</v>
      </c>
      <c r="U13" s="49" t="b">
        <f t="shared" si="8"/>
        <v>1</v>
      </c>
    </row>
    <row r="14" spans="2:21" ht="30" customHeight="1" thickBot="1" x14ac:dyDescent="0.3">
      <c r="B14" s="106" t="s">
        <v>7</v>
      </c>
      <c r="C14" s="136">
        <v>34</v>
      </c>
      <c r="D14" s="99">
        <f>C14/'8. Кол-во гос.органов'!C13</f>
        <v>1</v>
      </c>
      <c r="E14" s="115">
        <f t="shared" si="0"/>
        <v>956</v>
      </c>
      <c r="F14" s="96">
        <v>274</v>
      </c>
      <c r="G14" s="99">
        <f t="shared" si="1"/>
        <v>0.28661087866108786</v>
      </c>
      <c r="H14" s="96">
        <v>682</v>
      </c>
      <c r="I14" s="99">
        <f t="shared" si="2"/>
        <v>0.71338912133891208</v>
      </c>
      <c r="J14" s="96">
        <v>516</v>
      </c>
      <c r="K14" s="99">
        <f t="shared" si="3"/>
        <v>0.53974895397489542</v>
      </c>
      <c r="L14" s="96">
        <v>164</v>
      </c>
      <c r="M14" s="99">
        <f t="shared" si="4"/>
        <v>0.17154811715481172</v>
      </c>
      <c r="N14" s="96">
        <v>273</v>
      </c>
      <c r="O14" s="99">
        <f t="shared" si="5"/>
        <v>0.28556485355648537</v>
      </c>
      <c r="P14" s="96">
        <v>3</v>
      </c>
      <c r="Q14" s="99">
        <f t="shared" si="6"/>
        <v>3.1380753138075313E-3</v>
      </c>
      <c r="R14" s="96">
        <v>0</v>
      </c>
      <c r="S14" s="99">
        <f t="shared" si="7"/>
        <v>0</v>
      </c>
      <c r="U14" s="49" t="b">
        <f t="shared" si="8"/>
        <v>1</v>
      </c>
    </row>
    <row r="15" spans="2:21" ht="30" customHeight="1" thickBot="1" x14ac:dyDescent="0.3">
      <c r="B15" s="106" t="s">
        <v>8</v>
      </c>
      <c r="C15" s="136">
        <v>47</v>
      </c>
      <c r="D15" s="99">
        <f>C15/'8. Кол-во гос.органов'!C14</f>
        <v>1</v>
      </c>
      <c r="E15" s="115">
        <f t="shared" si="0"/>
        <v>3223</v>
      </c>
      <c r="F15" s="96">
        <v>718</v>
      </c>
      <c r="G15" s="99">
        <f t="shared" si="1"/>
        <v>0.22277381321749923</v>
      </c>
      <c r="H15" s="96">
        <v>2505</v>
      </c>
      <c r="I15" s="99">
        <f t="shared" si="2"/>
        <v>0.77722618678250077</v>
      </c>
      <c r="J15" s="96">
        <v>1678</v>
      </c>
      <c r="K15" s="99">
        <f t="shared" si="3"/>
        <v>0.52063295066708037</v>
      </c>
      <c r="L15" s="96">
        <v>473</v>
      </c>
      <c r="M15" s="99">
        <f t="shared" si="4"/>
        <v>0.14675767918088736</v>
      </c>
      <c r="N15" s="96">
        <v>1004</v>
      </c>
      <c r="O15" s="99">
        <f t="shared" si="5"/>
        <v>0.31151101458268693</v>
      </c>
      <c r="P15" s="96">
        <v>64</v>
      </c>
      <c r="Q15" s="99">
        <f t="shared" si="6"/>
        <v>1.9857275829972074E-2</v>
      </c>
      <c r="R15" s="96">
        <v>4</v>
      </c>
      <c r="S15" s="99">
        <f t="shared" si="7"/>
        <v>1.2410797393732546E-3</v>
      </c>
      <c r="U15" s="49" t="b">
        <f t="shared" si="8"/>
        <v>1</v>
      </c>
    </row>
    <row r="16" spans="2:21" ht="30" customHeight="1" thickBot="1" x14ac:dyDescent="0.3">
      <c r="B16" s="106" t="s">
        <v>9</v>
      </c>
      <c r="C16" s="136">
        <v>33</v>
      </c>
      <c r="D16" s="99">
        <f>C16/'8. Кол-во гос.органов'!C15</f>
        <v>1</v>
      </c>
      <c r="E16" s="115">
        <f t="shared" si="0"/>
        <v>605</v>
      </c>
      <c r="F16" s="96">
        <v>274</v>
      </c>
      <c r="G16" s="99">
        <f t="shared" si="1"/>
        <v>0.45289256198347105</v>
      </c>
      <c r="H16" s="96">
        <v>331</v>
      </c>
      <c r="I16" s="99">
        <f t="shared" si="2"/>
        <v>0.54710743801652895</v>
      </c>
      <c r="J16" s="96">
        <v>177</v>
      </c>
      <c r="K16" s="99">
        <f t="shared" si="3"/>
        <v>0.29256198347107437</v>
      </c>
      <c r="L16" s="96">
        <v>232</v>
      </c>
      <c r="M16" s="99">
        <f t="shared" si="4"/>
        <v>0.38347107438016531</v>
      </c>
      <c r="N16" s="96">
        <v>193</v>
      </c>
      <c r="O16" s="99">
        <f t="shared" si="5"/>
        <v>0.31900826446280994</v>
      </c>
      <c r="P16" s="96">
        <v>1</v>
      </c>
      <c r="Q16" s="99">
        <f t="shared" si="6"/>
        <v>1.652892561983471E-3</v>
      </c>
      <c r="R16" s="96">
        <v>2</v>
      </c>
      <c r="S16" s="99">
        <f t="shared" si="7"/>
        <v>3.3057851239669421E-3</v>
      </c>
      <c r="U16" s="49" t="b">
        <f t="shared" si="8"/>
        <v>1</v>
      </c>
    </row>
    <row r="17" spans="2:21" ht="30" customHeight="1" thickBot="1" x14ac:dyDescent="0.3">
      <c r="B17" s="106" t="s">
        <v>10</v>
      </c>
      <c r="C17" s="136">
        <v>24</v>
      </c>
      <c r="D17" s="99">
        <f>C17/'8. Кол-во гос.органов'!C16</f>
        <v>0.96</v>
      </c>
      <c r="E17" s="115">
        <f t="shared" si="0"/>
        <v>390</v>
      </c>
      <c r="F17" s="96">
        <v>102</v>
      </c>
      <c r="G17" s="99">
        <f t="shared" si="1"/>
        <v>0.26153846153846155</v>
      </c>
      <c r="H17" s="96">
        <v>288</v>
      </c>
      <c r="I17" s="99">
        <f t="shared" si="2"/>
        <v>0.7384615384615385</v>
      </c>
      <c r="J17" s="96">
        <v>167</v>
      </c>
      <c r="K17" s="99">
        <f t="shared" si="3"/>
        <v>0.42820512820512818</v>
      </c>
      <c r="L17" s="96">
        <v>33</v>
      </c>
      <c r="M17" s="99">
        <f t="shared" si="4"/>
        <v>8.461538461538462E-2</v>
      </c>
      <c r="N17" s="96">
        <v>186</v>
      </c>
      <c r="O17" s="99">
        <f t="shared" si="5"/>
        <v>0.47692307692307695</v>
      </c>
      <c r="P17" s="96">
        <v>3</v>
      </c>
      <c r="Q17" s="99">
        <f t="shared" si="6"/>
        <v>7.6923076923076927E-3</v>
      </c>
      <c r="R17" s="96">
        <v>1</v>
      </c>
      <c r="S17" s="99">
        <f t="shared" si="7"/>
        <v>2.5641025641025641E-3</v>
      </c>
      <c r="U17" s="49" t="b">
        <f t="shared" si="8"/>
        <v>1</v>
      </c>
    </row>
    <row r="18" spans="2:21" ht="30" customHeight="1" thickBot="1" x14ac:dyDescent="0.3">
      <c r="B18" s="106" t="s">
        <v>11</v>
      </c>
      <c r="C18" s="136">
        <v>27</v>
      </c>
      <c r="D18" s="99">
        <f>C18/'8. Кол-во гос.органов'!C17</f>
        <v>0.65853658536585369</v>
      </c>
      <c r="E18" s="115">
        <f t="shared" si="0"/>
        <v>1176</v>
      </c>
      <c r="F18" s="96">
        <v>392</v>
      </c>
      <c r="G18" s="99">
        <f t="shared" si="1"/>
        <v>0.33333333333333331</v>
      </c>
      <c r="H18" s="96">
        <v>784</v>
      </c>
      <c r="I18" s="99">
        <f t="shared" si="2"/>
        <v>0.66666666666666663</v>
      </c>
      <c r="J18" s="96">
        <v>1017</v>
      </c>
      <c r="K18" s="99">
        <f t="shared" si="3"/>
        <v>0.86479591836734693</v>
      </c>
      <c r="L18" s="96">
        <v>23</v>
      </c>
      <c r="M18" s="99">
        <f t="shared" si="4"/>
        <v>1.9557823129251702E-2</v>
      </c>
      <c r="N18" s="96">
        <v>136</v>
      </c>
      <c r="O18" s="99">
        <f t="shared" si="5"/>
        <v>0.11564625850340136</v>
      </c>
      <c r="P18" s="96">
        <v>0</v>
      </c>
      <c r="Q18" s="99">
        <f t="shared" si="6"/>
        <v>0</v>
      </c>
      <c r="R18" s="96">
        <v>0</v>
      </c>
      <c r="S18" s="99">
        <f t="shared" si="7"/>
        <v>0</v>
      </c>
      <c r="U18" s="49" t="b">
        <f t="shared" si="8"/>
        <v>1</v>
      </c>
    </row>
    <row r="19" spans="2:21" ht="30" customHeight="1" thickBot="1" x14ac:dyDescent="0.3">
      <c r="B19" s="106" t="s">
        <v>12</v>
      </c>
      <c r="C19" s="136">
        <v>26</v>
      </c>
      <c r="D19" s="99">
        <f>C19/'8. Кол-во гос.органов'!C18</f>
        <v>0.61904761904761907</v>
      </c>
      <c r="E19" s="115">
        <f t="shared" si="0"/>
        <v>454</v>
      </c>
      <c r="F19" s="96">
        <v>144</v>
      </c>
      <c r="G19" s="99">
        <f t="shared" si="1"/>
        <v>0.31718061674008813</v>
      </c>
      <c r="H19" s="96">
        <v>310</v>
      </c>
      <c r="I19" s="99">
        <f t="shared" si="2"/>
        <v>0.68281938325991187</v>
      </c>
      <c r="J19" s="96">
        <v>277</v>
      </c>
      <c r="K19" s="99">
        <f t="shared" si="3"/>
        <v>0.61013215859030834</v>
      </c>
      <c r="L19" s="96">
        <v>24</v>
      </c>
      <c r="M19" s="99">
        <f t="shared" si="4"/>
        <v>5.2863436123348019E-2</v>
      </c>
      <c r="N19" s="96">
        <v>150</v>
      </c>
      <c r="O19" s="99">
        <f t="shared" si="5"/>
        <v>0.33039647577092512</v>
      </c>
      <c r="P19" s="96">
        <v>0</v>
      </c>
      <c r="Q19" s="99">
        <f t="shared" si="6"/>
        <v>0</v>
      </c>
      <c r="R19" s="96">
        <v>3</v>
      </c>
      <c r="S19" s="99">
        <f t="shared" si="7"/>
        <v>6.6079295154185024E-3</v>
      </c>
      <c r="U19" s="49" t="b">
        <f t="shared" si="8"/>
        <v>1</v>
      </c>
    </row>
    <row r="20" spans="2:21" ht="30" customHeight="1" thickBot="1" x14ac:dyDescent="0.3">
      <c r="B20" s="106" t="s">
        <v>13</v>
      </c>
      <c r="C20" s="136">
        <v>24</v>
      </c>
      <c r="D20" s="99">
        <f>C20/'8. Кол-во гос.органов'!C19</f>
        <v>1</v>
      </c>
      <c r="E20" s="115">
        <f t="shared" si="0"/>
        <v>550</v>
      </c>
      <c r="F20" s="96">
        <v>146</v>
      </c>
      <c r="G20" s="99">
        <f t="shared" si="1"/>
        <v>0.26545454545454544</v>
      </c>
      <c r="H20" s="96">
        <v>404</v>
      </c>
      <c r="I20" s="99">
        <f t="shared" si="2"/>
        <v>0.7345454545454545</v>
      </c>
      <c r="J20" s="96">
        <v>217</v>
      </c>
      <c r="K20" s="99">
        <f t="shared" si="3"/>
        <v>0.39454545454545453</v>
      </c>
      <c r="L20" s="96">
        <v>55</v>
      </c>
      <c r="M20" s="99">
        <f t="shared" si="4"/>
        <v>0.1</v>
      </c>
      <c r="N20" s="96">
        <v>278</v>
      </c>
      <c r="O20" s="99">
        <f t="shared" si="5"/>
        <v>0.50545454545454549</v>
      </c>
      <c r="P20" s="96">
        <v>0</v>
      </c>
      <c r="Q20" s="99">
        <f t="shared" si="6"/>
        <v>0</v>
      </c>
      <c r="R20" s="96">
        <v>0</v>
      </c>
      <c r="S20" s="99">
        <f t="shared" si="7"/>
        <v>0</v>
      </c>
      <c r="U20" s="49" t="b">
        <f t="shared" si="8"/>
        <v>1</v>
      </c>
    </row>
    <row r="21" spans="2:21" ht="30" customHeight="1" thickBot="1" x14ac:dyDescent="0.3">
      <c r="B21" s="107" t="s">
        <v>16</v>
      </c>
      <c r="C21" s="154">
        <f>SUM(C7:C20)</f>
        <v>434</v>
      </c>
      <c r="D21" s="101">
        <f>C21/'8. Кол-во гос.органов'!C20</f>
        <v>0.89300411522633749</v>
      </c>
      <c r="E21" s="116">
        <f t="shared" si="0"/>
        <v>17597</v>
      </c>
      <c r="F21" s="102">
        <f>SUM(F7:F20)</f>
        <v>5700</v>
      </c>
      <c r="G21" s="101">
        <f t="shared" si="1"/>
        <v>0.32391884980394386</v>
      </c>
      <c r="H21" s="102">
        <f>SUM(H7:H20)</f>
        <v>11897</v>
      </c>
      <c r="I21" s="101">
        <f t="shared" si="2"/>
        <v>0.67608115019605619</v>
      </c>
      <c r="J21" s="102">
        <f>SUM(J7:J20)</f>
        <v>9997</v>
      </c>
      <c r="K21" s="101">
        <f t="shared" si="3"/>
        <v>0.56810820026140818</v>
      </c>
      <c r="L21" s="102">
        <f>SUM(L7:L20)</f>
        <v>2051</v>
      </c>
      <c r="M21" s="101">
        <f t="shared" si="4"/>
        <v>0.11655395806103314</v>
      </c>
      <c r="N21" s="102">
        <f>SUM(N7:N20)</f>
        <v>5388</v>
      </c>
      <c r="O21" s="101">
        <f t="shared" si="5"/>
        <v>0.30618855486730695</v>
      </c>
      <c r="P21" s="102">
        <f>SUM(P7:P20)</f>
        <v>144</v>
      </c>
      <c r="Q21" s="101">
        <f t="shared" si="6"/>
        <v>8.1832130476785815E-3</v>
      </c>
      <c r="R21" s="102">
        <f>SUM(R7:R20)</f>
        <v>17</v>
      </c>
      <c r="S21" s="101">
        <f t="shared" si="7"/>
        <v>9.6607376257316587E-4</v>
      </c>
      <c r="U21" s="49" t="b">
        <f t="shared" si="8"/>
        <v>1</v>
      </c>
    </row>
    <row r="22" spans="2:21" ht="15" customHeight="1" x14ac:dyDescent="0.25">
      <c r="B22" s="180"/>
      <c r="C22" s="181"/>
      <c r="D22" s="182"/>
      <c r="E22" s="183"/>
      <c r="F22" s="184"/>
      <c r="G22" s="182"/>
      <c r="H22" s="184"/>
      <c r="I22" s="182"/>
      <c r="J22" s="184"/>
      <c r="K22" s="182"/>
      <c r="L22" s="184"/>
      <c r="M22" s="182"/>
      <c r="N22" s="184"/>
      <c r="O22" s="182"/>
      <c r="P22" s="184"/>
      <c r="Q22" s="182"/>
      <c r="R22" s="184"/>
      <c r="S22" s="182"/>
      <c r="U22" s="179"/>
    </row>
    <row r="23" spans="2:21" ht="37.5" customHeight="1" x14ac:dyDescent="0.2">
      <c r="B23" s="268" t="s">
        <v>213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</row>
  </sheetData>
  <sheetProtection formatCells="0" formatColumns="0" formatRows="0" selectLockedCells="1"/>
  <mergeCells count="13"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2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0" t="s">
        <v>78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28" t="s">
        <v>14</v>
      </c>
      <c r="C4" s="234" t="s">
        <v>171</v>
      </c>
      <c r="D4" s="234"/>
      <c r="E4" s="276" t="s">
        <v>57</v>
      </c>
      <c r="F4" s="276"/>
      <c r="G4" s="276"/>
      <c r="H4" s="276"/>
      <c r="I4" s="276"/>
      <c r="J4" s="276"/>
      <c r="K4" s="276"/>
      <c r="L4" s="276"/>
    </row>
    <row r="5" spans="2:14" ht="128.25" customHeight="1" x14ac:dyDescent="0.2">
      <c r="B5" s="228"/>
      <c r="C5" s="234"/>
      <c r="D5" s="234"/>
      <c r="E5" s="234" t="s">
        <v>181</v>
      </c>
      <c r="F5" s="234"/>
      <c r="G5" s="240" t="s">
        <v>183</v>
      </c>
      <c r="H5" s="242"/>
      <c r="I5" s="234" t="s">
        <v>184</v>
      </c>
      <c r="J5" s="234"/>
      <c r="K5" s="228" t="s">
        <v>182</v>
      </c>
      <c r="L5" s="228"/>
      <c r="N5" s="264" t="s">
        <v>170</v>
      </c>
    </row>
    <row r="6" spans="2:14" ht="49.5" customHeight="1" x14ac:dyDescent="0.2">
      <c r="B6" s="228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64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80" zoomScaleNormal="100" zoomScaleSheetLayoutView="80" workbookViewId="0">
      <selection activeCell="G6" sqref="G6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0" t="s">
        <v>81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0" s="43" customFormat="1" ht="15.75" customHeight="1" x14ac:dyDescent="0.3">
      <c r="B3" s="50"/>
      <c r="Q3" s="8"/>
    </row>
    <row r="4" spans="1:20" ht="18.75" customHeight="1" x14ac:dyDescent="0.2">
      <c r="B4" s="228" t="s">
        <v>14</v>
      </c>
      <c r="C4" s="228" t="s">
        <v>172</v>
      </c>
      <c r="D4" s="228"/>
      <c r="E4" s="228"/>
      <c r="F4" s="228"/>
      <c r="G4" s="236" t="s">
        <v>57</v>
      </c>
      <c r="H4" s="237"/>
      <c r="I4" s="237"/>
      <c r="J4" s="237"/>
      <c r="K4" s="237"/>
      <c r="L4" s="237"/>
      <c r="M4" s="237"/>
      <c r="N4" s="238"/>
      <c r="O4" s="205" t="s">
        <v>173</v>
      </c>
      <c r="P4" s="206"/>
      <c r="Q4" s="206"/>
      <c r="R4" s="207"/>
      <c r="T4" s="264" t="s">
        <v>174</v>
      </c>
    </row>
    <row r="5" spans="1:20" ht="93" customHeight="1" x14ac:dyDescent="0.2">
      <c r="B5" s="228"/>
      <c r="C5" s="228"/>
      <c r="D5" s="228"/>
      <c r="E5" s="228"/>
      <c r="F5" s="228"/>
      <c r="G5" s="228" t="s">
        <v>79</v>
      </c>
      <c r="H5" s="228"/>
      <c r="I5" s="228"/>
      <c r="J5" s="228"/>
      <c r="K5" s="228" t="s">
        <v>80</v>
      </c>
      <c r="L5" s="228"/>
      <c r="M5" s="228"/>
      <c r="N5" s="228"/>
      <c r="O5" s="208"/>
      <c r="P5" s="209"/>
      <c r="Q5" s="209"/>
      <c r="R5" s="210"/>
      <c r="T5" s="264"/>
    </row>
    <row r="6" spans="1:20" ht="69" customHeight="1" x14ac:dyDescent="0.2">
      <c r="B6" s="228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64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89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78" t="s">
        <v>111</v>
      </c>
      <c r="C2" s="278"/>
      <c r="D2" s="278"/>
      <c r="E2" s="278"/>
      <c r="F2" s="278"/>
      <c r="G2" s="278"/>
      <c r="H2" s="278"/>
      <c r="I2" s="278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18" t="s">
        <v>14</v>
      </c>
      <c r="C4" s="243" t="s">
        <v>185</v>
      </c>
      <c r="D4" s="244"/>
      <c r="E4" s="281" t="s">
        <v>112</v>
      </c>
      <c r="F4" s="282"/>
      <c r="G4" s="282"/>
      <c r="H4" s="282"/>
      <c r="I4" s="283"/>
    </row>
    <row r="5" spans="2:15" ht="72.75" customHeight="1" x14ac:dyDescent="0.2">
      <c r="B5" s="219"/>
      <c r="C5" s="245"/>
      <c r="D5" s="246"/>
      <c r="E5" s="231" t="s">
        <v>113</v>
      </c>
      <c r="F5" s="231" t="s">
        <v>71</v>
      </c>
      <c r="G5" s="279" t="s">
        <v>195</v>
      </c>
      <c r="H5" s="231" t="s">
        <v>196</v>
      </c>
      <c r="I5" s="231" t="s">
        <v>115</v>
      </c>
    </row>
    <row r="6" spans="2:15" ht="244.5" customHeight="1" x14ac:dyDescent="0.3">
      <c r="B6" s="220"/>
      <c r="C6" s="104" t="s">
        <v>100</v>
      </c>
      <c r="D6" s="57" t="s">
        <v>197</v>
      </c>
      <c r="E6" s="232"/>
      <c r="F6" s="232"/>
      <c r="G6" s="280"/>
      <c r="H6" s="232"/>
      <c r="I6" s="232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85" t="b">
        <f>C7='17.3. ДПО ГС'!C7+'17.4. ДПО ГС'!C8</f>
        <v>1</v>
      </c>
      <c r="L7" s="175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85" t="b">
        <f>C8='17.3. ДПО ГС'!C8+'17.4. ДПО ГС'!C9</f>
        <v>1</v>
      </c>
      <c r="L8" s="175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85" t="b">
        <f>C9='17.3. ДПО ГС'!C9+'17.4. ДПО ГС'!C10</f>
        <v>1</v>
      </c>
      <c r="L9" s="175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85" t="b">
        <f>C10='17.3. ДПО ГС'!C10+'17.4. ДПО ГС'!C11</f>
        <v>1</v>
      </c>
      <c r="L10" s="175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85" t="b">
        <f>C11='17.3. ДПО ГС'!C11+'17.4. ДПО ГС'!C12</f>
        <v>1</v>
      </c>
      <c r="L11" s="175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86" t="b">
        <f>C12='17.3. ДПО ГС'!C12+'17.4. ДПО ГС'!C13</f>
        <v>1</v>
      </c>
      <c r="L12" s="175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85" t="b">
        <f>C13='17.3. ДПО ГС'!C13+'17.4. ДПО ГС'!C14</f>
        <v>1</v>
      </c>
      <c r="L13" s="175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85" t="b">
        <f>C14='17.3. ДПО ГС'!C14+'17.4. ДПО ГС'!C15</f>
        <v>1</v>
      </c>
      <c r="L14" s="175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85" t="b">
        <f>C15='17.3. ДПО ГС'!C15+'17.4. ДПО ГС'!C16</f>
        <v>1</v>
      </c>
      <c r="L15" s="175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85" t="b">
        <f>C16='17.3. ДПО ГС'!C16+'17.4. ДПО ГС'!C17</f>
        <v>1</v>
      </c>
      <c r="L16" s="175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85" t="b">
        <f>C17='17.3. ДПО ГС'!C17+'17.4. ДПО ГС'!C18</f>
        <v>1</v>
      </c>
      <c r="L17" s="175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85" t="b">
        <f>C18='17.3. ДПО ГС'!C18+'17.4. ДПО ГС'!C19</f>
        <v>1</v>
      </c>
      <c r="L18" s="175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85" t="b">
        <f>C19='17.3. ДПО ГС'!C19+'17.4. ДПО ГС'!C20</f>
        <v>1</v>
      </c>
      <c r="L19" s="175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85" t="b">
        <f>C20='17.3. ДПО ГС'!C20+'17.4. ДПО ГС'!C21</f>
        <v>1</v>
      </c>
      <c r="L20" s="175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85" t="b">
        <f>C21='17.3. ДПО ГС'!C21+'17.4. ДПО ГС'!C22</f>
        <v>1</v>
      </c>
      <c r="L21" s="175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77"/>
      <c r="C23" s="277"/>
      <c r="D23" s="277"/>
      <c r="E23" s="277"/>
      <c r="F23" s="277"/>
      <c r="G23" s="277"/>
      <c r="H23" s="277"/>
      <c r="I23" s="277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topLeftCell="C1" zoomScale="70" zoomScaleNormal="90" zoomScaleSheetLayoutView="70" workbookViewId="0">
      <selection activeCell="P11" sqref="P11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78" t="s">
        <v>111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18" t="s">
        <v>14</v>
      </c>
      <c r="C4" s="240" t="s">
        <v>116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2"/>
    </row>
    <row r="5" spans="2:20" ht="57.75" customHeight="1" x14ac:dyDescent="0.2">
      <c r="B5" s="219"/>
      <c r="C5" s="245" t="s">
        <v>117</v>
      </c>
      <c r="D5" s="285"/>
      <c r="E5" s="285"/>
      <c r="F5" s="246"/>
      <c r="G5" s="245" t="s">
        <v>122</v>
      </c>
      <c r="H5" s="285"/>
      <c r="I5" s="285"/>
      <c r="J5" s="285"/>
      <c r="K5" s="245" t="s">
        <v>123</v>
      </c>
      <c r="L5" s="285"/>
      <c r="M5" s="285"/>
      <c r="N5" s="246"/>
      <c r="O5" s="133" t="s">
        <v>175</v>
      </c>
      <c r="P5" s="133" t="s">
        <v>176</v>
      </c>
    </row>
    <row r="6" spans="2:20" ht="57.75" customHeight="1" x14ac:dyDescent="0.2">
      <c r="B6" s="219"/>
      <c r="C6" s="240" t="s">
        <v>190</v>
      </c>
      <c r="D6" s="242"/>
      <c r="E6" s="240" t="s">
        <v>120</v>
      </c>
      <c r="F6" s="242"/>
      <c r="G6" s="240" t="s">
        <v>190</v>
      </c>
      <c r="H6" s="242"/>
      <c r="I6" s="240" t="s">
        <v>120</v>
      </c>
      <c r="J6" s="242"/>
      <c r="K6" s="240" t="s">
        <v>190</v>
      </c>
      <c r="L6" s="242"/>
      <c r="M6" s="240" t="s">
        <v>120</v>
      </c>
      <c r="N6" s="242"/>
      <c r="O6" s="286" t="s">
        <v>120</v>
      </c>
      <c r="P6" s="287"/>
    </row>
    <row r="7" spans="2:20" ht="51.75" customHeight="1" x14ac:dyDescent="0.3">
      <c r="B7" s="220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85" t="b">
        <f>D8+H8+L8='17.3. ДПО ГС'!M7+'17.3. ДПО ГС'!V7+'17.4. ДПО ГС'!L8</f>
        <v>1</v>
      </c>
      <c r="S8" s="175">
        <f>D8+H8+L8</f>
        <v>17773</v>
      </c>
      <c r="T8" s="175">
        <f>'17.3. ДПО ГС'!M7+'17.3. ДПО ГС'!V7+'17.4.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85" t="b">
        <f>D9+H9+L9='17.3. ДПО ГС'!M8+'17.3. ДПО ГС'!V8+'17.4. ДПО ГС'!L9</f>
        <v>0</v>
      </c>
      <c r="S9" s="175">
        <f t="shared" ref="S9:S22" si="0">D9+H9+L9</f>
        <v>367.25</v>
      </c>
      <c r="T9" s="175">
        <f>'17.3. ДПО ГС'!M8+'17.3. ДПО ГС'!V8+'17.4.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85" t="b">
        <f>D10+H10+L10='17.3. ДПО ГС'!M9+'17.3. ДПО ГС'!V9+'17.4. ДПО ГС'!L10</f>
        <v>1</v>
      </c>
      <c r="S10" s="175">
        <f t="shared" si="0"/>
        <v>2902</v>
      </c>
      <c r="T10" s="175">
        <f>'17.3. ДПО ГС'!M9+'17.3. ДПО ГС'!V9+'17.4.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85" t="b">
        <f>D11+H11+L11='17.3. ДПО ГС'!M10+'17.3. ДПО ГС'!V10+'17.4. ДПО ГС'!L11</f>
        <v>1</v>
      </c>
      <c r="S11" s="175">
        <f t="shared" si="0"/>
        <v>10648</v>
      </c>
      <c r="T11" s="175">
        <f>'17.3. ДПО ГС'!M10+'17.3. ДПО ГС'!V10+'17.4.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85" t="b">
        <f>D12+H12+L12='17.3. ДПО ГС'!M11+'17.3. ДПО ГС'!V11+'17.4. ДПО ГС'!L12</f>
        <v>0</v>
      </c>
      <c r="S12" s="175">
        <f t="shared" si="0"/>
        <v>2299</v>
      </c>
      <c r="T12" s="175">
        <f>'17.3. ДПО ГС'!M11+'17.3. ДПО ГС'!V11+'17.4.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85" t="b">
        <f>D13+H13+L13='17.3. ДПО ГС'!M12+'17.3. ДПО ГС'!V12+'17.4. ДПО ГС'!L13</f>
        <v>1</v>
      </c>
      <c r="S13" s="175">
        <f t="shared" si="0"/>
        <v>2762</v>
      </c>
      <c r="T13" s="175">
        <f>'17.3. ДПО ГС'!M12+'17.3. ДПО ГС'!V12+'17.4.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85" t="b">
        <f>D14+H14+L14='17.3. ДПО ГС'!M13+'17.3. ДПО ГС'!V13+'17.4. ДПО ГС'!L14</f>
        <v>0</v>
      </c>
      <c r="S14" s="175">
        <f t="shared" si="0"/>
        <v>9455</v>
      </c>
      <c r="T14" s="175">
        <f>'17.3. ДПО ГС'!M13+'17.3. ДПО ГС'!V13+'17.4.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85" t="b">
        <f>D15+H15+L15='17.3. ДПО ГС'!M14+'17.3. ДПО ГС'!V14+'17.4. ДПО ГС'!L15</f>
        <v>1</v>
      </c>
      <c r="S15" s="175">
        <f t="shared" si="0"/>
        <v>1929</v>
      </c>
      <c r="T15" s="175">
        <f>'17.3. ДПО ГС'!M14+'17.3. ДПО ГС'!V14+'17.4.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85" t="b">
        <f>D16+H16+L16='17.3. ДПО ГС'!M15+'17.3. ДПО ГС'!V15+'17.4. ДПО ГС'!L16</f>
        <v>1</v>
      </c>
      <c r="S16" s="175">
        <f t="shared" si="0"/>
        <v>6649</v>
      </c>
      <c r="T16" s="175">
        <f>'17.3. ДПО ГС'!M15+'17.3. ДПО ГС'!V15+'17.4.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85" t="b">
        <f>D17+H17+L17='17.3. ДПО ГС'!M16+'17.3. ДПО ГС'!V16+'17.4. ДПО ГС'!L17</f>
        <v>1</v>
      </c>
      <c r="S17" s="175">
        <f t="shared" si="0"/>
        <v>6423</v>
      </c>
      <c r="T17" s="175">
        <f>'17.3. ДПО ГС'!M16+'17.3. ДПО ГС'!V16+'17.4.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85" t="b">
        <f>D18+H18+L18='17.3. ДПО ГС'!M17+'17.3. ДПО ГС'!V17+'17.4. ДПО ГС'!L18</f>
        <v>1</v>
      </c>
      <c r="S18" s="175">
        <f t="shared" si="0"/>
        <v>3311</v>
      </c>
      <c r="T18" s="175">
        <f>'17.3. ДПО ГС'!M17+'17.3. ДПО ГС'!V17+'17.4. ДПО ГС'!L18</f>
        <v>3311</v>
      </c>
    </row>
    <row r="19" spans="2:20" ht="30" customHeight="1" x14ac:dyDescent="0.2">
      <c r="B19" s="190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85" t="b">
        <f>D19+H19+L19='17.3. ДПО ГС'!M18+'17.3. ДПО ГС'!V18+'17.4. ДПО ГС'!L19</f>
        <v>0</v>
      </c>
      <c r="S19" s="175">
        <f t="shared" si="0"/>
        <v>6017</v>
      </c>
      <c r="T19" s="175">
        <f>'17.3. ДПО ГС'!M18+'17.3. ДПО ГС'!V18+'17.4.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85" t="b">
        <f>D20+H20+L20='17.3. ДПО ГС'!M19+'17.3. ДПО ГС'!V19+'17.4. ДПО ГС'!L20</f>
        <v>1</v>
      </c>
      <c r="S20" s="175">
        <f t="shared" si="0"/>
        <v>3337</v>
      </c>
      <c r="T20" s="175">
        <f>'17.3. ДПО ГС'!M19+'17.3. ДПО ГС'!V19+'17.4.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85" t="b">
        <f>D21+H21+L21='17.3. ДПО ГС'!M20+'17.3. ДПО ГС'!V20+'17.4. ДПО ГС'!L21</f>
        <v>1</v>
      </c>
      <c r="S21" s="175">
        <f t="shared" si="0"/>
        <v>2071</v>
      </c>
      <c r="T21" s="175">
        <f>'17.3. ДПО ГС'!M20+'17.3. ДПО ГС'!V20+'17.4.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85" t="b">
        <f>D22+H22+L22='17.3. ДПО ГС'!M21+'17.3. ДПО ГС'!V21+'17.4. ДПО ГС'!L22</f>
        <v>0</v>
      </c>
      <c r="S22" s="175">
        <f t="shared" si="0"/>
        <v>75943.25</v>
      </c>
      <c r="T22" s="175">
        <f>'17.3. ДПО ГС'!M21+'17.3. ДПО ГС'!V21+'17.4.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84" t="s">
        <v>240</v>
      </c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V22"/>
  <sheetViews>
    <sheetView view="pageBreakPreview" zoomScale="57" zoomScaleNormal="100" zoomScaleSheetLayoutView="57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6" style="2" customWidth="1"/>
    <col min="10" max="10" width="13.7109375" style="2" customWidth="1"/>
    <col min="11" max="11" width="17.8554687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9.42578125" style="2" customWidth="1"/>
    <col min="18" max="18" width="16" style="2" customWidth="1"/>
    <col min="19" max="19" width="13.28515625" style="2" customWidth="1"/>
    <col min="20" max="20" width="17.57031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2:22" s="43" customFormat="1" ht="23.25" customHeight="1" x14ac:dyDescent="0.3">
      <c r="B2" s="278" t="s">
        <v>87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</row>
    <row r="3" spans="2:2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45" customHeight="1" x14ac:dyDescent="0.2">
      <c r="B4" s="228" t="s">
        <v>14</v>
      </c>
      <c r="C4" s="202" t="s">
        <v>82</v>
      </c>
      <c r="D4" s="204"/>
      <c r="E4" s="289" t="s">
        <v>124</v>
      </c>
      <c r="F4" s="290"/>
      <c r="G4" s="290"/>
      <c r="H4" s="290"/>
      <c r="I4" s="290"/>
      <c r="J4" s="290"/>
      <c r="K4" s="290"/>
      <c r="L4" s="290"/>
      <c r="M4" s="291"/>
      <c r="N4" s="288" t="s">
        <v>127</v>
      </c>
      <c r="O4" s="288"/>
      <c r="P4" s="288"/>
      <c r="Q4" s="288"/>
      <c r="R4" s="288"/>
      <c r="S4" s="288"/>
      <c r="T4" s="288"/>
      <c r="U4" s="288"/>
      <c r="V4" s="288"/>
    </row>
    <row r="5" spans="2:22" ht="50.25" customHeight="1" x14ac:dyDescent="0.2">
      <c r="B5" s="228"/>
      <c r="C5" s="215" t="s">
        <v>15</v>
      </c>
      <c r="D5" s="292" t="s">
        <v>36</v>
      </c>
      <c r="E5" s="240" t="s">
        <v>131</v>
      </c>
      <c r="F5" s="241"/>
      <c r="G5" s="241"/>
      <c r="H5" s="241"/>
      <c r="I5" s="241"/>
      <c r="J5" s="241"/>
      <c r="K5" s="242"/>
      <c r="L5" s="267" t="s">
        <v>214</v>
      </c>
      <c r="M5" s="267"/>
      <c r="N5" s="240" t="s">
        <v>131</v>
      </c>
      <c r="O5" s="241"/>
      <c r="P5" s="241"/>
      <c r="Q5" s="241"/>
      <c r="R5" s="241"/>
      <c r="S5" s="241"/>
      <c r="T5" s="242"/>
      <c r="U5" s="267" t="s">
        <v>179</v>
      </c>
      <c r="V5" s="267"/>
    </row>
    <row r="6" spans="2:22" ht="84.75" customHeight="1" x14ac:dyDescent="0.2">
      <c r="B6" s="228"/>
      <c r="C6" s="217"/>
      <c r="D6" s="293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177</v>
      </c>
      <c r="J6" s="31" t="s">
        <v>178</v>
      </c>
      <c r="K6" s="31" t="s">
        <v>128</v>
      </c>
      <c r="L6" s="31" t="s">
        <v>118</v>
      </c>
      <c r="M6" s="31" t="s">
        <v>119</v>
      </c>
      <c r="N6" s="31" t="s">
        <v>118</v>
      </c>
      <c r="O6" s="31" t="s">
        <v>119</v>
      </c>
      <c r="P6" s="83" t="s">
        <v>125</v>
      </c>
      <c r="Q6" s="31" t="s">
        <v>126</v>
      </c>
      <c r="R6" s="31" t="s">
        <v>177</v>
      </c>
      <c r="S6" s="31" t="s">
        <v>178</v>
      </c>
      <c r="T6" s="31" t="s">
        <v>128</v>
      </c>
      <c r="U6" s="31" t="s">
        <v>118</v>
      </c>
      <c r="V6" s="31" t="s">
        <v>119</v>
      </c>
    </row>
    <row r="7" spans="2:22" ht="35.1" customHeight="1" x14ac:dyDescent="0.2">
      <c r="B7" s="106" t="s">
        <v>0</v>
      </c>
      <c r="C7" s="115">
        <f>F7+O7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0</v>
      </c>
      <c r="K7" s="96">
        <v>10</v>
      </c>
      <c r="L7" s="96">
        <v>6513</v>
      </c>
      <c r="M7" s="96">
        <v>6513</v>
      </c>
      <c r="N7" s="96">
        <v>2059</v>
      </c>
      <c r="O7" s="96">
        <v>1774</v>
      </c>
      <c r="P7" s="99">
        <f>O7/C7</f>
        <v>0.94361702127659575</v>
      </c>
      <c r="Q7" s="96">
        <v>0</v>
      </c>
      <c r="R7" s="96">
        <v>89</v>
      </c>
      <c r="S7" s="96">
        <v>3</v>
      </c>
      <c r="T7" s="96">
        <v>264</v>
      </c>
      <c r="U7" s="96">
        <v>10783</v>
      </c>
      <c r="V7" s="96">
        <v>10581</v>
      </c>
    </row>
    <row r="8" spans="2:22" ht="35.1" customHeight="1" x14ac:dyDescent="0.2">
      <c r="B8" s="106" t="s">
        <v>1</v>
      </c>
      <c r="C8" s="115">
        <f t="shared" ref="C8:C21" si="0">F8+O8</f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1">F8/C8</f>
        <v>3.9911308203991129E-2</v>
      </c>
      <c r="H8" s="96">
        <v>13</v>
      </c>
      <c r="I8" s="96">
        <v>5</v>
      </c>
      <c r="J8" s="96">
        <v>0</v>
      </c>
      <c r="K8" s="96">
        <v>4</v>
      </c>
      <c r="L8" s="96">
        <v>349.5</v>
      </c>
      <c r="M8" s="96">
        <v>351</v>
      </c>
      <c r="N8" s="96">
        <v>382</v>
      </c>
      <c r="O8" s="96">
        <v>433</v>
      </c>
      <c r="P8" s="99">
        <f t="shared" ref="P8:P21" si="2">O8/C8</f>
        <v>0.96008869179600886</v>
      </c>
      <c r="Q8" s="96">
        <v>335</v>
      </c>
      <c r="R8" s="96">
        <v>53</v>
      </c>
      <c r="S8" s="96">
        <v>1</v>
      </c>
      <c r="T8" s="96">
        <v>78</v>
      </c>
      <c r="U8" s="96">
        <v>1358.65</v>
      </c>
      <c r="V8" s="96">
        <v>1416.25</v>
      </c>
    </row>
    <row r="9" spans="2:22" ht="35.1" customHeight="1" x14ac:dyDescent="0.2">
      <c r="B9" s="106" t="s">
        <v>2</v>
      </c>
      <c r="C9" s="115">
        <f t="shared" si="0"/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1"/>
        <v>5.9278350515463915E-2</v>
      </c>
      <c r="H9" s="96">
        <v>0</v>
      </c>
      <c r="I9" s="96">
        <v>1</v>
      </c>
      <c r="J9" s="96">
        <v>1</v>
      </c>
      <c r="K9" s="96">
        <v>0</v>
      </c>
      <c r="L9" s="96">
        <v>658</v>
      </c>
      <c r="M9" s="96">
        <v>672</v>
      </c>
      <c r="N9" s="96">
        <v>250</v>
      </c>
      <c r="O9" s="96">
        <v>365</v>
      </c>
      <c r="P9" s="99">
        <f t="shared" si="2"/>
        <v>0.94072164948453607</v>
      </c>
      <c r="Q9" s="96">
        <v>62</v>
      </c>
      <c r="R9" s="96">
        <v>64</v>
      </c>
      <c r="S9" s="96">
        <v>0</v>
      </c>
      <c r="T9" s="96">
        <v>42</v>
      </c>
      <c r="U9" s="96">
        <v>2405</v>
      </c>
      <c r="V9" s="96">
        <v>2210</v>
      </c>
    </row>
    <row r="10" spans="2:22" ht="35.1" customHeight="1" x14ac:dyDescent="0.2">
      <c r="B10" s="106" t="s">
        <v>3</v>
      </c>
      <c r="C10" s="115">
        <f t="shared" si="0"/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1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1190</v>
      </c>
      <c r="O10" s="96">
        <v>1368</v>
      </c>
      <c r="P10" s="99">
        <f t="shared" si="2"/>
        <v>1</v>
      </c>
      <c r="Q10" s="96">
        <v>0</v>
      </c>
      <c r="R10" s="96">
        <v>0</v>
      </c>
      <c r="S10" s="96">
        <v>0</v>
      </c>
      <c r="T10" s="109">
        <v>253</v>
      </c>
      <c r="U10" s="96">
        <v>6500</v>
      </c>
      <c r="V10" s="96">
        <v>6748</v>
      </c>
    </row>
    <row r="11" spans="2:22" ht="35.1" customHeight="1" x14ac:dyDescent="0.2">
      <c r="B11" s="106" t="s">
        <v>4</v>
      </c>
      <c r="C11" s="115">
        <f t="shared" si="0"/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1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482</v>
      </c>
      <c r="O11" s="96">
        <v>482</v>
      </c>
      <c r="P11" s="99">
        <f t="shared" si="2"/>
        <v>1</v>
      </c>
      <c r="Q11" s="96">
        <v>0</v>
      </c>
      <c r="R11" s="96">
        <v>0</v>
      </c>
      <c r="S11" s="96">
        <v>0</v>
      </c>
      <c r="T11" s="96">
        <v>228</v>
      </c>
      <c r="U11" s="96">
        <v>2381</v>
      </c>
      <c r="V11" s="96">
        <v>2381</v>
      </c>
    </row>
    <row r="12" spans="2:22" ht="35.1" customHeight="1" x14ac:dyDescent="0.2">
      <c r="B12" s="106" t="s">
        <v>5</v>
      </c>
      <c r="C12" s="115">
        <f t="shared" si="0"/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1"/>
        <v>2.3178807947019868E-2</v>
      </c>
      <c r="H12" s="96">
        <v>0</v>
      </c>
      <c r="I12" s="96">
        <v>6</v>
      </c>
      <c r="J12" s="96">
        <v>8</v>
      </c>
      <c r="K12" s="96">
        <v>0</v>
      </c>
      <c r="L12" s="96">
        <v>0</v>
      </c>
      <c r="M12" s="96">
        <v>0</v>
      </c>
      <c r="N12" s="96">
        <v>591</v>
      </c>
      <c r="O12" s="96">
        <v>590</v>
      </c>
      <c r="P12" s="99">
        <f t="shared" si="2"/>
        <v>0.97682119205298013</v>
      </c>
      <c r="Q12" s="96">
        <v>49</v>
      </c>
      <c r="R12" s="96">
        <v>63</v>
      </c>
      <c r="S12" s="96">
        <v>0</v>
      </c>
      <c r="T12" s="96">
        <v>0</v>
      </c>
      <c r="U12" s="96">
        <v>2734</v>
      </c>
      <c r="V12" s="96">
        <v>2734</v>
      </c>
    </row>
    <row r="13" spans="2:22" ht="35.1" customHeight="1" x14ac:dyDescent="0.2">
      <c r="B13" s="106" t="s">
        <v>6</v>
      </c>
      <c r="C13" s="115">
        <f t="shared" si="0"/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1"/>
        <v>2.6345933562428408E-2</v>
      </c>
      <c r="H13" s="96">
        <v>0</v>
      </c>
      <c r="I13" s="96">
        <v>0</v>
      </c>
      <c r="J13" s="96">
        <v>1</v>
      </c>
      <c r="K13" s="96">
        <v>0</v>
      </c>
      <c r="L13" s="96">
        <v>3200</v>
      </c>
      <c r="M13" s="96">
        <v>1980</v>
      </c>
      <c r="N13" s="96">
        <v>1747</v>
      </c>
      <c r="O13" s="96">
        <v>1700</v>
      </c>
      <c r="P13" s="99">
        <f t="shared" si="2"/>
        <v>0.97365406643757157</v>
      </c>
      <c r="Q13" s="96">
        <v>133</v>
      </c>
      <c r="R13" s="96">
        <v>72</v>
      </c>
      <c r="S13" s="96">
        <v>10</v>
      </c>
      <c r="T13" s="96">
        <v>322</v>
      </c>
      <c r="U13" s="96">
        <v>7330</v>
      </c>
      <c r="V13" s="96">
        <v>7324</v>
      </c>
    </row>
    <row r="14" spans="2:22" ht="35.1" customHeight="1" x14ac:dyDescent="0.2">
      <c r="B14" s="106" t="s">
        <v>7</v>
      </c>
      <c r="C14" s="115">
        <f t="shared" si="0"/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1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272</v>
      </c>
      <c r="O14" s="96">
        <v>453</v>
      </c>
      <c r="P14" s="99">
        <f t="shared" si="2"/>
        <v>1</v>
      </c>
      <c r="Q14" s="96">
        <v>0</v>
      </c>
      <c r="R14" s="96">
        <v>12</v>
      </c>
      <c r="S14" s="96">
        <v>1</v>
      </c>
      <c r="T14" s="96">
        <v>69</v>
      </c>
      <c r="U14" s="96">
        <v>2754</v>
      </c>
      <c r="V14" s="96">
        <v>1906</v>
      </c>
    </row>
    <row r="15" spans="2:22" ht="35.1" customHeight="1" x14ac:dyDescent="0.2">
      <c r="B15" s="106" t="s">
        <v>8</v>
      </c>
      <c r="C15" s="115">
        <f t="shared" si="0"/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1"/>
        <v>3.3244680851063829E-2</v>
      </c>
      <c r="H15" s="96">
        <v>0</v>
      </c>
      <c r="I15" s="96">
        <v>1</v>
      </c>
      <c r="J15" s="96">
        <v>1</v>
      </c>
      <c r="K15" s="96">
        <v>53</v>
      </c>
      <c r="L15" s="96">
        <v>533</v>
      </c>
      <c r="M15" s="96">
        <v>473</v>
      </c>
      <c r="N15" s="96">
        <v>428</v>
      </c>
      <c r="O15" s="96">
        <v>727</v>
      </c>
      <c r="P15" s="99">
        <f t="shared" si="2"/>
        <v>0.9667553191489362</v>
      </c>
      <c r="Q15" s="96">
        <v>0</v>
      </c>
      <c r="R15" s="96">
        <v>191</v>
      </c>
      <c r="S15" s="96">
        <v>2</v>
      </c>
      <c r="T15" s="96">
        <v>131</v>
      </c>
      <c r="U15" s="96">
        <v>4786</v>
      </c>
      <c r="V15" s="96">
        <v>4861</v>
      </c>
    </row>
    <row r="16" spans="2:22" ht="35.1" customHeight="1" x14ac:dyDescent="0.2">
      <c r="B16" s="106" t="s">
        <v>9</v>
      </c>
      <c r="C16" s="115">
        <f t="shared" si="0"/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1"/>
        <v>2.6993865030674847E-2</v>
      </c>
      <c r="H16" s="96">
        <v>0</v>
      </c>
      <c r="I16" s="96">
        <v>4</v>
      </c>
      <c r="J16" s="96">
        <v>2</v>
      </c>
      <c r="K16" s="96">
        <v>1</v>
      </c>
      <c r="L16" s="96">
        <v>372</v>
      </c>
      <c r="M16" s="96">
        <v>263</v>
      </c>
      <c r="N16" s="96">
        <v>853</v>
      </c>
      <c r="O16" s="96">
        <v>793</v>
      </c>
      <c r="P16" s="99">
        <f t="shared" si="2"/>
        <v>0.9730061349693252</v>
      </c>
      <c r="Q16" s="96">
        <v>0</v>
      </c>
      <c r="R16" s="96">
        <v>103</v>
      </c>
      <c r="S16" s="96">
        <v>7</v>
      </c>
      <c r="T16" s="96">
        <v>179</v>
      </c>
      <c r="U16" s="96">
        <v>6206</v>
      </c>
      <c r="V16" s="96">
        <v>5725</v>
      </c>
    </row>
    <row r="17" spans="2:22" ht="35.1" customHeight="1" x14ac:dyDescent="0.2">
      <c r="B17" s="106" t="s">
        <v>10</v>
      </c>
      <c r="C17" s="115">
        <f t="shared" si="0"/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1"/>
        <v>2.3653088042049936E-2</v>
      </c>
      <c r="H17" s="96">
        <v>0</v>
      </c>
      <c r="I17" s="96">
        <v>5</v>
      </c>
      <c r="J17" s="96">
        <v>0</v>
      </c>
      <c r="K17" s="96">
        <v>0</v>
      </c>
      <c r="L17" s="96">
        <v>378</v>
      </c>
      <c r="M17" s="96">
        <v>378</v>
      </c>
      <c r="N17" s="96">
        <v>678</v>
      </c>
      <c r="O17" s="96">
        <v>743</v>
      </c>
      <c r="P17" s="99">
        <f t="shared" si="2"/>
        <v>0.97634691195795009</v>
      </c>
      <c r="Q17" s="96">
        <v>41</v>
      </c>
      <c r="R17" s="96">
        <v>64</v>
      </c>
      <c r="S17" s="96">
        <v>1</v>
      </c>
      <c r="T17" s="96">
        <v>48</v>
      </c>
      <c r="U17" s="96">
        <v>2733</v>
      </c>
      <c r="V17" s="96">
        <v>2733</v>
      </c>
    </row>
    <row r="18" spans="2:22" ht="35.1" customHeight="1" x14ac:dyDescent="0.2">
      <c r="B18" s="106" t="s">
        <v>11</v>
      </c>
      <c r="C18" s="115">
        <f t="shared" si="0"/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1"/>
        <v>0.10624417520969245</v>
      </c>
      <c r="H18" s="96">
        <v>0</v>
      </c>
      <c r="I18" s="96">
        <v>0</v>
      </c>
      <c r="J18" s="96">
        <v>2</v>
      </c>
      <c r="K18" s="96">
        <v>10</v>
      </c>
      <c r="L18" s="96">
        <v>1002</v>
      </c>
      <c r="M18" s="96">
        <v>1304</v>
      </c>
      <c r="N18" s="96">
        <v>1131</v>
      </c>
      <c r="O18" s="96">
        <v>959</v>
      </c>
      <c r="P18" s="99">
        <f t="shared" si="2"/>
        <v>0.89375582479030757</v>
      </c>
      <c r="Q18" s="96">
        <v>262</v>
      </c>
      <c r="R18" s="96">
        <v>20</v>
      </c>
      <c r="S18" s="96">
        <v>3</v>
      </c>
      <c r="T18" s="96">
        <v>690</v>
      </c>
      <c r="U18" s="96">
        <v>7635</v>
      </c>
      <c r="V18" s="96">
        <v>5589</v>
      </c>
    </row>
    <row r="19" spans="2:22" ht="35.1" customHeight="1" x14ac:dyDescent="0.2">
      <c r="B19" s="106" t="s">
        <v>12</v>
      </c>
      <c r="C19" s="115">
        <f t="shared" si="0"/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1"/>
        <v>2.7972027972027972E-2</v>
      </c>
      <c r="H19" s="96">
        <v>0</v>
      </c>
      <c r="I19" s="96">
        <v>5</v>
      </c>
      <c r="J19" s="96">
        <v>1</v>
      </c>
      <c r="K19" s="96">
        <v>3</v>
      </c>
      <c r="L19" s="96">
        <v>149</v>
      </c>
      <c r="M19" s="96">
        <v>217</v>
      </c>
      <c r="N19" s="96">
        <v>430</v>
      </c>
      <c r="O19" s="96">
        <v>556</v>
      </c>
      <c r="P19" s="99">
        <f t="shared" si="2"/>
        <v>0.97202797202797198</v>
      </c>
      <c r="Q19" s="96">
        <v>10</v>
      </c>
      <c r="R19" s="96">
        <v>5</v>
      </c>
      <c r="S19" s="96">
        <v>4</v>
      </c>
      <c r="T19" s="96">
        <v>349</v>
      </c>
      <c r="U19" s="96">
        <v>3582</v>
      </c>
      <c r="V19" s="96">
        <v>3120</v>
      </c>
    </row>
    <row r="20" spans="2:22" ht="35.1" customHeight="1" x14ac:dyDescent="0.2">
      <c r="B20" s="106" t="s">
        <v>13</v>
      </c>
      <c r="C20" s="115">
        <f t="shared" si="0"/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1"/>
        <v>3.1496062992125984E-2</v>
      </c>
      <c r="H20" s="96">
        <v>0</v>
      </c>
      <c r="I20" s="96">
        <v>7</v>
      </c>
      <c r="J20" s="96">
        <v>3</v>
      </c>
      <c r="K20" s="96">
        <v>16</v>
      </c>
      <c r="L20" s="96">
        <v>179</v>
      </c>
      <c r="M20" s="96">
        <v>179</v>
      </c>
      <c r="N20" s="96">
        <v>389</v>
      </c>
      <c r="O20" s="96">
        <v>492</v>
      </c>
      <c r="P20" s="99">
        <f t="shared" si="2"/>
        <v>0.96850393700787396</v>
      </c>
      <c r="Q20" s="96">
        <v>15</v>
      </c>
      <c r="R20" s="96">
        <v>100</v>
      </c>
      <c r="S20" s="96">
        <v>1</v>
      </c>
      <c r="T20" s="96">
        <v>260</v>
      </c>
      <c r="U20" s="96">
        <v>1798</v>
      </c>
      <c r="V20" s="96">
        <v>1592</v>
      </c>
    </row>
    <row r="21" spans="2:22" ht="35.1" customHeight="1" x14ac:dyDescent="0.2">
      <c r="B21" s="107" t="s">
        <v>16</v>
      </c>
      <c r="C21" s="116">
        <f t="shared" si="0"/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1"/>
        <v>3.526533367080064E-2</v>
      </c>
      <c r="H21" s="103">
        <f t="shared" ref="H21:O21" si="3">SUM(H7:H20)</f>
        <v>13</v>
      </c>
      <c r="I21" s="103">
        <f t="shared" si="3"/>
        <v>34</v>
      </c>
      <c r="J21" s="103">
        <f t="shared" si="3"/>
        <v>19</v>
      </c>
      <c r="K21" s="103">
        <f t="shared" si="3"/>
        <v>97</v>
      </c>
      <c r="L21" s="103">
        <f t="shared" si="3"/>
        <v>13333.5</v>
      </c>
      <c r="M21" s="103">
        <f t="shared" si="3"/>
        <v>12330</v>
      </c>
      <c r="N21" s="103">
        <f t="shared" si="3"/>
        <v>10882</v>
      </c>
      <c r="O21" s="103">
        <f t="shared" si="3"/>
        <v>11435</v>
      </c>
      <c r="P21" s="101">
        <f t="shared" si="2"/>
        <v>0.96473466632919935</v>
      </c>
      <c r="Q21" s="103">
        <f t="shared" ref="Q21:V21" si="4">SUM(Q7:Q20)</f>
        <v>907</v>
      </c>
      <c r="R21" s="103">
        <f t="shared" si="4"/>
        <v>836</v>
      </c>
      <c r="S21" s="103">
        <f t="shared" si="4"/>
        <v>33</v>
      </c>
      <c r="T21" s="103">
        <f t="shared" si="4"/>
        <v>2913</v>
      </c>
      <c r="U21" s="103">
        <f t="shared" si="4"/>
        <v>62985.65</v>
      </c>
      <c r="V21" s="103">
        <f t="shared" si="4"/>
        <v>58920.25</v>
      </c>
    </row>
    <row r="22" spans="2:22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B2:V2"/>
    <mergeCell ref="U5:V5"/>
    <mergeCell ref="N4:V4"/>
    <mergeCell ref="L5:M5"/>
    <mergeCell ref="E4:M4"/>
    <mergeCell ref="E5:K5"/>
    <mergeCell ref="N5:T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78" t="s">
        <v>129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18" t="s">
        <v>14</v>
      </c>
      <c r="C4" s="240" t="s">
        <v>132</v>
      </c>
      <c r="D4" s="241"/>
      <c r="E4" s="241"/>
      <c r="F4" s="241"/>
      <c r="G4" s="241"/>
      <c r="H4" s="241"/>
      <c r="I4" s="241"/>
      <c r="J4" s="242"/>
      <c r="K4" s="234" t="s">
        <v>180</v>
      </c>
      <c r="L4" s="234"/>
    </row>
    <row r="5" spans="2:12" ht="18.75" customHeight="1" x14ac:dyDescent="0.2">
      <c r="B5" s="219"/>
      <c r="C5" s="218" t="s">
        <v>15</v>
      </c>
      <c r="D5" s="294" t="s">
        <v>36</v>
      </c>
      <c r="E5" s="234" t="s">
        <v>65</v>
      </c>
      <c r="F5" s="234"/>
      <c r="G5" s="234"/>
      <c r="H5" s="234"/>
      <c r="I5" s="234"/>
      <c r="J5" s="234"/>
      <c r="K5" s="234"/>
      <c r="L5" s="234"/>
    </row>
    <row r="6" spans="2:12" ht="105" customHeight="1" x14ac:dyDescent="0.2">
      <c r="B6" s="219"/>
      <c r="C6" s="219"/>
      <c r="D6" s="295"/>
      <c r="E6" s="234" t="s">
        <v>187</v>
      </c>
      <c r="F6" s="234"/>
      <c r="G6" s="240" t="s">
        <v>186</v>
      </c>
      <c r="H6" s="241"/>
      <c r="I6" s="242"/>
      <c r="J6" s="215" t="s">
        <v>134</v>
      </c>
      <c r="K6" s="215" t="s">
        <v>118</v>
      </c>
      <c r="L6" s="215" t="s">
        <v>119</v>
      </c>
    </row>
    <row r="7" spans="2:12" ht="55.5" customHeight="1" x14ac:dyDescent="0.2">
      <c r="B7" s="220"/>
      <c r="C7" s="220"/>
      <c r="D7" s="296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17"/>
      <c r="K7" s="217"/>
      <c r="L7" s="217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view="pageBreakPreview" zoomScale="85" zoomScaleNormal="100" zoomScaleSheetLayoutView="85" workbookViewId="0">
      <selection activeCell="I6" sqref="I6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0" t="s">
        <v>88</v>
      </c>
      <c r="C2" s="230"/>
      <c r="D2" s="230"/>
      <c r="E2" s="230"/>
      <c r="F2" s="230"/>
      <c r="G2" s="230"/>
      <c r="H2" s="230"/>
      <c r="I2" s="230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28" t="s">
        <v>14</v>
      </c>
      <c r="C4" s="228" t="s">
        <v>82</v>
      </c>
      <c r="D4" s="297" t="s">
        <v>36</v>
      </c>
      <c r="E4" s="234" t="s">
        <v>86</v>
      </c>
      <c r="F4" s="234"/>
      <c r="G4" s="234"/>
      <c r="H4" s="234"/>
      <c r="I4" s="215" t="s">
        <v>89</v>
      </c>
    </row>
    <row r="5" spans="2:9" ht="132" customHeight="1" x14ac:dyDescent="0.2">
      <c r="B5" s="228"/>
      <c r="C5" s="228"/>
      <c r="D5" s="297"/>
      <c r="E5" s="38" t="s">
        <v>83</v>
      </c>
      <c r="F5" s="57" t="s">
        <v>84</v>
      </c>
      <c r="G5" s="38" t="s">
        <v>85</v>
      </c>
      <c r="H5" s="57" t="s">
        <v>84</v>
      </c>
      <c r="I5" s="217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5" ht="62.25" customHeight="1" x14ac:dyDescent="0.2">
      <c r="B4" s="194" t="s">
        <v>14</v>
      </c>
      <c r="C4" s="197" t="s">
        <v>143</v>
      </c>
      <c r="D4" s="198"/>
      <c r="E4" s="198"/>
      <c r="F4" s="199"/>
      <c r="G4" s="197" t="s">
        <v>19</v>
      </c>
      <c r="H4" s="198"/>
      <c r="I4" s="198"/>
      <c r="J4" s="199"/>
      <c r="K4" s="197" t="s">
        <v>150</v>
      </c>
      <c r="L4" s="198"/>
      <c r="M4" s="198"/>
      <c r="N4" s="199"/>
    </row>
    <row r="5" spans="2:15" ht="21.7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220</v>
      </c>
      <c r="H5" s="202" t="s">
        <v>57</v>
      </c>
      <c r="I5" s="203"/>
      <c r="J5" s="204"/>
      <c r="K5" s="200" t="s">
        <v>100</v>
      </c>
      <c r="L5" s="202" t="s">
        <v>57</v>
      </c>
      <c r="M5" s="203"/>
      <c r="N5" s="204"/>
    </row>
    <row r="6" spans="2:15" ht="147" customHeight="1" x14ac:dyDescent="0.2">
      <c r="B6" s="196"/>
      <c r="C6" s="201"/>
      <c r="D6" s="20" t="s">
        <v>144</v>
      </c>
      <c r="E6" s="20" t="s">
        <v>216</v>
      </c>
      <c r="F6" s="7" t="s">
        <v>141</v>
      </c>
      <c r="G6" s="201"/>
      <c r="H6" s="20" t="s">
        <v>137</v>
      </c>
      <c r="I6" s="20" t="s">
        <v>221</v>
      </c>
      <c r="J6" s="7" t="s">
        <v>141</v>
      </c>
      <c r="K6" s="201"/>
      <c r="L6" s="20" t="s">
        <v>144</v>
      </c>
      <c r="M6" s="20" t="s">
        <v>216</v>
      </c>
      <c r="N6" s="7" t="s">
        <v>189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228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227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227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229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227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227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227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228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227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227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228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227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227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228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2.140625" style="2" customWidth="1"/>
    <col min="2" max="2" width="35.28515625" style="12" customWidth="1"/>
    <col min="3" max="3" width="10.5703125" style="2" customWidth="1"/>
    <col min="4" max="4" width="11.28515625" style="2" customWidth="1"/>
    <col min="5" max="5" width="9" style="2" customWidth="1"/>
    <col min="6" max="6" width="9.5703125" style="2" customWidth="1"/>
    <col min="7" max="8" width="10.28515625" style="2" customWidth="1"/>
    <col min="9" max="9" width="8.28515625" style="2" customWidth="1"/>
    <col min="10" max="10" width="9.57031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9.85546875" style="2" bestFit="1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15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Y4" s="35"/>
    </row>
    <row r="5" spans="2:27" ht="29.25" customHeight="1" x14ac:dyDescent="0.2">
      <c r="B5" s="216"/>
      <c r="C5" s="200" t="s">
        <v>15</v>
      </c>
      <c r="D5" s="212" t="s">
        <v>36</v>
      </c>
      <c r="E5" s="197" t="s">
        <v>198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Y5" s="35"/>
    </row>
    <row r="6" spans="2:27" ht="148.5" customHeight="1" thickBot="1" x14ac:dyDescent="0.25">
      <c r="B6" s="217"/>
      <c r="C6" s="201"/>
      <c r="D6" s="214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Y6" s="35"/>
    </row>
    <row r="7" spans="2:27" ht="30" customHeight="1" x14ac:dyDescent="0.2">
      <c r="B7" s="106" t="s">
        <v>0</v>
      </c>
      <c r="C7" s="108">
        <f t="shared" ref="C7:C21" si="0">E7+G7+I7</f>
        <v>4556</v>
      </c>
      <c r="D7" s="151">
        <f>C7/'1.1. Кол-во ГС'!L7</f>
        <v>0.94327122153209109</v>
      </c>
      <c r="E7" s="96">
        <v>687</v>
      </c>
      <c r="F7" s="151">
        <f>E7/C7</f>
        <v>0.15079016681299384</v>
      </c>
      <c r="G7" s="96">
        <v>3516</v>
      </c>
      <c r="H7" s="99">
        <f>G7/C7</f>
        <v>0.77172958735733099</v>
      </c>
      <c r="I7" s="96">
        <v>353</v>
      </c>
      <c r="J7" s="99">
        <f>I7/C7</f>
        <v>7.7480245829675151E-2</v>
      </c>
      <c r="K7" s="93">
        <v>337</v>
      </c>
      <c r="L7" s="151">
        <f>K7/C7</f>
        <v>7.3968393327480245E-2</v>
      </c>
      <c r="M7" s="93">
        <v>1168</v>
      </c>
      <c r="N7" s="151">
        <f>M7/C7</f>
        <v>0.25636523266022826</v>
      </c>
      <c r="O7" s="93">
        <v>1462</v>
      </c>
      <c r="P7" s="151">
        <f>O7/C7</f>
        <v>0.32089552238805968</v>
      </c>
      <c r="Q7" s="93">
        <v>642</v>
      </c>
      <c r="R7" s="151">
        <f>Q7/C7</f>
        <v>0.14091308165057068</v>
      </c>
      <c r="S7" s="93">
        <v>947</v>
      </c>
      <c r="T7" s="151">
        <f>S7/C7</f>
        <v>0.20785776997366109</v>
      </c>
      <c r="U7" s="93">
        <v>274</v>
      </c>
      <c r="V7" s="151">
        <f>U7/'1.1. Кол-во ГС'!L7</f>
        <v>5.67287784679089E-2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6" t="s">
        <v>1</v>
      </c>
      <c r="C8" s="108">
        <f t="shared" si="0"/>
        <v>1204</v>
      </c>
      <c r="D8" s="151">
        <f>C8/'1.1. Кол-во ГС'!L8</f>
        <v>1</v>
      </c>
      <c r="E8" s="96">
        <v>86</v>
      </c>
      <c r="F8" s="151">
        <f t="shared" ref="F8:F21" si="1">E8/C8</f>
        <v>7.1428571428571425E-2</v>
      </c>
      <c r="G8" s="96">
        <v>1019</v>
      </c>
      <c r="H8" s="99">
        <f t="shared" ref="H8:H21" si="2">G8/C8</f>
        <v>0.84634551495016608</v>
      </c>
      <c r="I8" s="96">
        <v>99</v>
      </c>
      <c r="J8" s="99">
        <f t="shared" ref="J8:J21" si="3">I8/C8</f>
        <v>8.2225913621262456E-2</v>
      </c>
      <c r="K8" s="93">
        <v>98</v>
      </c>
      <c r="L8" s="151">
        <f t="shared" ref="L8:L21" si="4">K8/C8</f>
        <v>8.1395348837209308E-2</v>
      </c>
      <c r="M8" s="93">
        <v>311</v>
      </c>
      <c r="N8" s="151">
        <f t="shared" ref="N8:N21" si="5">M8/C8</f>
        <v>0.25830564784053156</v>
      </c>
      <c r="O8" s="93">
        <v>342</v>
      </c>
      <c r="P8" s="151">
        <f t="shared" ref="P8:P21" si="6">O8/C8</f>
        <v>0.28405315614617938</v>
      </c>
      <c r="Q8" s="93">
        <v>215</v>
      </c>
      <c r="R8" s="151">
        <f t="shared" ref="R8:R21" si="7">Q8/C8</f>
        <v>0.17857142857142858</v>
      </c>
      <c r="S8" s="93">
        <v>238</v>
      </c>
      <c r="T8" s="151">
        <f t="shared" ref="T8:T21" si="8">S8/C8</f>
        <v>0.19767441860465115</v>
      </c>
      <c r="U8" s="93">
        <v>0</v>
      </c>
      <c r="V8" s="151">
        <f>U8/'1.1. Кол-во ГС'!L8</f>
        <v>0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6" t="s">
        <v>2</v>
      </c>
      <c r="C9" s="108">
        <f t="shared" si="0"/>
        <v>1117</v>
      </c>
      <c r="D9" s="151">
        <f>C9/'1.1. Кол-во ГС'!L9</f>
        <v>0.97554585152838424</v>
      </c>
      <c r="E9" s="96">
        <v>73</v>
      </c>
      <c r="F9" s="151">
        <f t="shared" si="1"/>
        <v>6.535362578334826E-2</v>
      </c>
      <c r="G9" s="96">
        <v>965</v>
      </c>
      <c r="H9" s="99">
        <f t="shared" si="2"/>
        <v>0.86392121754700091</v>
      </c>
      <c r="I9" s="96">
        <v>79</v>
      </c>
      <c r="J9" s="99">
        <f t="shared" si="3"/>
        <v>7.0725156669650846E-2</v>
      </c>
      <c r="K9" s="93">
        <v>132</v>
      </c>
      <c r="L9" s="151">
        <f t="shared" si="4"/>
        <v>0.11817367949865712</v>
      </c>
      <c r="M9" s="93">
        <v>334</v>
      </c>
      <c r="N9" s="151">
        <f t="shared" si="5"/>
        <v>0.29901521933751118</v>
      </c>
      <c r="O9" s="93">
        <v>283</v>
      </c>
      <c r="P9" s="151">
        <f t="shared" si="6"/>
        <v>0.25335720680393914</v>
      </c>
      <c r="Q9" s="93">
        <v>115</v>
      </c>
      <c r="R9" s="151">
        <f t="shared" si="7"/>
        <v>0.10295434198746643</v>
      </c>
      <c r="S9" s="93">
        <v>253</v>
      </c>
      <c r="T9" s="151">
        <f t="shared" si="8"/>
        <v>0.22649955237242614</v>
      </c>
      <c r="U9" s="93">
        <v>28</v>
      </c>
      <c r="V9" s="151">
        <f>U9/'1.1. Кол-во ГС'!L9</f>
        <v>2.4454148471615721E-2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6" t="s">
        <v>3</v>
      </c>
      <c r="C10" s="108">
        <f t="shared" si="0"/>
        <v>5088</v>
      </c>
      <c r="D10" s="151">
        <f>C10/'1.1. Кол-во ГС'!L10</f>
        <v>0.9645497630331753</v>
      </c>
      <c r="E10" s="96">
        <v>729</v>
      </c>
      <c r="F10" s="151">
        <f t="shared" si="1"/>
        <v>0.14327830188679244</v>
      </c>
      <c r="G10" s="96">
        <v>4190</v>
      </c>
      <c r="H10" s="99">
        <f t="shared" si="2"/>
        <v>0.82350628930817615</v>
      </c>
      <c r="I10" s="96">
        <v>169</v>
      </c>
      <c r="J10" s="99">
        <f t="shared" si="3"/>
        <v>3.3215408805031446E-2</v>
      </c>
      <c r="K10" s="138">
        <v>220</v>
      </c>
      <c r="L10" s="151">
        <f t="shared" si="4"/>
        <v>4.3238993710691821E-2</v>
      </c>
      <c r="M10" s="138">
        <v>1697</v>
      </c>
      <c r="N10" s="151">
        <f t="shared" si="5"/>
        <v>0.33352987421383645</v>
      </c>
      <c r="O10" s="138">
        <v>1115</v>
      </c>
      <c r="P10" s="151">
        <f t="shared" si="6"/>
        <v>0.2191430817610063</v>
      </c>
      <c r="Q10" s="138">
        <v>446</v>
      </c>
      <c r="R10" s="151">
        <f t="shared" si="7"/>
        <v>8.765723270440251E-2</v>
      </c>
      <c r="S10" s="138">
        <v>1610</v>
      </c>
      <c r="T10" s="151">
        <f t="shared" si="8"/>
        <v>0.31643081761006292</v>
      </c>
      <c r="U10" s="100">
        <v>187</v>
      </c>
      <c r="V10" s="151">
        <f>U10/'1.1. Кол-во ГС'!L10</f>
        <v>3.5450236966824644E-2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6" t="s">
        <v>4</v>
      </c>
      <c r="C11" s="108">
        <f t="shared" si="0"/>
        <v>1623</v>
      </c>
      <c r="D11" s="151">
        <f>C11/'1.1. Кол-во ГС'!L11</f>
        <v>0.964349376114082</v>
      </c>
      <c r="E11" s="96">
        <v>237</v>
      </c>
      <c r="F11" s="151">
        <f t="shared" si="1"/>
        <v>0.14602587800369685</v>
      </c>
      <c r="G11" s="96">
        <v>1241</v>
      </c>
      <c r="H11" s="99">
        <f t="shared" si="2"/>
        <v>0.76463339494762783</v>
      </c>
      <c r="I11" s="96">
        <v>145</v>
      </c>
      <c r="J11" s="99">
        <f t="shared" si="3"/>
        <v>8.9340727048675295E-2</v>
      </c>
      <c r="K11" s="93">
        <v>165</v>
      </c>
      <c r="L11" s="151">
        <f t="shared" si="4"/>
        <v>0.10166358595194085</v>
      </c>
      <c r="M11" s="93">
        <v>412</v>
      </c>
      <c r="N11" s="151">
        <f t="shared" si="5"/>
        <v>0.25385089340727046</v>
      </c>
      <c r="O11" s="93">
        <v>396</v>
      </c>
      <c r="P11" s="151">
        <f t="shared" si="6"/>
        <v>0.24399260628465805</v>
      </c>
      <c r="Q11" s="93">
        <v>168</v>
      </c>
      <c r="R11" s="151">
        <f t="shared" si="7"/>
        <v>0.10351201478743069</v>
      </c>
      <c r="S11" s="93">
        <v>482</v>
      </c>
      <c r="T11" s="151">
        <f t="shared" si="8"/>
        <v>0.29698089956869994</v>
      </c>
      <c r="U11" s="93">
        <v>60</v>
      </c>
      <c r="V11" s="151">
        <f>U11/'1.1. Кол-во ГС'!L11</f>
        <v>3.5650623885918005E-2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6" t="s">
        <v>5</v>
      </c>
      <c r="C12" s="108">
        <f t="shared" si="0"/>
        <v>1278</v>
      </c>
      <c r="D12" s="151">
        <f>C12/'1.1. Кол-во ГС'!L12</f>
        <v>0.98763523956723343</v>
      </c>
      <c r="E12" s="96">
        <v>206</v>
      </c>
      <c r="F12" s="151">
        <f t="shared" si="1"/>
        <v>0.16118935837245696</v>
      </c>
      <c r="G12" s="96">
        <v>992</v>
      </c>
      <c r="H12" s="99">
        <f t="shared" si="2"/>
        <v>0.77621283255086071</v>
      </c>
      <c r="I12" s="96">
        <v>80</v>
      </c>
      <c r="J12" s="99">
        <f t="shared" si="3"/>
        <v>6.2597809076682318E-2</v>
      </c>
      <c r="K12" s="100">
        <v>89</v>
      </c>
      <c r="L12" s="151">
        <f t="shared" si="4"/>
        <v>6.9640062597809083E-2</v>
      </c>
      <c r="M12" s="97">
        <v>378</v>
      </c>
      <c r="N12" s="151">
        <f t="shared" si="5"/>
        <v>0.29577464788732394</v>
      </c>
      <c r="O12" s="97">
        <v>426</v>
      </c>
      <c r="P12" s="151">
        <f t="shared" si="6"/>
        <v>0.33333333333333331</v>
      </c>
      <c r="Q12" s="97">
        <v>95</v>
      </c>
      <c r="R12" s="151">
        <f t="shared" si="7"/>
        <v>7.4334898278560255E-2</v>
      </c>
      <c r="S12" s="97">
        <v>290</v>
      </c>
      <c r="T12" s="151">
        <f t="shared" si="8"/>
        <v>0.2269170579029734</v>
      </c>
      <c r="U12" s="97">
        <v>16</v>
      </c>
      <c r="V12" s="151">
        <f>U12/'1.1. Кол-во ГС'!L12</f>
        <v>1.2364760432766615E-2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6" t="s">
        <v>6</v>
      </c>
      <c r="C13" s="108">
        <f t="shared" si="0"/>
        <v>3053</v>
      </c>
      <c r="D13" s="151">
        <f>C13/'1.1. Кол-во ГС'!L13</f>
        <v>0.95675336884989026</v>
      </c>
      <c r="E13" s="96">
        <v>613</v>
      </c>
      <c r="F13" s="151">
        <f t="shared" si="1"/>
        <v>0.200786112020963</v>
      </c>
      <c r="G13" s="96">
        <v>2305</v>
      </c>
      <c r="H13" s="99">
        <f t="shared" si="2"/>
        <v>0.75499508679986893</v>
      </c>
      <c r="I13" s="96">
        <v>135</v>
      </c>
      <c r="J13" s="99">
        <f t="shared" si="3"/>
        <v>4.421880117916803E-2</v>
      </c>
      <c r="K13" s="93">
        <v>221</v>
      </c>
      <c r="L13" s="151">
        <f t="shared" si="4"/>
        <v>7.2387815263675076E-2</v>
      </c>
      <c r="M13" s="93">
        <v>798</v>
      </c>
      <c r="N13" s="151">
        <f t="shared" si="5"/>
        <v>0.26138224697019324</v>
      </c>
      <c r="O13" s="93">
        <v>818</v>
      </c>
      <c r="P13" s="151">
        <f t="shared" si="6"/>
        <v>0.26793318047821812</v>
      </c>
      <c r="Q13" s="93">
        <v>252</v>
      </c>
      <c r="R13" s="151">
        <f t="shared" si="7"/>
        <v>8.2541762201113658E-2</v>
      </c>
      <c r="S13" s="93">
        <v>964</v>
      </c>
      <c r="T13" s="151">
        <f t="shared" si="8"/>
        <v>0.31575499508679988</v>
      </c>
      <c r="U13" s="93">
        <v>138</v>
      </c>
      <c r="V13" s="151">
        <f>U13/'1.1. Кол-во ГС'!L13</f>
        <v>4.3246631150109682E-2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6" t="s">
        <v>7</v>
      </c>
      <c r="C14" s="108">
        <f t="shared" si="0"/>
        <v>1840</v>
      </c>
      <c r="D14" s="151">
        <f>C14/'1.1. Кол-во ГС'!L14</f>
        <v>0.99513250405624665</v>
      </c>
      <c r="E14" s="96">
        <v>207</v>
      </c>
      <c r="F14" s="151">
        <f t="shared" si="1"/>
        <v>0.1125</v>
      </c>
      <c r="G14" s="96">
        <v>1509</v>
      </c>
      <c r="H14" s="99">
        <f t="shared" si="2"/>
        <v>0.82010869565217392</v>
      </c>
      <c r="I14" s="96">
        <v>124</v>
      </c>
      <c r="J14" s="99">
        <f t="shared" si="3"/>
        <v>6.7391304347826086E-2</v>
      </c>
      <c r="K14" s="93">
        <v>142</v>
      </c>
      <c r="L14" s="151">
        <f t="shared" si="4"/>
        <v>7.7173913043478259E-2</v>
      </c>
      <c r="M14" s="93">
        <v>483</v>
      </c>
      <c r="N14" s="151">
        <f t="shared" si="5"/>
        <v>0.26250000000000001</v>
      </c>
      <c r="O14" s="93">
        <v>579</v>
      </c>
      <c r="P14" s="151">
        <f t="shared" si="6"/>
        <v>0.31467391304347825</v>
      </c>
      <c r="Q14" s="93">
        <v>239</v>
      </c>
      <c r="R14" s="151">
        <f t="shared" si="7"/>
        <v>0.12989130434782609</v>
      </c>
      <c r="S14" s="93">
        <v>397</v>
      </c>
      <c r="T14" s="151">
        <f t="shared" si="8"/>
        <v>0.21576086956521739</v>
      </c>
      <c r="U14" s="93">
        <v>9</v>
      </c>
      <c r="V14" s="151">
        <f>U14/'1.1. Кол-во ГС'!L14</f>
        <v>4.8674959437533805E-3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6" t="s">
        <v>8</v>
      </c>
      <c r="C15" s="108">
        <f t="shared" si="0"/>
        <v>3773</v>
      </c>
      <c r="D15" s="151">
        <f>C15/'1.1. Кол-во ГС'!L15</f>
        <v>0.9947271289216979</v>
      </c>
      <c r="E15" s="96">
        <v>439</v>
      </c>
      <c r="F15" s="151">
        <f t="shared" si="1"/>
        <v>0.11635303472038167</v>
      </c>
      <c r="G15" s="96">
        <v>3041</v>
      </c>
      <c r="H15" s="99">
        <f t="shared" si="2"/>
        <v>0.80598992843890804</v>
      </c>
      <c r="I15" s="96">
        <v>293</v>
      </c>
      <c r="J15" s="99">
        <f t="shared" si="3"/>
        <v>7.7657036840710306E-2</v>
      </c>
      <c r="K15" s="93">
        <v>307</v>
      </c>
      <c r="L15" s="151">
        <f t="shared" si="4"/>
        <v>8.1367611979856883E-2</v>
      </c>
      <c r="M15" s="93">
        <v>826</v>
      </c>
      <c r="N15" s="151">
        <f t="shared" si="5"/>
        <v>0.21892393320964751</v>
      </c>
      <c r="O15" s="93">
        <v>1282</v>
      </c>
      <c r="P15" s="151">
        <f t="shared" si="6"/>
        <v>0.33978266631327858</v>
      </c>
      <c r="Q15" s="93">
        <v>633</v>
      </c>
      <c r="R15" s="151">
        <f t="shared" si="7"/>
        <v>0.16777100450569837</v>
      </c>
      <c r="S15" s="93">
        <v>725</v>
      </c>
      <c r="T15" s="151">
        <f t="shared" si="8"/>
        <v>0.1921547839915187</v>
      </c>
      <c r="U15" s="93">
        <v>20</v>
      </c>
      <c r="V15" s="151">
        <f>U15/'1.1. Кол-во ГС'!L15</f>
        <v>5.2728710783021358E-3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6" t="s">
        <v>9</v>
      </c>
      <c r="C16" s="108">
        <f t="shared" si="0"/>
        <v>2006</v>
      </c>
      <c r="D16" s="151">
        <f>C16/'1.1. Кол-во ГС'!L16</f>
        <v>0.97758284600389866</v>
      </c>
      <c r="E16" s="96">
        <v>226</v>
      </c>
      <c r="F16" s="151">
        <f t="shared" si="1"/>
        <v>0.11266201395812563</v>
      </c>
      <c r="G16" s="96">
        <v>1598</v>
      </c>
      <c r="H16" s="99">
        <f t="shared" si="2"/>
        <v>0.79661016949152541</v>
      </c>
      <c r="I16" s="96">
        <v>182</v>
      </c>
      <c r="J16" s="99">
        <f t="shared" si="3"/>
        <v>9.072781655034895E-2</v>
      </c>
      <c r="K16" s="93">
        <v>189</v>
      </c>
      <c r="L16" s="151">
        <f t="shared" si="4"/>
        <v>9.4217347956131611E-2</v>
      </c>
      <c r="M16" s="93">
        <v>506</v>
      </c>
      <c r="N16" s="151">
        <f t="shared" si="5"/>
        <v>0.25224327018943171</v>
      </c>
      <c r="O16" s="93">
        <v>752</v>
      </c>
      <c r="P16" s="151">
        <f t="shared" si="6"/>
        <v>0.37487537387836489</v>
      </c>
      <c r="Q16" s="93">
        <v>227</v>
      </c>
      <c r="R16" s="151">
        <f t="shared" si="7"/>
        <v>0.113160518444666</v>
      </c>
      <c r="S16" s="93">
        <v>332</v>
      </c>
      <c r="T16" s="151">
        <f t="shared" si="8"/>
        <v>0.16550348953140578</v>
      </c>
      <c r="U16" s="93">
        <v>46</v>
      </c>
      <c r="V16" s="151">
        <f>U16/'1.1. Кол-во ГС'!L16</f>
        <v>2.2417153996101363E-2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6" t="s">
        <v>10</v>
      </c>
      <c r="C17" s="108">
        <f t="shared" si="0"/>
        <v>1619</v>
      </c>
      <c r="D17" s="151">
        <f>C17/'1.1. Кол-во ГС'!L17</f>
        <v>0.99203431372549022</v>
      </c>
      <c r="E17" s="96">
        <v>200</v>
      </c>
      <c r="F17" s="151">
        <f t="shared" si="1"/>
        <v>0.12353304508956146</v>
      </c>
      <c r="G17" s="96">
        <v>1298</v>
      </c>
      <c r="H17" s="99">
        <f t="shared" si="2"/>
        <v>0.80172946263125389</v>
      </c>
      <c r="I17" s="96">
        <v>121</v>
      </c>
      <c r="J17" s="99">
        <f t="shared" si="3"/>
        <v>7.4737492279184678E-2</v>
      </c>
      <c r="K17" s="93">
        <v>120</v>
      </c>
      <c r="L17" s="151">
        <f t="shared" si="4"/>
        <v>7.4119827053736875E-2</v>
      </c>
      <c r="M17" s="93">
        <v>417</v>
      </c>
      <c r="N17" s="151">
        <f t="shared" si="5"/>
        <v>0.25756639901173561</v>
      </c>
      <c r="O17" s="93">
        <v>411</v>
      </c>
      <c r="P17" s="151">
        <f t="shared" si="6"/>
        <v>0.25386040765904877</v>
      </c>
      <c r="Q17" s="93">
        <v>233</v>
      </c>
      <c r="R17" s="151">
        <f t="shared" si="7"/>
        <v>0.14391599752933909</v>
      </c>
      <c r="S17" s="93">
        <v>438</v>
      </c>
      <c r="T17" s="151">
        <f t="shared" si="8"/>
        <v>0.27053736874613959</v>
      </c>
      <c r="U17" s="93">
        <v>13</v>
      </c>
      <c r="V17" s="151">
        <f>U17/'1.1. Кол-во ГС'!L17</f>
        <v>7.9656862745098034E-3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6" t="s">
        <v>11</v>
      </c>
      <c r="C18" s="108">
        <f t="shared" si="0"/>
        <v>3754</v>
      </c>
      <c r="D18" s="151">
        <f>C18/'1.1. Кол-во ГС'!L18</f>
        <v>0.94750126198889451</v>
      </c>
      <c r="E18" s="96">
        <v>327</v>
      </c>
      <c r="F18" s="151">
        <f t="shared" si="1"/>
        <v>8.7107085775173149E-2</v>
      </c>
      <c r="G18" s="96">
        <v>3193</v>
      </c>
      <c r="H18" s="99">
        <f t="shared" si="2"/>
        <v>0.85055940330314328</v>
      </c>
      <c r="I18" s="96">
        <v>234</v>
      </c>
      <c r="J18" s="99">
        <f t="shared" si="3"/>
        <v>6.2333510921683537E-2</v>
      </c>
      <c r="K18" s="93">
        <v>220</v>
      </c>
      <c r="L18" s="151">
        <f t="shared" si="4"/>
        <v>5.8604155567394782E-2</v>
      </c>
      <c r="M18" s="93">
        <v>963</v>
      </c>
      <c r="N18" s="151">
        <f t="shared" si="5"/>
        <v>0.25652637187000532</v>
      </c>
      <c r="O18" s="93">
        <v>1010</v>
      </c>
      <c r="P18" s="151">
        <f t="shared" si="6"/>
        <v>0.26904635055940329</v>
      </c>
      <c r="Q18" s="93">
        <v>545</v>
      </c>
      <c r="R18" s="151">
        <f t="shared" si="7"/>
        <v>0.14517847629195524</v>
      </c>
      <c r="S18" s="93">
        <v>1016</v>
      </c>
      <c r="T18" s="151">
        <f t="shared" si="8"/>
        <v>0.27064464571124136</v>
      </c>
      <c r="U18" s="93">
        <v>208</v>
      </c>
      <c r="V18" s="151">
        <f>U18/'1.1. Кол-во ГС'!L18</f>
        <v>5.2498738011105502E-2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6" t="s">
        <v>12</v>
      </c>
      <c r="C19" s="108">
        <f t="shared" si="0"/>
        <v>2470</v>
      </c>
      <c r="D19" s="151">
        <f>C19/'1.1. Кол-во ГС'!L19</f>
        <v>0.99556630390971379</v>
      </c>
      <c r="E19" s="96">
        <v>300</v>
      </c>
      <c r="F19" s="151">
        <f t="shared" si="1"/>
        <v>0.1214574898785425</v>
      </c>
      <c r="G19" s="96">
        <v>1918</v>
      </c>
      <c r="H19" s="99">
        <f t="shared" si="2"/>
        <v>0.7765182186234818</v>
      </c>
      <c r="I19" s="96">
        <v>252</v>
      </c>
      <c r="J19" s="99">
        <f t="shared" si="3"/>
        <v>0.10202429149797571</v>
      </c>
      <c r="K19" s="93">
        <v>207</v>
      </c>
      <c r="L19" s="151">
        <f t="shared" si="4"/>
        <v>8.3805668016194337E-2</v>
      </c>
      <c r="M19" s="93">
        <v>514</v>
      </c>
      <c r="N19" s="151">
        <f t="shared" si="5"/>
        <v>0.20809716599190284</v>
      </c>
      <c r="O19" s="93">
        <v>758</v>
      </c>
      <c r="P19" s="151">
        <f t="shared" si="6"/>
        <v>0.30688259109311739</v>
      </c>
      <c r="Q19" s="93">
        <v>290</v>
      </c>
      <c r="R19" s="151">
        <f t="shared" si="7"/>
        <v>0.11740890688259109</v>
      </c>
      <c r="S19" s="93">
        <v>701</v>
      </c>
      <c r="T19" s="151">
        <f t="shared" si="8"/>
        <v>0.28380566801619433</v>
      </c>
      <c r="U19" s="93">
        <v>11</v>
      </c>
      <c r="V19" s="151">
        <f>U19/'1.1. Кол-во ГС'!L19</f>
        <v>4.4336960902861752E-3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6" t="s">
        <v>13</v>
      </c>
      <c r="C20" s="108">
        <f t="shared" si="0"/>
        <v>1344</v>
      </c>
      <c r="D20" s="151">
        <f>C20/'1.1. Кол-во ГС'!L20</f>
        <v>0.99261447562776961</v>
      </c>
      <c r="E20" s="96">
        <v>128</v>
      </c>
      <c r="F20" s="151">
        <f t="shared" si="1"/>
        <v>9.5238095238095233E-2</v>
      </c>
      <c r="G20" s="96">
        <v>1139</v>
      </c>
      <c r="H20" s="99">
        <f t="shared" si="2"/>
        <v>0.84747023809523814</v>
      </c>
      <c r="I20" s="96">
        <v>77</v>
      </c>
      <c r="J20" s="99">
        <f t="shared" si="3"/>
        <v>5.7291666666666664E-2</v>
      </c>
      <c r="K20" s="93">
        <v>86</v>
      </c>
      <c r="L20" s="151">
        <f t="shared" si="4"/>
        <v>6.3988095238095233E-2</v>
      </c>
      <c r="M20" s="93">
        <v>372</v>
      </c>
      <c r="N20" s="151">
        <f t="shared" si="5"/>
        <v>0.2767857142857143</v>
      </c>
      <c r="O20" s="93">
        <v>415</v>
      </c>
      <c r="P20" s="151">
        <f t="shared" si="6"/>
        <v>0.30877976190476192</v>
      </c>
      <c r="Q20" s="93">
        <v>120</v>
      </c>
      <c r="R20" s="151">
        <f t="shared" si="7"/>
        <v>8.9285714285714288E-2</v>
      </c>
      <c r="S20" s="93">
        <v>351</v>
      </c>
      <c r="T20" s="151">
        <f t="shared" si="8"/>
        <v>0.2611607142857143</v>
      </c>
      <c r="U20" s="93">
        <v>10</v>
      </c>
      <c r="V20" s="151">
        <f>U20/'1.1. Кол-во ГС'!L20</f>
        <v>7.385524372230428E-3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7" t="s">
        <v>16</v>
      </c>
      <c r="C21" s="112">
        <f t="shared" si="0"/>
        <v>34725</v>
      </c>
      <c r="D21" s="153">
        <f>C21/'1.1. Кол-во ГС'!L21</f>
        <v>0.97146454049517417</v>
      </c>
      <c r="E21" s="103">
        <f>SUM(E7:E20)</f>
        <v>4458</v>
      </c>
      <c r="F21" s="153">
        <f t="shared" si="1"/>
        <v>0.12838012958963282</v>
      </c>
      <c r="G21" s="103">
        <f>SUM(G7:G20)</f>
        <v>27924</v>
      </c>
      <c r="H21" s="101">
        <f t="shared" si="2"/>
        <v>0.80414686825053994</v>
      </c>
      <c r="I21" s="103">
        <f>SUM(I7:I20)</f>
        <v>2343</v>
      </c>
      <c r="J21" s="101">
        <f t="shared" si="3"/>
        <v>6.7473002159827211E-2</v>
      </c>
      <c r="K21" s="102">
        <f>SUM(K7:K20)</f>
        <v>2533</v>
      </c>
      <c r="L21" s="153">
        <f t="shared" si="4"/>
        <v>7.2944564434845219E-2</v>
      </c>
      <c r="M21" s="102">
        <f>SUM(M7:M20)</f>
        <v>9179</v>
      </c>
      <c r="N21" s="153">
        <f t="shared" si="5"/>
        <v>0.26433405327573795</v>
      </c>
      <c r="O21" s="102">
        <f>SUM(O7:O20)</f>
        <v>10049</v>
      </c>
      <c r="P21" s="153">
        <f t="shared" si="6"/>
        <v>0.2893880489560835</v>
      </c>
      <c r="Q21" s="102">
        <f>SUM(Q7:Q20)</f>
        <v>4220</v>
      </c>
      <c r="R21" s="153">
        <f t="shared" si="7"/>
        <v>0.12152627789776818</v>
      </c>
      <c r="S21" s="102">
        <f>SUM(S7:S20)</f>
        <v>8744</v>
      </c>
      <c r="T21" s="153">
        <f t="shared" si="8"/>
        <v>0.25180705543556514</v>
      </c>
      <c r="U21" s="102">
        <f>SUM(U7:U20)</f>
        <v>1020</v>
      </c>
      <c r="V21" s="153">
        <f>U21/'1.1. Кол-во ГС'!L21</f>
        <v>2.853545950482585E-2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B2:Z21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1.85546875" style="2" customWidth="1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8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X4"/>
      <c r="Y4"/>
    </row>
    <row r="5" spans="2:26" ht="27.75" customHeight="1" x14ac:dyDescent="0.2">
      <c r="B5" s="219"/>
      <c r="C5" s="221" t="s">
        <v>15</v>
      </c>
      <c r="D5" s="222" t="s">
        <v>36</v>
      </c>
      <c r="E5" s="197" t="s">
        <v>102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X5"/>
      <c r="Y5"/>
    </row>
    <row r="6" spans="2:26" ht="156" customHeight="1" thickBot="1" x14ac:dyDescent="0.25">
      <c r="B6" s="220"/>
      <c r="C6" s="221"/>
      <c r="D6" s="222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X6"/>
      <c r="Y6"/>
    </row>
    <row r="7" spans="2:26" ht="30" customHeight="1" thickBot="1" x14ac:dyDescent="0.3">
      <c r="B7" s="106" t="s">
        <v>0</v>
      </c>
      <c r="C7" s="108">
        <f>E7+G7+I7</f>
        <v>6600</v>
      </c>
      <c r="D7" s="151">
        <f>C7/'1.2. Кол-во МС'!H7</f>
        <v>0.81411126187245586</v>
      </c>
      <c r="E7" s="96">
        <v>929</v>
      </c>
      <c r="F7" s="99">
        <f>E7/C7</f>
        <v>0.14075757575757575</v>
      </c>
      <c r="G7" s="96">
        <v>5431</v>
      </c>
      <c r="H7" s="99">
        <f>G7/C7</f>
        <v>0.82287878787878788</v>
      </c>
      <c r="I7" s="96">
        <v>240</v>
      </c>
      <c r="J7" s="99">
        <f>I7/C7</f>
        <v>3.6363636363636362E-2</v>
      </c>
      <c r="K7" s="93">
        <v>438</v>
      </c>
      <c r="L7" s="151">
        <f>K7/C7</f>
        <v>6.6363636363636361E-2</v>
      </c>
      <c r="M7" s="93">
        <v>2074</v>
      </c>
      <c r="N7" s="151">
        <f>M7/C7</f>
        <v>0.31424242424242427</v>
      </c>
      <c r="O7" s="93">
        <v>1165</v>
      </c>
      <c r="P7" s="151">
        <f>O7/C7</f>
        <v>0.17651515151515151</v>
      </c>
      <c r="Q7" s="93">
        <v>637</v>
      </c>
      <c r="R7" s="151">
        <f>Q7/C7</f>
        <v>9.6515151515151512E-2</v>
      </c>
      <c r="S7" s="93">
        <v>2286</v>
      </c>
      <c r="T7" s="151">
        <f>S7/C7</f>
        <v>0.34636363636363637</v>
      </c>
      <c r="U7" s="93">
        <v>1507</v>
      </c>
      <c r="V7" s="151">
        <f>U7/'1.2. Кол-во МС'!H7</f>
        <v>0.18588873812754408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6" t="s">
        <v>1</v>
      </c>
      <c r="C8" s="108">
        <f t="shared" ref="C8:C21" si="0">E8+G8+I8</f>
        <v>1405</v>
      </c>
      <c r="D8" s="151">
        <f>C8/'1.2. Кол-во МС'!H8</f>
        <v>0.90470057952350291</v>
      </c>
      <c r="E8" s="96">
        <v>154</v>
      </c>
      <c r="F8" s="99">
        <f t="shared" ref="F8:F21" si="1">E8/C8</f>
        <v>0.10960854092526691</v>
      </c>
      <c r="G8" s="96">
        <v>1198</v>
      </c>
      <c r="H8" s="99">
        <f t="shared" ref="H8:H21" si="2">G8/C8</f>
        <v>0.85266903914590753</v>
      </c>
      <c r="I8" s="96">
        <v>53</v>
      </c>
      <c r="J8" s="99">
        <f t="shared" ref="J8:J21" si="3">I8/C8</f>
        <v>3.7722419928825621E-2</v>
      </c>
      <c r="K8" s="93">
        <v>153</v>
      </c>
      <c r="L8" s="151">
        <f t="shared" ref="L8:L21" si="4">K8/C8</f>
        <v>0.10889679715302492</v>
      </c>
      <c r="M8" s="93">
        <v>455</v>
      </c>
      <c r="N8" s="151">
        <f t="shared" ref="N8:N21" si="5">M8/C8</f>
        <v>0.32384341637010677</v>
      </c>
      <c r="O8" s="93">
        <v>194</v>
      </c>
      <c r="P8" s="151">
        <f t="shared" ref="P8:P21" si="6">O8/C8</f>
        <v>0.13807829181494663</v>
      </c>
      <c r="Q8" s="93">
        <v>123</v>
      </c>
      <c r="R8" s="151">
        <f t="shared" ref="R8:R21" si="7">Q8/C8</f>
        <v>8.7544483985765129E-2</v>
      </c>
      <c r="S8" s="93">
        <v>480</v>
      </c>
      <c r="T8" s="151">
        <f t="shared" ref="T8:T21" si="8">S8/C8</f>
        <v>0.34163701067615659</v>
      </c>
      <c r="U8" s="93">
        <v>148</v>
      </c>
      <c r="V8" s="151">
        <f>U8/'1.2. Кол-во МС'!H8</f>
        <v>9.5299420476497101E-2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6" t="s">
        <v>2</v>
      </c>
      <c r="C9" s="108">
        <f t="shared" si="0"/>
        <v>1499</v>
      </c>
      <c r="D9" s="151">
        <f>C9/'1.2. Кол-во МС'!H9</f>
        <v>0.81689373297002721</v>
      </c>
      <c r="E9" s="96">
        <v>136</v>
      </c>
      <c r="F9" s="99">
        <f t="shared" si="1"/>
        <v>9.0727151434289527E-2</v>
      </c>
      <c r="G9" s="96">
        <v>1333</v>
      </c>
      <c r="H9" s="99">
        <f t="shared" si="2"/>
        <v>0.88925950633755835</v>
      </c>
      <c r="I9" s="96">
        <v>30</v>
      </c>
      <c r="J9" s="99">
        <f t="shared" si="3"/>
        <v>2.0013342228152101E-2</v>
      </c>
      <c r="K9" s="93">
        <v>94</v>
      </c>
      <c r="L9" s="151">
        <f t="shared" si="4"/>
        <v>6.2708472314876584E-2</v>
      </c>
      <c r="M9" s="93">
        <v>546</v>
      </c>
      <c r="N9" s="151">
        <f t="shared" si="5"/>
        <v>0.36424282855236823</v>
      </c>
      <c r="O9" s="93">
        <v>260</v>
      </c>
      <c r="P9" s="151">
        <f t="shared" si="6"/>
        <v>0.17344896597731821</v>
      </c>
      <c r="Q9" s="93">
        <v>105</v>
      </c>
      <c r="R9" s="151">
        <f t="shared" si="7"/>
        <v>7.0046697798532356E-2</v>
      </c>
      <c r="S9" s="93">
        <v>494</v>
      </c>
      <c r="T9" s="151">
        <f t="shared" si="8"/>
        <v>0.32955303535690461</v>
      </c>
      <c r="U9" s="93">
        <v>336</v>
      </c>
      <c r="V9" s="151">
        <f>U9/'1.2. Кол-во МС'!H9</f>
        <v>0.18310626702997276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6" t="s">
        <v>3</v>
      </c>
      <c r="C10" s="108">
        <f t="shared" si="0"/>
        <v>5411</v>
      </c>
      <c r="D10" s="151">
        <f>C10/'1.2. Кол-во МС'!H10</f>
        <v>0.91371158392434992</v>
      </c>
      <c r="E10" s="96">
        <v>894</v>
      </c>
      <c r="F10" s="99">
        <f t="shared" si="1"/>
        <v>0.16521899833672149</v>
      </c>
      <c r="G10" s="96">
        <v>4384</v>
      </c>
      <c r="H10" s="99">
        <f t="shared" si="2"/>
        <v>0.81020144150803919</v>
      </c>
      <c r="I10" s="96">
        <v>133</v>
      </c>
      <c r="J10" s="99">
        <f t="shared" si="3"/>
        <v>2.4579560155239329E-2</v>
      </c>
      <c r="K10" s="138">
        <v>332</v>
      </c>
      <c r="L10" s="151">
        <f t="shared" si="4"/>
        <v>6.1356496026612459E-2</v>
      </c>
      <c r="M10" s="138">
        <v>1659</v>
      </c>
      <c r="N10" s="151">
        <f t="shared" si="5"/>
        <v>0.30659767141009053</v>
      </c>
      <c r="O10" s="138">
        <v>1039</v>
      </c>
      <c r="P10" s="151">
        <f t="shared" si="6"/>
        <v>0.19201626316762152</v>
      </c>
      <c r="Q10" s="138">
        <v>205</v>
      </c>
      <c r="R10" s="151">
        <f t="shared" si="7"/>
        <v>3.7885788209203478E-2</v>
      </c>
      <c r="S10" s="138">
        <v>2176</v>
      </c>
      <c r="T10" s="151">
        <f t="shared" si="8"/>
        <v>0.40214378118647198</v>
      </c>
      <c r="U10" s="100">
        <v>511</v>
      </c>
      <c r="V10" s="151">
        <f>U10/'1.2. Кол-во МС'!H10</f>
        <v>8.6288416075650118E-2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6" t="s">
        <v>4</v>
      </c>
      <c r="C11" s="108">
        <f t="shared" si="0"/>
        <v>2762</v>
      </c>
      <c r="D11" s="151">
        <f>C11/'1.2. Кол-во МС'!H11</f>
        <v>0.93977543382102757</v>
      </c>
      <c r="E11" s="96">
        <v>331</v>
      </c>
      <c r="F11" s="99">
        <f t="shared" si="1"/>
        <v>0.11984069514844316</v>
      </c>
      <c r="G11" s="96">
        <v>2349</v>
      </c>
      <c r="H11" s="99">
        <f t="shared" si="2"/>
        <v>0.85047067342505434</v>
      </c>
      <c r="I11" s="96">
        <v>82</v>
      </c>
      <c r="J11" s="99">
        <f t="shared" si="3"/>
        <v>2.9688631426502535E-2</v>
      </c>
      <c r="K11" s="93">
        <v>332</v>
      </c>
      <c r="L11" s="151">
        <f t="shared" si="4"/>
        <v>0.12020275162925416</v>
      </c>
      <c r="M11" s="93">
        <v>841</v>
      </c>
      <c r="N11" s="151">
        <f t="shared" si="5"/>
        <v>0.30448950036205646</v>
      </c>
      <c r="O11" s="93">
        <v>422</v>
      </c>
      <c r="P11" s="151">
        <f t="shared" si="6"/>
        <v>0.15278783490224476</v>
      </c>
      <c r="Q11" s="93">
        <v>215</v>
      </c>
      <c r="R11" s="151">
        <f t="shared" si="7"/>
        <v>7.7842143374366402E-2</v>
      </c>
      <c r="S11" s="93">
        <v>952</v>
      </c>
      <c r="T11" s="151">
        <f t="shared" si="8"/>
        <v>0.3446777697320782</v>
      </c>
      <c r="U11" s="93">
        <v>177</v>
      </c>
      <c r="V11" s="151">
        <f>U11/'1.2. Кол-во МС'!H11</f>
        <v>6.0224566178972441E-2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6" t="s">
        <v>5</v>
      </c>
      <c r="C12" s="108">
        <f t="shared" si="0"/>
        <v>2061</v>
      </c>
      <c r="D12" s="151">
        <f>C12/'1.2. Кол-во МС'!H12</f>
        <v>0.86962025316455693</v>
      </c>
      <c r="E12" s="96">
        <v>277</v>
      </c>
      <c r="F12" s="99">
        <f t="shared" si="1"/>
        <v>0.1344007763221737</v>
      </c>
      <c r="G12" s="96">
        <v>1748</v>
      </c>
      <c r="H12" s="99">
        <f t="shared" si="2"/>
        <v>0.8481319747695294</v>
      </c>
      <c r="I12" s="96">
        <v>36</v>
      </c>
      <c r="J12" s="99">
        <f t="shared" si="3"/>
        <v>1.7467248908296942E-2</v>
      </c>
      <c r="K12" s="100">
        <v>158</v>
      </c>
      <c r="L12" s="151">
        <f t="shared" si="4"/>
        <v>7.6661814653081028E-2</v>
      </c>
      <c r="M12" s="97">
        <v>721</v>
      </c>
      <c r="N12" s="151">
        <f t="shared" si="5"/>
        <v>0.34983017952450268</v>
      </c>
      <c r="O12" s="97">
        <v>395</v>
      </c>
      <c r="P12" s="151">
        <f t="shared" si="6"/>
        <v>0.19165453663270257</v>
      </c>
      <c r="Q12" s="97">
        <v>145</v>
      </c>
      <c r="R12" s="151">
        <f t="shared" si="7"/>
        <v>7.0354196991751577E-2</v>
      </c>
      <c r="S12" s="97">
        <v>642</v>
      </c>
      <c r="T12" s="151">
        <f t="shared" si="8"/>
        <v>0.31149927219796214</v>
      </c>
      <c r="U12" s="97">
        <v>309</v>
      </c>
      <c r="V12" s="151">
        <f>U12/'1.2. Кол-во МС'!H12</f>
        <v>0.13037974683544304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6" t="s">
        <v>6</v>
      </c>
      <c r="C13" s="108">
        <f t="shared" si="0"/>
        <v>5863</v>
      </c>
      <c r="D13" s="151">
        <f>C13/'1.2. Кол-во МС'!H13</f>
        <v>0.88564954682779451</v>
      </c>
      <c r="E13" s="96">
        <v>1271</v>
      </c>
      <c r="F13" s="99">
        <f t="shared" si="1"/>
        <v>0.21678321678321677</v>
      </c>
      <c r="G13" s="96">
        <v>4394</v>
      </c>
      <c r="H13" s="99">
        <f t="shared" si="2"/>
        <v>0.74944567627494452</v>
      </c>
      <c r="I13" s="96">
        <v>198</v>
      </c>
      <c r="J13" s="99">
        <f t="shared" si="3"/>
        <v>3.3771106941838651E-2</v>
      </c>
      <c r="K13" s="93">
        <v>501</v>
      </c>
      <c r="L13" s="151">
        <f t="shared" si="4"/>
        <v>8.5451134231622039E-2</v>
      </c>
      <c r="M13" s="93">
        <v>2083</v>
      </c>
      <c r="N13" s="151">
        <f t="shared" si="5"/>
        <v>0.3552788674739894</v>
      </c>
      <c r="O13" s="93">
        <v>1168</v>
      </c>
      <c r="P13" s="151">
        <f t="shared" si="6"/>
        <v>0.19921541872761386</v>
      </c>
      <c r="Q13" s="93">
        <v>416</v>
      </c>
      <c r="R13" s="151">
        <f t="shared" si="7"/>
        <v>7.0953436807095344E-2</v>
      </c>
      <c r="S13" s="93">
        <v>1695</v>
      </c>
      <c r="T13" s="151">
        <f t="shared" si="8"/>
        <v>0.28910114275967935</v>
      </c>
      <c r="U13" s="93">
        <v>757</v>
      </c>
      <c r="V13" s="151">
        <f>U13/'1.2. Кол-во МС'!H13</f>
        <v>0.11435045317220544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6" t="s">
        <v>7</v>
      </c>
      <c r="C14" s="108">
        <f t="shared" si="0"/>
        <v>2787</v>
      </c>
      <c r="D14" s="151">
        <f>C14/'1.2. Кол-во МС'!H14</f>
        <v>0.74838882921589689</v>
      </c>
      <c r="E14" s="96">
        <v>510</v>
      </c>
      <c r="F14" s="99">
        <f t="shared" si="1"/>
        <v>0.18299246501614638</v>
      </c>
      <c r="G14" s="96">
        <v>2214</v>
      </c>
      <c r="H14" s="99">
        <f t="shared" si="2"/>
        <v>0.79440258342303549</v>
      </c>
      <c r="I14" s="96">
        <v>63</v>
      </c>
      <c r="J14" s="99">
        <f t="shared" si="3"/>
        <v>2.2604951560818085E-2</v>
      </c>
      <c r="K14" s="93">
        <v>269</v>
      </c>
      <c r="L14" s="151">
        <f t="shared" si="4"/>
        <v>9.6519555077143881E-2</v>
      </c>
      <c r="M14" s="93">
        <v>993</v>
      </c>
      <c r="N14" s="151">
        <f t="shared" si="5"/>
        <v>0.35629709364908502</v>
      </c>
      <c r="O14" s="93">
        <v>527</v>
      </c>
      <c r="P14" s="151">
        <f t="shared" si="6"/>
        <v>0.18909221385001795</v>
      </c>
      <c r="Q14" s="93">
        <v>175</v>
      </c>
      <c r="R14" s="151">
        <f t="shared" si="7"/>
        <v>6.2791532113383564E-2</v>
      </c>
      <c r="S14" s="93">
        <v>823</v>
      </c>
      <c r="T14" s="151">
        <f t="shared" si="8"/>
        <v>0.29529960531036958</v>
      </c>
      <c r="U14" s="93">
        <v>937</v>
      </c>
      <c r="V14" s="151">
        <f>U14/'1.2. Кол-во МС'!H14</f>
        <v>0.25161117078410311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6" t="s">
        <v>8</v>
      </c>
      <c r="C15" s="108">
        <f t="shared" si="0"/>
        <v>7628</v>
      </c>
      <c r="D15" s="151">
        <f>C15/'1.2. Кол-во МС'!H15</f>
        <v>0.97110120942075107</v>
      </c>
      <c r="E15" s="96">
        <v>850</v>
      </c>
      <c r="F15" s="99">
        <f t="shared" si="1"/>
        <v>0.11143156790770845</v>
      </c>
      <c r="G15" s="96">
        <v>6529</v>
      </c>
      <c r="H15" s="99">
        <f t="shared" si="2"/>
        <v>0.85592553749344524</v>
      </c>
      <c r="I15" s="96">
        <v>249</v>
      </c>
      <c r="J15" s="99">
        <f t="shared" si="3"/>
        <v>3.2642894598846353E-2</v>
      </c>
      <c r="K15" s="93">
        <v>794</v>
      </c>
      <c r="L15" s="151">
        <f t="shared" si="4"/>
        <v>0.10409019402202412</v>
      </c>
      <c r="M15" s="93">
        <v>2719</v>
      </c>
      <c r="N15" s="151">
        <f t="shared" si="5"/>
        <v>0.35644992134242265</v>
      </c>
      <c r="O15" s="93">
        <v>1428</v>
      </c>
      <c r="P15" s="151">
        <f t="shared" si="6"/>
        <v>0.18720503408495018</v>
      </c>
      <c r="Q15" s="93">
        <v>733</v>
      </c>
      <c r="R15" s="151">
        <f t="shared" si="7"/>
        <v>9.6093340325117987E-2</v>
      </c>
      <c r="S15" s="93">
        <v>1954</v>
      </c>
      <c r="T15" s="151">
        <f t="shared" si="8"/>
        <v>0.25616151022548506</v>
      </c>
      <c r="U15" s="93">
        <v>227</v>
      </c>
      <c r="V15" s="151">
        <f>U15/'1.2. Кол-во МС'!H15</f>
        <v>2.8898790579248886E-2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6" t="s">
        <v>9</v>
      </c>
      <c r="C16" s="108">
        <f t="shared" si="0"/>
        <v>4203</v>
      </c>
      <c r="D16" s="151">
        <f>C16/'1.2. Кол-во МС'!H16</f>
        <v>0.89103243587025649</v>
      </c>
      <c r="E16" s="96">
        <v>515</v>
      </c>
      <c r="F16" s="99">
        <f t="shared" si="1"/>
        <v>0.12253152510111825</v>
      </c>
      <c r="G16" s="96">
        <v>3599</v>
      </c>
      <c r="H16" s="99">
        <f t="shared" si="2"/>
        <v>0.85629312395907686</v>
      </c>
      <c r="I16" s="96">
        <v>89</v>
      </c>
      <c r="J16" s="99">
        <f t="shared" si="3"/>
        <v>2.11753509398049E-2</v>
      </c>
      <c r="K16" s="93">
        <v>394</v>
      </c>
      <c r="L16" s="151">
        <f t="shared" si="4"/>
        <v>9.3742564834641925E-2</v>
      </c>
      <c r="M16" s="93">
        <v>1564</v>
      </c>
      <c r="N16" s="151">
        <f t="shared" si="5"/>
        <v>0.37211515584106591</v>
      </c>
      <c r="O16" s="93">
        <v>836</v>
      </c>
      <c r="P16" s="151">
        <f t="shared" si="6"/>
        <v>0.19890554365929097</v>
      </c>
      <c r="Q16" s="93">
        <v>331</v>
      </c>
      <c r="R16" s="151">
        <f t="shared" si="7"/>
        <v>7.8753271472757555E-2</v>
      </c>
      <c r="S16" s="93">
        <v>1078</v>
      </c>
      <c r="T16" s="151">
        <f t="shared" si="8"/>
        <v>0.25648346419224366</v>
      </c>
      <c r="U16" s="93">
        <v>514</v>
      </c>
      <c r="V16" s="151">
        <f>U16/'1.2. Кол-во МС'!H16</f>
        <v>0.10896756412974348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6" t="s">
        <v>10</v>
      </c>
      <c r="C17" s="108">
        <f t="shared" si="0"/>
        <v>2939</v>
      </c>
      <c r="D17" s="151">
        <f>C17/'1.2. Кол-во МС'!H17</f>
        <v>0.91273291925465838</v>
      </c>
      <c r="E17" s="96">
        <v>339</v>
      </c>
      <c r="F17" s="99">
        <f t="shared" si="1"/>
        <v>0.1153453555631167</v>
      </c>
      <c r="G17" s="96">
        <v>2485</v>
      </c>
      <c r="H17" s="99">
        <f t="shared" si="2"/>
        <v>0.84552568900986735</v>
      </c>
      <c r="I17" s="96">
        <v>115</v>
      </c>
      <c r="J17" s="99">
        <f t="shared" si="3"/>
        <v>3.9128955427015992E-2</v>
      </c>
      <c r="K17" s="93">
        <v>155</v>
      </c>
      <c r="L17" s="151">
        <f t="shared" si="4"/>
        <v>5.273902687989112E-2</v>
      </c>
      <c r="M17" s="93">
        <v>989</v>
      </c>
      <c r="N17" s="151">
        <f t="shared" si="5"/>
        <v>0.33650901667233751</v>
      </c>
      <c r="O17" s="93">
        <v>449</v>
      </c>
      <c r="P17" s="151">
        <f t="shared" si="6"/>
        <v>0.15277305205852332</v>
      </c>
      <c r="Q17" s="93">
        <v>411</v>
      </c>
      <c r="R17" s="151">
        <f t="shared" si="7"/>
        <v>0.13984348417829193</v>
      </c>
      <c r="S17" s="93">
        <v>935</v>
      </c>
      <c r="T17" s="151">
        <f t="shared" si="8"/>
        <v>0.31813542021095609</v>
      </c>
      <c r="U17" s="93">
        <v>281</v>
      </c>
      <c r="V17" s="151">
        <f>U17/'1.2. Кол-во МС'!H17</f>
        <v>8.7267080745341619E-2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6" t="s">
        <v>11</v>
      </c>
      <c r="C18" s="108">
        <f t="shared" si="0"/>
        <v>5694</v>
      </c>
      <c r="D18" s="151">
        <f>C18/'1.2. Кол-во МС'!H18</f>
        <v>0.95137844611528821</v>
      </c>
      <c r="E18" s="96">
        <v>630</v>
      </c>
      <c r="F18" s="99">
        <f t="shared" si="1"/>
        <v>0.11064278187565858</v>
      </c>
      <c r="G18" s="96">
        <v>4833</v>
      </c>
      <c r="H18" s="99">
        <f t="shared" si="2"/>
        <v>0.84878819810326656</v>
      </c>
      <c r="I18" s="96">
        <v>231</v>
      </c>
      <c r="J18" s="99">
        <f t="shared" si="3"/>
        <v>4.0569020021074813E-2</v>
      </c>
      <c r="K18" s="93">
        <v>451</v>
      </c>
      <c r="L18" s="151">
        <f t="shared" si="4"/>
        <v>7.9206181945907977E-2</v>
      </c>
      <c r="M18" s="93">
        <v>1813</v>
      </c>
      <c r="N18" s="151">
        <f t="shared" si="5"/>
        <v>0.31840533895328416</v>
      </c>
      <c r="O18" s="93">
        <v>1203</v>
      </c>
      <c r="P18" s="151">
        <f t="shared" si="6"/>
        <v>0.2112750263435195</v>
      </c>
      <c r="Q18" s="93">
        <v>856</v>
      </c>
      <c r="R18" s="151">
        <f t="shared" si="7"/>
        <v>0.15033368458025992</v>
      </c>
      <c r="S18" s="93">
        <v>1371</v>
      </c>
      <c r="T18" s="151">
        <f t="shared" si="8"/>
        <v>0.24077976817702845</v>
      </c>
      <c r="U18" s="93">
        <v>291</v>
      </c>
      <c r="V18" s="151">
        <f>U18/'1.2. Кол-во МС'!H18</f>
        <v>4.8621553884711781E-2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6" t="s">
        <v>12</v>
      </c>
      <c r="C19" s="108">
        <f t="shared" si="0"/>
        <v>4339</v>
      </c>
      <c r="D19" s="151">
        <f>C19/'1.2. Кол-во МС'!H19</f>
        <v>0.85886777513855894</v>
      </c>
      <c r="E19" s="96">
        <v>636</v>
      </c>
      <c r="F19" s="99">
        <f t="shared" si="1"/>
        <v>0.1465775524314358</v>
      </c>
      <c r="G19" s="96">
        <v>3547</v>
      </c>
      <c r="H19" s="99">
        <f t="shared" si="2"/>
        <v>0.81746946300991008</v>
      </c>
      <c r="I19" s="96">
        <v>156</v>
      </c>
      <c r="J19" s="99">
        <f t="shared" si="3"/>
        <v>3.5952984558654068E-2</v>
      </c>
      <c r="K19" s="93">
        <v>348</v>
      </c>
      <c r="L19" s="151">
        <f t="shared" si="4"/>
        <v>8.0202811707766761E-2</v>
      </c>
      <c r="M19" s="93">
        <v>1307</v>
      </c>
      <c r="N19" s="151">
        <f t="shared" si="5"/>
        <v>0.3012214796035953</v>
      </c>
      <c r="O19" s="93">
        <v>913</v>
      </c>
      <c r="P19" s="151">
        <f t="shared" si="6"/>
        <v>0.21041714680802029</v>
      </c>
      <c r="Q19" s="93">
        <v>459</v>
      </c>
      <c r="R19" s="151">
        <f t="shared" si="7"/>
        <v>0.10578474302834755</v>
      </c>
      <c r="S19" s="93">
        <v>1312</v>
      </c>
      <c r="T19" s="151">
        <f t="shared" si="8"/>
        <v>0.3023738188522701</v>
      </c>
      <c r="U19" s="93">
        <v>713</v>
      </c>
      <c r="V19" s="151">
        <f>U19/'1.2. Кол-во МС'!H19</f>
        <v>0.141132224861441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6" t="s">
        <v>13</v>
      </c>
      <c r="C20" s="108">
        <f t="shared" si="0"/>
        <v>1709</v>
      </c>
      <c r="D20" s="151">
        <f>C20/'1.2. Кол-во МС'!H20</f>
        <v>0.94004400440044</v>
      </c>
      <c r="E20" s="96">
        <v>200</v>
      </c>
      <c r="F20" s="99">
        <f t="shared" si="1"/>
        <v>0.11702750146284377</v>
      </c>
      <c r="G20" s="96">
        <v>1439</v>
      </c>
      <c r="H20" s="99">
        <f t="shared" si="2"/>
        <v>0.84201287302516092</v>
      </c>
      <c r="I20" s="96">
        <v>70</v>
      </c>
      <c r="J20" s="99">
        <f t="shared" si="3"/>
        <v>4.0959625511995321E-2</v>
      </c>
      <c r="K20" s="93">
        <v>86</v>
      </c>
      <c r="L20" s="151">
        <f t="shared" si="4"/>
        <v>5.0321825629022821E-2</v>
      </c>
      <c r="M20" s="93">
        <v>542</v>
      </c>
      <c r="N20" s="151">
        <f t="shared" si="5"/>
        <v>0.31714452896430662</v>
      </c>
      <c r="O20" s="93">
        <v>401</v>
      </c>
      <c r="P20" s="151">
        <f t="shared" si="6"/>
        <v>0.23464014043300174</v>
      </c>
      <c r="Q20" s="93">
        <v>155</v>
      </c>
      <c r="R20" s="151">
        <f t="shared" si="7"/>
        <v>9.0696313633703923E-2</v>
      </c>
      <c r="S20" s="93">
        <v>525</v>
      </c>
      <c r="T20" s="151">
        <f t="shared" si="8"/>
        <v>0.30719719133996487</v>
      </c>
      <c r="U20" s="93">
        <v>109</v>
      </c>
      <c r="V20" s="151">
        <f>U20/'1.2. Кол-во МС'!H20</f>
        <v>5.9955995599559955E-2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7" t="s">
        <v>16</v>
      </c>
      <c r="C21" s="112">
        <f t="shared" si="0"/>
        <v>54900</v>
      </c>
      <c r="D21" s="153">
        <f>C21/'1.2. Кол-во МС'!H21</f>
        <v>0.88954420986114036</v>
      </c>
      <c r="E21" s="103">
        <f>SUM(E7:E20)</f>
        <v>7672</v>
      </c>
      <c r="F21" s="101">
        <f t="shared" si="1"/>
        <v>0.13974499089253187</v>
      </c>
      <c r="G21" s="103">
        <f>SUM(G7:G20)</f>
        <v>45483</v>
      </c>
      <c r="H21" s="101">
        <f t="shared" si="2"/>
        <v>0.82846994535519125</v>
      </c>
      <c r="I21" s="103">
        <f>SUM(I7:I20)</f>
        <v>1745</v>
      </c>
      <c r="J21" s="101">
        <f t="shared" si="3"/>
        <v>3.1785063752276868E-2</v>
      </c>
      <c r="K21" s="102">
        <f>SUM(K7:K20)</f>
        <v>4505</v>
      </c>
      <c r="L21" s="153">
        <f t="shared" si="4"/>
        <v>8.205828779599271E-2</v>
      </c>
      <c r="M21" s="102">
        <f>SUM(M7:M20)</f>
        <v>18306</v>
      </c>
      <c r="N21" s="153">
        <f t="shared" si="5"/>
        <v>0.33344262295081967</v>
      </c>
      <c r="O21" s="102">
        <f>SUM(O7:O20)</f>
        <v>10400</v>
      </c>
      <c r="P21" s="153">
        <f t="shared" si="6"/>
        <v>0.18943533697632059</v>
      </c>
      <c r="Q21" s="102">
        <f>SUM(Q7:Q20)</f>
        <v>4966</v>
      </c>
      <c r="R21" s="153">
        <f t="shared" si="7"/>
        <v>9.0455373406193085E-2</v>
      </c>
      <c r="S21" s="102">
        <f>SUM(S7:S20)</f>
        <v>16723</v>
      </c>
      <c r="T21" s="153">
        <f t="shared" si="8"/>
        <v>0.30460837887067393</v>
      </c>
      <c r="U21" s="102">
        <f>SUM(U7:U20)</f>
        <v>6817</v>
      </c>
      <c r="V21" s="153">
        <f>U21/'1.2. Кол-во МС'!H21</f>
        <v>0.11045579013885963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2024-12-09T12:21:06Z</dcterms:modified>
</cp:coreProperties>
</file>