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3C9D21BA-9B5E-492B-AC66-17288428EF9C}" xr6:coauthVersionLast="47" xr6:coauthVersionMax="47" xr10:uidLastSave="{00000000-0000-0000-0000-000000000000}"/>
  <bookViews>
    <workbookView xWindow="14400" yWindow="0" windowWidth="14400" windowHeight="15600" tabRatio="822" firstSheet="21" activeTab="25" xr2:uid="{4F1D9C94-759E-4DDA-8EE3-80C35C12FFC5}"/>
  </bookViews>
  <sheets>
    <sheet name="1.1. Кол-во ГС" sheetId="1" r:id="rId1"/>
    <sheet name="1.2. Кол-во МС" sheetId="47" r:id="rId2"/>
    <sheet name="1.3. Состав ГС по группам" sheetId="54" r:id="rId3"/>
    <sheet name="1.4. Состав ГС по категориям" sheetId="55" r:id="rId4"/>
    <sheet name="Лист1" sheetId="56" r:id="rId5"/>
    <sheet name="2.1. Гендерный ГС" sheetId="6" r:id="rId6"/>
    <sheet name="2.2. Гендерный МС" sheetId="5" r:id="rId7"/>
    <sheet name="3.1. Возраст ГС" sheetId="10" r:id="rId8"/>
    <sheet name="3.2. Возраст МС" sheetId="9" r:id="rId9"/>
    <sheet name="4.1. Образовательный уровень ГС" sheetId="8" r:id="rId10"/>
    <sheet name="4.2. Образовательный уровень МС" sheetId="49" r:id="rId11"/>
    <sheet name="5.1. Ученая степень ГС" sheetId="15" r:id="rId12"/>
    <sheet name="5.2. Ученая степень МС" sheetId="14" r:id="rId13"/>
    <sheet name="6.1. Стаж ГС" sheetId="13" r:id="rId14"/>
    <sheet name="6.2. Стаж МС" sheetId="12" r:id="rId15"/>
    <sheet name="7. Сменяемость ГС" sheetId="11" r:id="rId16"/>
    <sheet name="8. Кол-во гос.органов" sheetId="4" r:id="rId17"/>
    <sheet name="9. Конкурсы" sheetId="22" r:id="rId18"/>
    <sheet name="10. Участие граждан" sheetId="21" r:id="rId19"/>
    <sheet name="11. Замещение" sheetId="20" r:id="rId20"/>
    <sheet name="12. Наставничество" sheetId="46" r:id="rId21"/>
    <sheet name="13. Резерв" sheetId="19" r:id="rId22"/>
    <sheet name="14. Аттестация" sheetId="18" r:id="rId23"/>
    <sheet name="15. Чины" sheetId="17" r:id="rId24"/>
    <sheet name="16. Целевое обучение" sheetId="25" r:id="rId25"/>
    <sheet name="17.1. Профразвитие" sheetId="24" r:id="rId26"/>
    <sheet name="17.2. Профразвитие" sheetId="50" r:id="rId27"/>
    <sheet name="17.3. ДПО ГС" sheetId="23" r:id="rId28"/>
    <sheet name="17.4. ДПО ГС" sheetId="51" r:id="rId29"/>
    <sheet name="18. ДПО МС" sheetId="3" r:id="rId30"/>
    <sheet name="19. Субсидия" sheetId="28" r:id="rId31"/>
    <sheet name="20. Ден. содержание" sheetId="27" r:id="rId32"/>
    <sheet name="21. Ротация" sheetId="31" r:id="rId33"/>
    <sheet name="22. Федеральные награды " sheetId="35" r:id="rId34"/>
    <sheet name="23. Региональные награды" sheetId="34" r:id="rId35"/>
  </sheets>
  <definedNames>
    <definedName name="_xlnm.Print_Titles" localSheetId="16">'8. Кол-во гос.органов'!$2:$5</definedName>
    <definedName name="_xlnm.Print_Area" localSheetId="0">'1.1. Кол-во ГС'!$A$1:$S$21</definedName>
    <definedName name="_xlnm.Print_Area" localSheetId="1">'1.2. Кол-во МС'!$A$1:$N$21</definedName>
    <definedName name="_xlnm.Print_Area" localSheetId="2">'1.3. Состав ГС по группам'!$A$1:$M$21</definedName>
    <definedName name="_xlnm.Print_Area" localSheetId="3">'1.4. Состав ГС по категориям'!$A$1:$K$21</definedName>
    <definedName name="_xlnm.Print_Area" localSheetId="18">'10. Участие граждан'!$A$1:$R$21</definedName>
    <definedName name="_xlnm.Print_Area" localSheetId="19">'11. Замещение'!$A$1:$R$22</definedName>
    <definedName name="_xlnm.Print_Area" localSheetId="20">'12. Наставничество'!$A$1:$N$22</definedName>
    <definedName name="_xlnm.Print_Area" localSheetId="21">'13. Резерв'!$A$1:$AA$22</definedName>
    <definedName name="_xlnm.Print_Area" localSheetId="22">'14. Аттестация'!$A$1:$K$21</definedName>
    <definedName name="_xlnm.Print_Area" localSheetId="23">'15. Чины'!$A$1:$L$21</definedName>
    <definedName name="_xlnm.Print_Area" localSheetId="25">'17.1. Профразвитие'!$A$1:$J$21</definedName>
    <definedName name="_xlnm.Print_Area" localSheetId="26">'17.2. Профразвитие'!$A$1:$T$22</definedName>
    <definedName name="_xlnm.Print_Area" localSheetId="5">'2.1. Гендерный ГС'!$A$1:$F$19</definedName>
    <definedName name="_xlnm.Print_Area" localSheetId="6">'2.2. Гендерный МС'!$A$1:$F$19</definedName>
    <definedName name="_xlnm.Print_Area" localSheetId="31">'20. Ден. содержание'!$A$1:$J$23</definedName>
    <definedName name="_xlnm.Print_Area" localSheetId="33">'22. Федеральные награды '!$A$1:$M$21</definedName>
    <definedName name="_xlnm.Print_Area" localSheetId="34">'23. Региональные награды'!$A$1:$J$22</definedName>
    <definedName name="_xlnm.Print_Area" localSheetId="7">'3.1. Возраст ГС'!$A$1:$Q$19</definedName>
    <definedName name="_xlnm.Print_Area" localSheetId="8">'3.2. Возраст МС'!$A$1:$Q$19</definedName>
    <definedName name="_xlnm.Print_Area" localSheetId="9">'4.1. Образовательный уровень ГС'!$A$1:$U$21</definedName>
    <definedName name="_xlnm.Print_Area" localSheetId="10">'4.2. Образовательный уровень МС'!$A$1:$U$21</definedName>
    <definedName name="_xlnm.Print_Area" localSheetId="13">'6.1. Стаж ГС'!$A$1:$O$19</definedName>
    <definedName name="_xlnm.Print_Area" localSheetId="14">'6.2. Стаж МС'!$A$1:$O$19</definedName>
    <definedName name="_xlnm.Print_Area" localSheetId="15">'7. Сменяемость ГС'!$A$1:$T$19</definedName>
    <definedName name="_xlnm.Print_Area" localSheetId="17">'9. Конкурсы'!$A$1:$M$20</definedName>
  </definedNames>
  <calcPr calcId="191029"/>
</workbook>
</file>

<file path=xl/calcChain.xml><?xml version="1.0" encoding="utf-8"?>
<calcChain xmlns="http://schemas.openxmlformats.org/spreadsheetml/2006/main">
  <c r="C18" i="11" l="1"/>
  <c r="V21" i="50"/>
  <c r="N20" i="21"/>
  <c r="P20" i="21"/>
  <c r="D21" i="19"/>
  <c r="AA21" i="19" s="1"/>
  <c r="C19" i="10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8" i="19"/>
  <c r="D9" i="19"/>
  <c r="D10" i="19"/>
  <c r="Q10" i="19" s="1"/>
  <c r="AC10" i="19"/>
  <c r="D11" i="19"/>
  <c r="Q11" i="19"/>
  <c r="D12" i="19"/>
  <c r="Q12" i="19" s="1"/>
  <c r="D13" i="19"/>
  <c r="S13" i="19" s="1"/>
  <c r="D14" i="19"/>
  <c r="S14" i="19" s="1"/>
  <c r="D15" i="19"/>
  <c r="D16" i="19"/>
  <c r="W16" i="19" s="1"/>
  <c r="AC16" i="19"/>
  <c r="D17" i="19"/>
  <c r="S17" i="19" s="1"/>
  <c r="Q17" i="19"/>
  <c r="D18" i="19"/>
  <c r="D19" i="19"/>
  <c r="AA19" i="19" s="1"/>
  <c r="D20" i="19"/>
  <c r="AC20" i="19" s="1"/>
  <c r="D8" i="19"/>
  <c r="U8" i="19" s="1"/>
  <c r="W9" i="50"/>
  <c r="W10" i="50"/>
  <c r="W11" i="50"/>
  <c r="W12" i="50"/>
  <c r="W13" i="50"/>
  <c r="W14" i="50"/>
  <c r="W15" i="50"/>
  <c r="W16" i="50"/>
  <c r="W17" i="50"/>
  <c r="W18" i="50"/>
  <c r="W19" i="50"/>
  <c r="W20" i="50"/>
  <c r="W21" i="50"/>
  <c r="W8" i="50"/>
  <c r="V9" i="50"/>
  <c r="V10" i="50"/>
  <c r="V11" i="50"/>
  <c r="V12" i="50"/>
  <c r="V13" i="50"/>
  <c r="V14" i="50"/>
  <c r="V15" i="50"/>
  <c r="V16" i="50"/>
  <c r="V17" i="50"/>
  <c r="V18" i="50"/>
  <c r="V19" i="50"/>
  <c r="V20" i="50"/>
  <c r="V8" i="50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5" i="9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5" i="10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5" i="5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5" i="6"/>
  <c r="H21" i="27"/>
  <c r="I21" i="27"/>
  <c r="J21" i="27"/>
  <c r="F21" i="27"/>
  <c r="E21" i="27"/>
  <c r="D21" i="27"/>
  <c r="C21" i="27"/>
  <c r="F20" i="28"/>
  <c r="R22" i="50"/>
  <c r="Q22" i="50"/>
  <c r="P22" i="50"/>
  <c r="O22" i="50"/>
  <c r="M22" i="50"/>
  <c r="C8" i="24"/>
  <c r="C9" i="24"/>
  <c r="D9" i="24" s="1"/>
  <c r="C10" i="24"/>
  <c r="C11" i="24"/>
  <c r="L11" i="24" s="1"/>
  <c r="D11" i="24"/>
  <c r="C12" i="24"/>
  <c r="D12" i="24" s="1"/>
  <c r="C13" i="24"/>
  <c r="C14" i="24"/>
  <c r="C15" i="24"/>
  <c r="D15" i="24"/>
  <c r="C16" i="24"/>
  <c r="D16" i="24" s="1"/>
  <c r="C17" i="24"/>
  <c r="D17" i="24" s="1"/>
  <c r="C18" i="24"/>
  <c r="C19" i="24"/>
  <c r="D19" i="24" s="1"/>
  <c r="C7" i="24"/>
  <c r="D7" i="24" s="1"/>
  <c r="I20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6" i="25"/>
  <c r="J6" i="25"/>
  <c r="E21" i="17"/>
  <c r="C21" i="17"/>
  <c r="D21" i="17" s="1"/>
  <c r="G21" i="17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P8" i="21"/>
  <c r="P9" i="21"/>
  <c r="P10" i="21"/>
  <c r="P11" i="21"/>
  <c r="P12" i="21"/>
  <c r="P13" i="21"/>
  <c r="P14" i="21"/>
  <c r="P15" i="21"/>
  <c r="P16" i="21"/>
  <c r="P17" i="21"/>
  <c r="P18" i="21"/>
  <c r="P19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D21" i="55"/>
  <c r="F21" i="55"/>
  <c r="H21" i="55"/>
  <c r="J21" i="55"/>
  <c r="L21" i="54"/>
  <c r="M21" i="54" s="1"/>
  <c r="J21" i="54"/>
  <c r="H21" i="54"/>
  <c r="F21" i="54"/>
  <c r="D21" i="54"/>
  <c r="H21" i="47"/>
  <c r="G19" i="11"/>
  <c r="E19" i="11"/>
  <c r="Q19" i="11"/>
  <c r="P19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5" i="11"/>
  <c r="C6" i="11"/>
  <c r="H6" i="11" s="1"/>
  <c r="C7" i="11"/>
  <c r="H7" i="11" s="1"/>
  <c r="C8" i="11"/>
  <c r="H8" i="11" s="1"/>
  <c r="C9" i="11"/>
  <c r="D9" i="11" s="1"/>
  <c r="C10" i="11"/>
  <c r="H10" i="11" s="1"/>
  <c r="C11" i="11"/>
  <c r="F11" i="11" s="1"/>
  <c r="C12" i="11"/>
  <c r="C13" i="11"/>
  <c r="F13" i="11" s="1"/>
  <c r="C14" i="11"/>
  <c r="C15" i="11"/>
  <c r="L15" i="11" s="1"/>
  <c r="C16" i="11"/>
  <c r="C17" i="11"/>
  <c r="D17" i="11"/>
  <c r="H18" i="11"/>
  <c r="C5" i="11"/>
  <c r="H5" i="11" s="1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5" i="12"/>
  <c r="J5" i="12"/>
  <c r="K19" i="12"/>
  <c r="K19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5" i="13"/>
  <c r="J5" i="13"/>
  <c r="I19" i="13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N5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H5" i="10"/>
  <c r="F5" i="10"/>
  <c r="C20" i="55"/>
  <c r="C19" i="55"/>
  <c r="E19" i="55" s="1"/>
  <c r="C18" i="55"/>
  <c r="I18" i="55" s="1"/>
  <c r="G18" i="55"/>
  <c r="C17" i="55"/>
  <c r="M17" i="55"/>
  <c r="C16" i="55"/>
  <c r="I16" i="55" s="1"/>
  <c r="C15" i="55"/>
  <c r="G15" i="55"/>
  <c r="E15" i="55"/>
  <c r="C14" i="55"/>
  <c r="K14" i="55" s="1"/>
  <c r="C13" i="55"/>
  <c r="C12" i="55"/>
  <c r="G12" i="55" s="1"/>
  <c r="C11" i="55"/>
  <c r="M11" i="55" s="1"/>
  <c r="C10" i="55"/>
  <c r="M10" i="55" s="1"/>
  <c r="C9" i="55"/>
  <c r="M9" i="55"/>
  <c r="C8" i="55"/>
  <c r="E8" i="55" s="1"/>
  <c r="C7" i="55"/>
  <c r="E7" i="55" s="1"/>
  <c r="K7" i="55"/>
  <c r="C20" i="54"/>
  <c r="C19" i="54"/>
  <c r="E19" i="54" s="1"/>
  <c r="C18" i="54"/>
  <c r="I18" i="54" s="1"/>
  <c r="C17" i="54"/>
  <c r="O17" i="54" s="1"/>
  <c r="M17" i="54"/>
  <c r="C16" i="54"/>
  <c r="C15" i="54"/>
  <c r="C14" i="54"/>
  <c r="E14" i="54" s="1"/>
  <c r="C13" i="54"/>
  <c r="G13" i="54" s="1"/>
  <c r="C12" i="54"/>
  <c r="I12" i="54" s="1"/>
  <c r="C11" i="54"/>
  <c r="O11" i="54" s="1"/>
  <c r="C10" i="54"/>
  <c r="G10" i="54" s="1"/>
  <c r="C9" i="54"/>
  <c r="O9" i="54" s="1"/>
  <c r="C8" i="54"/>
  <c r="K8" i="54" s="1"/>
  <c r="G8" i="54"/>
  <c r="C7" i="54"/>
  <c r="E7" i="54" s="1"/>
  <c r="O21" i="1"/>
  <c r="P21" i="1"/>
  <c r="O19" i="9"/>
  <c r="M19" i="9"/>
  <c r="O19" i="10"/>
  <c r="M19" i="10"/>
  <c r="N5" i="10"/>
  <c r="J5" i="10"/>
  <c r="N21" i="46"/>
  <c r="X9" i="50"/>
  <c r="X10" i="50"/>
  <c r="X11" i="50"/>
  <c r="X12" i="50"/>
  <c r="X13" i="50"/>
  <c r="X14" i="50"/>
  <c r="X15" i="50"/>
  <c r="X16" i="50"/>
  <c r="X17" i="50"/>
  <c r="X18" i="50"/>
  <c r="X19" i="50"/>
  <c r="X20" i="50"/>
  <c r="X21" i="50"/>
  <c r="X8" i="50"/>
  <c r="I16" i="35"/>
  <c r="L16" i="35" s="1"/>
  <c r="F17" i="34"/>
  <c r="L17" i="34" s="1"/>
  <c r="N14" i="10"/>
  <c r="D11" i="3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F9" i="34"/>
  <c r="L9" i="34"/>
  <c r="F10" i="34"/>
  <c r="L10" i="34" s="1"/>
  <c r="F11" i="34"/>
  <c r="L11" i="34" s="1"/>
  <c r="F12" i="34"/>
  <c r="L12" i="34" s="1"/>
  <c r="F13" i="34"/>
  <c r="L13" i="34" s="1"/>
  <c r="F14" i="34"/>
  <c r="L14" i="34"/>
  <c r="F15" i="34"/>
  <c r="L15" i="34" s="1"/>
  <c r="F16" i="34"/>
  <c r="L16" i="34"/>
  <c r="F18" i="34"/>
  <c r="L18" i="34" s="1"/>
  <c r="F19" i="34"/>
  <c r="L19" i="34" s="1"/>
  <c r="F20" i="34"/>
  <c r="L20" i="34" s="1"/>
  <c r="F21" i="34"/>
  <c r="L21" i="34" s="1"/>
  <c r="F8" i="34"/>
  <c r="L8" i="34"/>
  <c r="J22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I22" i="34"/>
  <c r="H22" i="34"/>
  <c r="G22" i="34"/>
  <c r="D22" i="34"/>
  <c r="E22" i="34" s="1"/>
  <c r="C22" i="34"/>
  <c r="M21" i="35"/>
  <c r="K21" i="35"/>
  <c r="J21" i="35"/>
  <c r="I21" i="35" s="1"/>
  <c r="L21" i="35" s="1"/>
  <c r="D21" i="35"/>
  <c r="E21" i="35"/>
  <c r="F21" i="35"/>
  <c r="G21" i="35"/>
  <c r="H21" i="35"/>
  <c r="C21" i="35"/>
  <c r="G20" i="31"/>
  <c r="E20" i="31"/>
  <c r="C20" i="31"/>
  <c r="G21" i="27"/>
  <c r="D20" i="28"/>
  <c r="E20" i="28"/>
  <c r="G20" i="28"/>
  <c r="C20" i="28"/>
  <c r="I20" i="3"/>
  <c r="G20" i="3"/>
  <c r="C20" i="3" s="1"/>
  <c r="E20" i="3"/>
  <c r="C7" i="3"/>
  <c r="H7" i="3" s="1"/>
  <c r="C8" i="3"/>
  <c r="H8" i="3" s="1"/>
  <c r="F8" i="3"/>
  <c r="C9" i="3"/>
  <c r="D9" i="3" s="1"/>
  <c r="C10" i="3"/>
  <c r="H10" i="3"/>
  <c r="C11" i="3"/>
  <c r="H11" i="3" s="1"/>
  <c r="C12" i="3"/>
  <c r="F12" i="3"/>
  <c r="C13" i="3"/>
  <c r="F13" i="3" s="1"/>
  <c r="C14" i="3"/>
  <c r="H14" i="3" s="1"/>
  <c r="F14" i="3"/>
  <c r="C15" i="3"/>
  <c r="H15" i="3" s="1"/>
  <c r="C16" i="3"/>
  <c r="H16" i="3" s="1"/>
  <c r="F16" i="3"/>
  <c r="C17" i="3"/>
  <c r="D17" i="3" s="1"/>
  <c r="C18" i="3"/>
  <c r="F18" i="3" s="1"/>
  <c r="C6" i="3"/>
  <c r="F6" i="3" s="1"/>
  <c r="F22" i="51"/>
  <c r="G22" i="51"/>
  <c r="H22" i="51"/>
  <c r="I22" i="51"/>
  <c r="J22" i="51"/>
  <c r="K22" i="51"/>
  <c r="L22" i="51"/>
  <c r="E22" i="51"/>
  <c r="R21" i="23"/>
  <c r="S21" i="23"/>
  <c r="T21" i="23"/>
  <c r="U21" i="23"/>
  <c r="V21" i="23"/>
  <c r="Q21" i="23"/>
  <c r="N21" i="23"/>
  <c r="O21" i="23"/>
  <c r="I21" i="23"/>
  <c r="J21" i="23"/>
  <c r="K21" i="23"/>
  <c r="L21" i="23"/>
  <c r="M21" i="23"/>
  <c r="X22" i="50" s="1"/>
  <c r="H21" i="23"/>
  <c r="F21" i="23"/>
  <c r="E21" i="23"/>
  <c r="T22" i="50"/>
  <c r="S22" i="50"/>
  <c r="D22" i="50"/>
  <c r="E22" i="50"/>
  <c r="F22" i="50"/>
  <c r="G22" i="50"/>
  <c r="H22" i="50"/>
  <c r="I22" i="50"/>
  <c r="J22" i="50"/>
  <c r="K22" i="50"/>
  <c r="L22" i="50"/>
  <c r="N22" i="50"/>
  <c r="C22" i="50"/>
  <c r="F21" i="24"/>
  <c r="G21" i="24"/>
  <c r="H21" i="24"/>
  <c r="D20" i="25"/>
  <c r="E20" i="25"/>
  <c r="F20" i="25"/>
  <c r="G20" i="25"/>
  <c r="C20" i="25"/>
  <c r="I21" i="17"/>
  <c r="AA22" i="19"/>
  <c r="F22" i="46"/>
  <c r="Q22" i="20"/>
  <c r="O22" i="20"/>
  <c r="M22" i="20"/>
  <c r="K22" i="20"/>
  <c r="I22" i="20"/>
  <c r="G22" i="20"/>
  <c r="E22" i="20"/>
  <c r="D22" i="20"/>
  <c r="Q21" i="21"/>
  <c r="O21" i="21"/>
  <c r="P21" i="21" s="1"/>
  <c r="M21" i="21"/>
  <c r="K21" i="21"/>
  <c r="I21" i="21"/>
  <c r="D21" i="21"/>
  <c r="E21" i="21"/>
  <c r="F21" i="21"/>
  <c r="G21" i="21"/>
  <c r="C21" i="21"/>
  <c r="L20" i="22"/>
  <c r="J20" i="22"/>
  <c r="H20" i="22"/>
  <c r="F20" i="22"/>
  <c r="G20" i="22" s="1"/>
  <c r="D20" i="22"/>
  <c r="D20" i="4"/>
  <c r="C20" i="4"/>
  <c r="R19" i="11"/>
  <c r="S19" i="11"/>
  <c r="O19" i="11"/>
  <c r="M19" i="11"/>
  <c r="K19" i="11"/>
  <c r="I19" i="11"/>
  <c r="M19" i="12"/>
  <c r="I19" i="12"/>
  <c r="J19" i="12" s="1"/>
  <c r="G19" i="12"/>
  <c r="E19" i="12"/>
  <c r="F19" i="12" s="1"/>
  <c r="C19" i="12"/>
  <c r="D19" i="12" s="1"/>
  <c r="M19" i="13"/>
  <c r="G19" i="13"/>
  <c r="E19" i="13"/>
  <c r="C19" i="13"/>
  <c r="D19" i="13" s="1"/>
  <c r="G19" i="14"/>
  <c r="H19" i="14" s="1"/>
  <c r="E19" i="14"/>
  <c r="F19" i="14" s="1"/>
  <c r="C19" i="14"/>
  <c r="D19" i="14" s="1"/>
  <c r="G19" i="15"/>
  <c r="E19" i="15"/>
  <c r="F19" i="15" s="1"/>
  <c r="C19" i="15"/>
  <c r="T21" i="49"/>
  <c r="U21" i="49" s="1"/>
  <c r="R21" i="49"/>
  <c r="P21" i="49"/>
  <c r="N21" i="49"/>
  <c r="L21" i="49"/>
  <c r="J21" i="49"/>
  <c r="H21" i="49"/>
  <c r="F21" i="49"/>
  <c r="D21" i="49"/>
  <c r="T21" i="8"/>
  <c r="U21" i="8" s="1"/>
  <c r="R21" i="8"/>
  <c r="P21" i="8"/>
  <c r="N21" i="8"/>
  <c r="L21" i="8"/>
  <c r="J21" i="8"/>
  <c r="H21" i="8"/>
  <c r="I21" i="8" s="1"/>
  <c r="F21" i="8"/>
  <c r="B21" i="8" s="1"/>
  <c r="Y21" i="8" s="1"/>
  <c r="D21" i="8"/>
  <c r="Q19" i="9"/>
  <c r="K19" i="9"/>
  <c r="L19" i="9"/>
  <c r="I19" i="9"/>
  <c r="J19" i="9" s="1"/>
  <c r="G19" i="9"/>
  <c r="E19" i="9"/>
  <c r="Q19" i="10"/>
  <c r="K19" i="10"/>
  <c r="L19" i="10" s="1"/>
  <c r="I19" i="10"/>
  <c r="J19" i="10" s="1"/>
  <c r="G19" i="10"/>
  <c r="E19" i="10"/>
  <c r="S19" i="10" s="1"/>
  <c r="E19" i="5"/>
  <c r="C19" i="5"/>
  <c r="H19" i="5" s="1"/>
  <c r="E19" i="6"/>
  <c r="C19" i="6"/>
  <c r="L21" i="47"/>
  <c r="N21" i="47" s="1"/>
  <c r="M21" i="47"/>
  <c r="K21" i="47"/>
  <c r="I21" i="47"/>
  <c r="G21" i="47"/>
  <c r="J21" i="47" s="1"/>
  <c r="Q21" i="1"/>
  <c r="R21" i="1"/>
  <c r="L21" i="1"/>
  <c r="D19" i="10" s="1"/>
  <c r="M21" i="1"/>
  <c r="K21" i="1"/>
  <c r="D20" i="31" s="1"/>
  <c r="H21" i="1"/>
  <c r="J21" i="1" s="1"/>
  <c r="I21" i="1"/>
  <c r="G21" i="1"/>
  <c r="L21" i="17"/>
  <c r="E21" i="18"/>
  <c r="F21" i="18"/>
  <c r="G21" i="18"/>
  <c r="H21" i="18"/>
  <c r="I21" i="18"/>
  <c r="J21" i="18"/>
  <c r="K21" i="18"/>
  <c r="D21" i="18"/>
  <c r="C9" i="46"/>
  <c r="K9" i="46" s="1"/>
  <c r="C10" i="46"/>
  <c r="Q10" i="46" s="1"/>
  <c r="K10" i="46"/>
  <c r="C11" i="46"/>
  <c r="K11" i="46" s="1"/>
  <c r="C12" i="46"/>
  <c r="C13" i="46"/>
  <c r="K13" i="46" s="1"/>
  <c r="C14" i="46"/>
  <c r="P14" i="46" s="1"/>
  <c r="C15" i="46"/>
  <c r="K15" i="46" s="1"/>
  <c r="C16" i="46"/>
  <c r="P16" i="46" s="1"/>
  <c r="C17" i="46"/>
  <c r="K17" i="46"/>
  <c r="C18" i="46"/>
  <c r="C19" i="46"/>
  <c r="K19" i="46"/>
  <c r="C20" i="46"/>
  <c r="C21" i="46"/>
  <c r="P21" i="46"/>
  <c r="K21" i="46"/>
  <c r="C8" i="46"/>
  <c r="Q8" i="46" s="1"/>
  <c r="M6" i="22"/>
  <c r="B7" i="8"/>
  <c r="E7" i="8" s="1"/>
  <c r="H9" i="35"/>
  <c r="H10" i="35"/>
  <c r="H11" i="35"/>
  <c r="H12" i="35"/>
  <c r="H13" i="35"/>
  <c r="H14" i="35"/>
  <c r="H15" i="35"/>
  <c r="H16" i="35"/>
  <c r="H17" i="35"/>
  <c r="H18" i="35"/>
  <c r="H19" i="35"/>
  <c r="H20" i="35"/>
  <c r="H8" i="35"/>
  <c r="H7" i="35"/>
  <c r="J8" i="17"/>
  <c r="J10" i="17"/>
  <c r="J14" i="17"/>
  <c r="J16" i="17"/>
  <c r="J17" i="17"/>
  <c r="F18" i="17"/>
  <c r="F19" i="17"/>
  <c r="H9" i="17"/>
  <c r="D10" i="17"/>
  <c r="D11" i="17"/>
  <c r="H14" i="17"/>
  <c r="D16" i="17"/>
  <c r="D17" i="17"/>
  <c r="D18" i="17"/>
  <c r="H20" i="17"/>
  <c r="S10" i="19"/>
  <c r="AA20" i="19"/>
  <c r="B7" i="49"/>
  <c r="B9" i="49"/>
  <c r="E9" i="49" s="1"/>
  <c r="B10" i="49"/>
  <c r="M10" i="49" s="1"/>
  <c r="B11" i="49"/>
  <c r="E11" i="49" s="1"/>
  <c r="B12" i="49"/>
  <c r="W12" i="49" s="1"/>
  <c r="O12" i="49"/>
  <c r="B13" i="49"/>
  <c r="M13" i="49" s="1"/>
  <c r="B14" i="49"/>
  <c r="E14" i="49" s="1"/>
  <c r="B15" i="49"/>
  <c r="E15" i="49" s="1"/>
  <c r="B16" i="49"/>
  <c r="X16" i="49" s="1"/>
  <c r="S16" i="49"/>
  <c r="B17" i="49"/>
  <c r="K17" i="49" s="1"/>
  <c r="B18" i="49"/>
  <c r="X18" i="49" s="1"/>
  <c r="B19" i="49"/>
  <c r="G19" i="49" s="1"/>
  <c r="S19" i="49"/>
  <c r="W20" i="49"/>
  <c r="B8" i="8"/>
  <c r="E8" i="8" s="1"/>
  <c r="K8" i="8"/>
  <c r="B9" i="8"/>
  <c r="E9" i="8" s="1"/>
  <c r="B10" i="8"/>
  <c r="M10" i="8" s="1"/>
  <c r="B11" i="8"/>
  <c r="Y11" i="8" s="1"/>
  <c r="B12" i="8"/>
  <c r="G12" i="8" s="1"/>
  <c r="B13" i="8"/>
  <c r="X13" i="8" s="1"/>
  <c r="B14" i="8"/>
  <c r="M14" i="8" s="1"/>
  <c r="S14" i="8"/>
  <c r="Y14" i="8"/>
  <c r="B15" i="8"/>
  <c r="M15" i="8" s="1"/>
  <c r="Q15" i="8"/>
  <c r="X15" i="8"/>
  <c r="B16" i="8"/>
  <c r="S16" i="8" s="1"/>
  <c r="B17" i="8"/>
  <c r="E17" i="8" s="1"/>
  <c r="B18" i="8"/>
  <c r="Y18" i="8" s="1"/>
  <c r="B19" i="8"/>
  <c r="Q19" i="8" s="1"/>
  <c r="S19" i="8"/>
  <c r="Y20" i="8"/>
  <c r="I8" i="35"/>
  <c r="L8" i="35" s="1"/>
  <c r="I9" i="35"/>
  <c r="L9" i="35" s="1"/>
  <c r="I10" i="35"/>
  <c r="L10" i="35" s="1"/>
  <c r="I11" i="35"/>
  <c r="L11" i="35" s="1"/>
  <c r="I12" i="35"/>
  <c r="L12" i="35"/>
  <c r="I13" i="35"/>
  <c r="L13" i="35" s="1"/>
  <c r="I14" i="35"/>
  <c r="L14" i="35"/>
  <c r="I15" i="35"/>
  <c r="L15" i="35" s="1"/>
  <c r="I17" i="35"/>
  <c r="L17" i="35" s="1"/>
  <c r="I18" i="35"/>
  <c r="L18" i="35" s="1"/>
  <c r="I19" i="35"/>
  <c r="L19" i="35" s="1"/>
  <c r="I20" i="35"/>
  <c r="L20" i="35" s="1"/>
  <c r="I7" i="35"/>
  <c r="L7" i="35" s="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6" i="31"/>
  <c r="D8" i="31"/>
  <c r="D9" i="31"/>
  <c r="D10" i="31"/>
  <c r="D12" i="31"/>
  <c r="D13" i="31"/>
  <c r="D14" i="31"/>
  <c r="D15" i="31"/>
  <c r="D16" i="31"/>
  <c r="D17" i="31"/>
  <c r="D18" i="31"/>
  <c r="D19" i="31"/>
  <c r="H19" i="3"/>
  <c r="F7" i="3"/>
  <c r="F19" i="3"/>
  <c r="D19" i="3"/>
  <c r="D14" i="3"/>
  <c r="C9" i="51"/>
  <c r="M8" i="24" s="1"/>
  <c r="C10" i="51"/>
  <c r="D10" i="51" s="1"/>
  <c r="C11" i="51"/>
  <c r="D11" i="51" s="1"/>
  <c r="C12" i="51"/>
  <c r="C13" i="51"/>
  <c r="D13" i="51"/>
  <c r="C14" i="51"/>
  <c r="D14" i="51" s="1"/>
  <c r="C15" i="51"/>
  <c r="C16" i="51"/>
  <c r="D16" i="51" s="1"/>
  <c r="C17" i="51"/>
  <c r="C18" i="51"/>
  <c r="D18" i="51" s="1"/>
  <c r="C19" i="51"/>
  <c r="D19" i="51" s="1"/>
  <c r="C20" i="51"/>
  <c r="D20" i="51"/>
  <c r="D21" i="51"/>
  <c r="C8" i="51"/>
  <c r="C7" i="23"/>
  <c r="D7" i="23" s="1"/>
  <c r="C8" i="23"/>
  <c r="D8" i="23" s="1"/>
  <c r="C9" i="23"/>
  <c r="M9" i="24" s="1"/>
  <c r="C10" i="23"/>
  <c r="P10" i="23" s="1"/>
  <c r="C11" i="23"/>
  <c r="G11" i="23"/>
  <c r="C12" i="23"/>
  <c r="D12" i="23" s="1"/>
  <c r="M12" i="24"/>
  <c r="C13" i="23"/>
  <c r="D13" i="23" s="1"/>
  <c r="C14" i="23"/>
  <c r="P14" i="23" s="1"/>
  <c r="C15" i="23"/>
  <c r="P15" i="23" s="1"/>
  <c r="C16" i="23"/>
  <c r="M16" i="24" s="1"/>
  <c r="L16" i="24"/>
  <c r="C17" i="23"/>
  <c r="P17" i="23" s="1"/>
  <c r="C18" i="23"/>
  <c r="M18" i="24" s="1"/>
  <c r="C19" i="23"/>
  <c r="P20" i="23"/>
  <c r="D8" i="24"/>
  <c r="D14" i="24"/>
  <c r="J11" i="17"/>
  <c r="J15" i="17"/>
  <c r="H13" i="17"/>
  <c r="F11" i="17"/>
  <c r="F15" i="17"/>
  <c r="J7" i="17"/>
  <c r="D7" i="17"/>
  <c r="C8" i="18"/>
  <c r="M8" i="18"/>
  <c r="C9" i="18"/>
  <c r="M9" i="18" s="1"/>
  <c r="C10" i="18"/>
  <c r="M10" i="18" s="1"/>
  <c r="C11" i="18"/>
  <c r="M11" i="18" s="1"/>
  <c r="C12" i="18"/>
  <c r="M12" i="18"/>
  <c r="C13" i="18"/>
  <c r="M13" i="18" s="1"/>
  <c r="C14" i="18"/>
  <c r="M14" i="18" s="1"/>
  <c r="C15" i="18"/>
  <c r="M15" i="18"/>
  <c r="C16" i="18"/>
  <c r="M16" i="18" s="1"/>
  <c r="C17" i="18"/>
  <c r="M17" i="18" s="1"/>
  <c r="C18" i="18"/>
  <c r="M18" i="18" s="1"/>
  <c r="C19" i="18"/>
  <c r="M19" i="18" s="1"/>
  <c r="M20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C7" i="18"/>
  <c r="M7" i="18" s="1"/>
  <c r="B7" i="18"/>
  <c r="AD9" i="19"/>
  <c r="AD10" i="19"/>
  <c r="AD11" i="19"/>
  <c r="AD12" i="19"/>
  <c r="AD13" i="19"/>
  <c r="AD14" i="19"/>
  <c r="AD15" i="19"/>
  <c r="AD16" i="19"/>
  <c r="AD17" i="19"/>
  <c r="AD18" i="19"/>
  <c r="AD19" i="19"/>
  <c r="AD20" i="19"/>
  <c r="AD21" i="19"/>
  <c r="AD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8" i="19"/>
  <c r="Y9" i="19"/>
  <c r="Y15" i="19"/>
  <c r="W9" i="19"/>
  <c r="W15" i="19"/>
  <c r="Q14" i="19"/>
  <c r="F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8" i="46"/>
  <c r="I9" i="46"/>
  <c r="I10" i="46"/>
  <c r="I11" i="46"/>
  <c r="I12" i="46"/>
  <c r="I13" i="46"/>
  <c r="I14" i="46"/>
  <c r="I15" i="46"/>
  <c r="I16" i="46"/>
  <c r="I17" i="46"/>
  <c r="I18" i="46"/>
  <c r="I19" i="46"/>
  <c r="I20" i="46"/>
  <c r="I21" i="46"/>
  <c r="I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C9" i="20"/>
  <c r="C10" i="20"/>
  <c r="L10" i="20" s="1"/>
  <c r="C11" i="20"/>
  <c r="F11" i="20" s="1"/>
  <c r="C12" i="20"/>
  <c r="H12" i="20" s="1"/>
  <c r="C13" i="20"/>
  <c r="L13" i="20"/>
  <c r="C14" i="20"/>
  <c r="F14" i="20" s="1"/>
  <c r="C15" i="20"/>
  <c r="J15" i="20" s="1"/>
  <c r="C16" i="20"/>
  <c r="H16" i="20" s="1"/>
  <c r="C17" i="20"/>
  <c r="H17" i="20" s="1"/>
  <c r="C18" i="20"/>
  <c r="H18" i="20" s="1"/>
  <c r="C19" i="20"/>
  <c r="F19" i="20" s="1"/>
  <c r="R19" i="20"/>
  <c r="C20" i="20"/>
  <c r="J20" i="20" s="1"/>
  <c r="C21" i="20"/>
  <c r="F21" i="20" s="1"/>
  <c r="C8" i="20"/>
  <c r="L8" i="20" s="1"/>
  <c r="R8" i="20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7" i="21"/>
  <c r="P7" i="21"/>
  <c r="N7" i="21"/>
  <c r="L7" i="21"/>
  <c r="J7" i="21"/>
  <c r="H7" i="21"/>
  <c r="K6" i="22"/>
  <c r="I6" i="22"/>
  <c r="G6" i="22"/>
  <c r="L8" i="11"/>
  <c r="F10" i="11"/>
  <c r="B8" i="49"/>
  <c r="Q8" i="49" s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C12" i="47"/>
  <c r="C13" i="47"/>
  <c r="C14" i="47"/>
  <c r="C15" i="47"/>
  <c r="C16" i="47"/>
  <c r="C17" i="47"/>
  <c r="C18" i="47"/>
  <c r="F18" i="47"/>
  <c r="C19" i="47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D8" i="47"/>
  <c r="D9" i="47"/>
  <c r="D10" i="47"/>
  <c r="F10" i="47" s="1"/>
  <c r="D11" i="47"/>
  <c r="N11" i="47" s="1"/>
  <c r="D12" i="47"/>
  <c r="N12" i="47" s="1"/>
  <c r="D13" i="47"/>
  <c r="N13" i="47" s="1"/>
  <c r="D14" i="47"/>
  <c r="D15" i="47"/>
  <c r="N15" i="47" s="1"/>
  <c r="D16" i="47"/>
  <c r="F16" i="47" s="1"/>
  <c r="D17" i="47"/>
  <c r="F17" i="47" s="1"/>
  <c r="D18" i="47"/>
  <c r="N18" i="47" s="1"/>
  <c r="D19" i="47"/>
  <c r="F20" i="47"/>
  <c r="C10" i="1"/>
  <c r="C18" i="1"/>
  <c r="N9" i="1"/>
  <c r="N13" i="1"/>
  <c r="N17" i="1"/>
  <c r="J10" i="1"/>
  <c r="J17" i="1"/>
  <c r="J7" i="1"/>
  <c r="E7" i="47"/>
  <c r="D7" i="47"/>
  <c r="N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D9" i="1"/>
  <c r="S9" i="1" s="1"/>
  <c r="D10" i="1"/>
  <c r="D11" i="1"/>
  <c r="S11" i="1" s="1"/>
  <c r="D12" i="1"/>
  <c r="D13" i="1"/>
  <c r="S13" i="1" s="1"/>
  <c r="D14" i="1"/>
  <c r="D15" i="1"/>
  <c r="S15" i="1"/>
  <c r="D16" i="1"/>
  <c r="S16" i="1" s="1"/>
  <c r="D17" i="1"/>
  <c r="S17" i="1" s="1"/>
  <c r="D18" i="1"/>
  <c r="F18" i="1" s="1"/>
  <c r="D19" i="1"/>
  <c r="S19" i="1" s="1"/>
  <c r="D20" i="1"/>
  <c r="S20" i="1" s="1"/>
  <c r="C11" i="1"/>
  <c r="C15" i="1"/>
  <c r="F15" i="1" s="1"/>
  <c r="C19" i="1"/>
  <c r="E7" i="1"/>
  <c r="D7" i="1"/>
  <c r="F7" i="1"/>
  <c r="C7" i="1"/>
  <c r="J8" i="1"/>
  <c r="J9" i="1"/>
  <c r="J13" i="1"/>
  <c r="D5" i="12"/>
  <c r="D7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N5" i="12"/>
  <c r="H5" i="12"/>
  <c r="F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N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S20" i="49"/>
  <c r="Q20" i="49"/>
  <c r="O20" i="49"/>
  <c r="M20" i="49"/>
  <c r="U7" i="49"/>
  <c r="K20" i="49"/>
  <c r="I20" i="49"/>
  <c r="G20" i="49"/>
  <c r="E20" i="49"/>
  <c r="C20" i="49"/>
  <c r="G19" i="8"/>
  <c r="U7" i="8"/>
  <c r="S7" i="8"/>
  <c r="N6" i="10"/>
  <c r="N7" i="10"/>
  <c r="N8" i="10"/>
  <c r="N9" i="10"/>
  <c r="N10" i="10"/>
  <c r="N11" i="10"/>
  <c r="N12" i="10"/>
  <c r="N13" i="10"/>
  <c r="N15" i="10"/>
  <c r="N16" i="10"/>
  <c r="N17" i="10"/>
  <c r="N18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L5" i="9"/>
  <c r="J5" i="9"/>
  <c r="H5" i="9"/>
  <c r="F5" i="9"/>
  <c r="L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N7" i="1"/>
  <c r="G8" i="8"/>
  <c r="C7" i="8"/>
  <c r="Q7" i="8"/>
  <c r="I7" i="8"/>
  <c r="C7" i="47"/>
  <c r="F7" i="47"/>
  <c r="C14" i="1"/>
  <c r="C20" i="1"/>
  <c r="C16" i="1"/>
  <c r="C12" i="1"/>
  <c r="C8" i="1"/>
  <c r="C13" i="1"/>
  <c r="C9" i="1"/>
  <c r="F9" i="1" s="1"/>
  <c r="C17" i="1"/>
  <c r="F17" i="1" s="1"/>
  <c r="J20" i="1"/>
  <c r="H7" i="17"/>
  <c r="O20" i="8"/>
  <c r="M20" i="8"/>
  <c r="M12" i="8"/>
  <c r="S13" i="8"/>
  <c r="I17" i="8"/>
  <c r="C17" i="8"/>
  <c r="E20" i="8"/>
  <c r="C20" i="8"/>
  <c r="E19" i="8"/>
  <c r="E13" i="8"/>
  <c r="I20" i="8"/>
  <c r="D6" i="3"/>
  <c r="F7" i="17"/>
  <c r="F13" i="17"/>
  <c r="S8" i="19"/>
  <c r="U10" i="19"/>
  <c r="O7" i="8"/>
  <c r="D7" i="31"/>
  <c r="D6" i="31"/>
  <c r="X20" i="49"/>
  <c r="S8" i="8"/>
  <c r="Q20" i="8"/>
  <c r="X20" i="8"/>
  <c r="K20" i="8"/>
  <c r="G20" i="8"/>
  <c r="S20" i="8"/>
  <c r="P19" i="46"/>
  <c r="O17" i="19"/>
  <c r="G13" i="23"/>
  <c r="G10" i="23"/>
  <c r="E6" i="22"/>
  <c r="P15" i="46"/>
  <c r="N9" i="11"/>
  <c r="F9" i="11"/>
  <c r="F8" i="17"/>
  <c r="AA18" i="19"/>
  <c r="H12" i="17"/>
  <c r="J13" i="17"/>
  <c r="D12" i="17"/>
  <c r="U9" i="19"/>
  <c r="F16" i="17"/>
  <c r="J18" i="17"/>
  <c r="O18" i="19"/>
  <c r="H10" i="17"/>
  <c r="D8" i="11"/>
  <c r="J9" i="17"/>
  <c r="F9" i="17"/>
  <c r="D8" i="17"/>
  <c r="M12" i="49"/>
  <c r="E12" i="49"/>
  <c r="I12" i="49"/>
  <c r="S12" i="49"/>
  <c r="Q12" i="49"/>
  <c r="X12" i="49"/>
  <c r="C12" i="49"/>
  <c r="G12" i="49"/>
  <c r="K12" i="49"/>
  <c r="G11" i="49"/>
  <c r="O11" i="49"/>
  <c r="W10" i="19"/>
  <c r="AA10" i="19"/>
  <c r="O10" i="19"/>
  <c r="D19" i="17"/>
  <c r="H19" i="17"/>
  <c r="D15" i="17"/>
  <c r="H15" i="17"/>
  <c r="H17" i="17"/>
  <c r="J20" i="17"/>
  <c r="F20" i="17"/>
  <c r="D13" i="17"/>
  <c r="H13" i="3"/>
  <c r="J15" i="11"/>
  <c r="H16" i="17"/>
  <c r="H11" i="20"/>
  <c r="N10" i="11"/>
  <c r="Q8" i="8"/>
  <c r="F12" i="17"/>
  <c r="D12" i="51"/>
  <c r="H18" i="17"/>
  <c r="D20" i="24"/>
  <c r="J12" i="17"/>
  <c r="J10" i="11"/>
  <c r="L10" i="11"/>
  <c r="D10" i="11"/>
  <c r="H8" i="17"/>
  <c r="H11" i="17"/>
  <c r="P13" i="23"/>
  <c r="K16" i="8"/>
  <c r="O20" i="19"/>
  <c r="Y20" i="19"/>
  <c r="W20" i="19"/>
  <c r="U20" i="19"/>
  <c r="Q20" i="19"/>
  <c r="S20" i="19"/>
  <c r="G18" i="49"/>
  <c r="E18" i="49"/>
  <c r="C18" i="49"/>
  <c r="K18" i="49"/>
  <c r="O18" i="49"/>
  <c r="Q18" i="49"/>
  <c r="I18" i="49"/>
  <c r="M18" i="49"/>
  <c r="F15" i="11"/>
  <c r="N22" i="46"/>
  <c r="I22" i="46"/>
  <c r="J20" i="25"/>
  <c r="F17" i="17"/>
  <c r="D14" i="17"/>
  <c r="F10" i="17"/>
  <c r="D20" i="17"/>
  <c r="F14" i="17"/>
  <c r="D9" i="17"/>
  <c r="J19" i="17"/>
  <c r="L9" i="11"/>
  <c r="E16" i="55"/>
  <c r="M7" i="55"/>
  <c r="E11" i="55"/>
  <c r="G16" i="55"/>
  <c r="I17" i="55"/>
  <c r="G11" i="55"/>
  <c r="K17" i="55"/>
  <c r="I7" i="55"/>
  <c r="I11" i="55"/>
  <c r="E17" i="55"/>
  <c r="G17" i="55"/>
  <c r="K7" i="54"/>
  <c r="G7" i="54"/>
  <c r="I7" i="54"/>
  <c r="N19" i="13"/>
  <c r="W14" i="19"/>
  <c r="AA16" i="19"/>
  <c r="M11" i="54"/>
  <c r="N20" i="47"/>
  <c r="O10" i="54"/>
  <c r="G16" i="54"/>
  <c r="E11" i="54"/>
  <c r="I16" i="54"/>
  <c r="O12" i="54"/>
  <c r="M16" i="54"/>
  <c r="K10" i="55"/>
  <c r="D12" i="3"/>
  <c r="G11" i="54"/>
  <c r="D18" i="23"/>
  <c r="I11" i="54"/>
  <c r="F21" i="47"/>
  <c r="I20" i="54"/>
  <c r="K20" i="54"/>
  <c r="J13" i="11"/>
  <c r="G20" i="23"/>
  <c r="K22" i="46"/>
  <c r="D13" i="3"/>
  <c r="Y18" i="19"/>
  <c r="P10" i="46"/>
  <c r="R17" i="20"/>
  <c r="M10" i="54"/>
  <c r="G10" i="55"/>
  <c r="L20" i="24"/>
  <c r="Q16" i="8"/>
  <c r="R12" i="20"/>
  <c r="X16" i="8"/>
  <c r="I16" i="8"/>
  <c r="I10" i="55"/>
  <c r="M16" i="8"/>
  <c r="N19" i="20"/>
  <c r="P12" i="20"/>
  <c r="J21" i="17"/>
  <c r="J17" i="20"/>
  <c r="R18" i="20"/>
  <c r="N12" i="20"/>
  <c r="E16" i="8"/>
  <c r="O16" i="8"/>
  <c r="D7" i="3"/>
  <c r="P17" i="20"/>
  <c r="J18" i="20"/>
  <c r="P18" i="20"/>
  <c r="I15" i="49"/>
  <c r="D8" i="3"/>
  <c r="G10" i="8"/>
  <c r="E21" i="8"/>
  <c r="I8" i="54"/>
  <c r="L18" i="20"/>
  <c r="D20" i="23"/>
  <c r="L17" i="20"/>
  <c r="F17" i="20"/>
  <c r="P22" i="46"/>
  <c r="M9" i="54"/>
  <c r="K9" i="54"/>
  <c r="I9" i="54"/>
  <c r="K16" i="55"/>
  <c r="K13" i="54"/>
  <c r="C18" i="8"/>
  <c r="E13" i="54"/>
  <c r="F13" i="20"/>
  <c r="E8" i="54"/>
  <c r="M8" i="54"/>
  <c r="K16" i="46"/>
  <c r="I18" i="8"/>
  <c r="O13" i="54"/>
  <c r="E14" i="8"/>
  <c r="K9" i="55"/>
  <c r="P9" i="23"/>
  <c r="U17" i="19"/>
  <c r="X18" i="8"/>
  <c r="G14" i="8"/>
  <c r="M13" i="24"/>
  <c r="X14" i="8"/>
  <c r="U13" i="19"/>
  <c r="Y17" i="19"/>
  <c r="Y8" i="19"/>
  <c r="I14" i="8"/>
  <c r="N13" i="11"/>
  <c r="D11" i="11"/>
  <c r="G9" i="23"/>
  <c r="I13" i="54"/>
  <c r="M17" i="24"/>
  <c r="J19" i="20"/>
  <c r="M13" i="54"/>
  <c r="W17" i="19"/>
  <c r="X12" i="8"/>
  <c r="K8" i="55"/>
  <c r="W13" i="19"/>
  <c r="C19" i="49"/>
  <c r="AA17" i="19"/>
  <c r="Y13" i="19"/>
  <c r="O13" i="19"/>
  <c r="L19" i="20"/>
  <c r="AA13" i="19"/>
  <c r="Q19" i="49"/>
  <c r="I12" i="8"/>
  <c r="G13" i="49"/>
  <c r="M20" i="24"/>
  <c r="AC13" i="19"/>
  <c r="S17" i="8"/>
  <c r="G17" i="8"/>
  <c r="G18" i="8"/>
  <c r="AC22" i="19"/>
  <c r="O21" i="19"/>
  <c r="Q21" i="19"/>
  <c r="U21" i="19"/>
  <c r="P20" i="20"/>
  <c r="C11" i="8"/>
  <c r="F12" i="20"/>
  <c r="N21" i="1"/>
  <c r="M11" i="8"/>
  <c r="H12" i="3"/>
  <c r="P11" i="46"/>
  <c r="P17" i="46"/>
  <c r="S12" i="19"/>
  <c r="X17" i="8"/>
  <c r="O12" i="19"/>
  <c r="N19" i="47"/>
  <c r="G14" i="54"/>
  <c r="O8" i="54"/>
  <c r="M15" i="55"/>
  <c r="E11" i="8"/>
  <c r="G19" i="54"/>
  <c r="J12" i="11"/>
  <c r="S12" i="1"/>
  <c r="K15" i="55"/>
  <c r="S11" i="8"/>
  <c r="S21" i="19"/>
  <c r="I11" i="8"/>
  <c r="F18" i="20"/>
  <c r="M19" i="54"/>
  <c r="U12" i="19"/>
  <c r="M14" i="49"/>
  <c r="I8" i="55"/>
  <c r="K13" i="8"/>
  <c r="O19" i="19"/>
  <c r="K9" i="8"/>
  <c r="R9" i="20"/>
  <c r="G9" i="8"/>
  <c r="Q9" i="8"/>
  <c r="Y16" i="8"/>
  <c r="F14" i="11"/>
  <c r="M9" i="8"/>
  <c r="Q14" i="49"/>
  <c r="AC12" i="19"/>
  <c r="O8" i="49"/>
  <c r="M15" i="54"/>
  <c r="F19" i="5"/>
  <c r="C9" i="8"/>
  <c r="G13" i="8"/>
  <c r="K9" i="49"/>
  <c r="Y9" i="8"/>
  <c r="L19" i="12"/>
  <c r="O13" i="8"/>
  <c r="C13" i="8"/>
  <c r="K12" i="55"/>
  <c r="D19" i="9"/>
  <c r="K15" i="54"/>
  <c r="I13" i="8"/>
  <c r="F15" i="20"/>
  <c r="X9" i="8"/>
  <c r="K14" i="46"/>
  <c r="M12" i="55"/>
  <c r="Q13" i="8"/>
  <c r="N19" i="12"/>
  <c r="AD22" i="19"/>
  <c r="M13" i="8"/>
  <c r="D17" i="51"/>
  <c r="Y13" i="8"/>
  <c r="W14" i="49"/>
  <c r="D16" i="3"/>
  <c r="Y12" i="19"/>
  <c r="K14" i="49"/>
  <c r="W19" i="19"/>
  <c r="D7" i="11"/>
  <c r="Y19" i="19"/>
  <c r="I9" i="8"/>
  <c r="O9" i="8"/>
  <c r="K8" i="49"/>
  <c r="W12" i="19"/>
  <c r="C19" i="11"/>
  <c r="L19" i="11" s="1"/>
  <c r="Q19" i="19"/>
  <c r="S9" i="8"/>
  <c r="D14" i="11"/>
  <c r="D20" i="3"/>
  <c r="S17" i="49"/>
  <c r="E17" i="49"/>
  <c r="N6" i="11"/>
  <c r="L6" i="11"/>
  <c r="M21" i="8"/>
  <c r="E20" i="55"/>
  <c r="G20" i="55"/>
  <c r="F21" i="17"/>
  <c r="N17" i="47"/>
  <c r="H10" i="20"/>
  <c r="J10" i="20"/>
  <c r="C12" i="8"/>
  <c r="Y12" i="8"/>
  <c r="P16" i="20"/>
  <c r="J16" i="20"/>
  <c r="D15" i="23"/>
  <c r="J5" i="11"/>
  <c r="N5" i="11"/>
  <c r="D5" i="11"/>
  <c r="W11" i="19"/>
  <c r="F15" i="47"/>
  <c r="Y10" i="8"/>
  <c r="W7" i="49"/>
  <c r="M7" i="49"/>
  <c r="C20" i="22"/>
  <c r="E20" i="22" s="1"/>
  <c r="D11" i="3"/>
  <c r="U18" i="19"/>
  <c r="W18" i="19"/>
  <c r="S18" i="19"/>
  <c r="AC18" i="19"/>
  <c r="Q18" i="19"/>
  <c r="P14" i="20"/>
  <c r="R14" i="20"/>
  <c r="C15" i="8"/>
  <c r="G15" i="8"/>
  <c r="K15" i="8"/>
  <c r="I15" i="8"/>
  <c r="O15" i="8"/>
  <c r="S15" i="8"/>
  <c r="F19" i="6"/>
  <c r="K12" i="54"/>
  <c r="D18" i="24"/>
  <c r="L18" i="24"/>
  <c r="G17" i="54"/>
  <c r="M12" i="54"/>
  <c r="F20" i="31"/>
  <c r="S11" i="19"/>
  <c r="K8" i="46"/>
  <c r="P8" i="46"/>
  <c r="K20" i="22"/>
  <c r="F17" i="3"/>
  <c r="O20" i="54"/>
  <c r="M20" i="54"/>
  <c r="G20" i="54"/>
  <c r="E20" i="54"/>
  <c r="L17" i="11"/>
  <c r="F17" i="11"/>
  <c r="H17" i="11"/>
  <c r="N17" i="11"/>
  <c r="J17" i="11"/>
  <c r="F11" i="3"/>
  <c r="U11" i="19"/>
  <c r="P8" i="20"/>
  <c r="E15" i="8"/>
  <c r="X13" i="49"/>
  <c r="O13" i="49"/>
  <c r="C13" i="49"/>
  <c r="S13" i="49"/>
  <c r="S14" i="1"/>
  <c r="F14" i="1"/>
  <c r="M19" i="24"/>
  <c r="D19" i="23"/>
  <c r="Q20" i="46"/>
  <c r="Q12" i="46"/>
  <c r="O15" i="54"/>
  <c r="I15" i="54"/>
  <c r="P19" i="9"/>
  <c r="H19" i="9"/>
  <c r="O10" i="8"/>
  <c r="C10" i="8"/>
  <c r="I10" i="8"/>
  <c r="K18" i="55"/>
  <c r="S7" i="1"/>
  <c r="F20" i="20"/>
  <c r="H20" i="20"/>
  <c r="F19" i="10"/>
  <c r="H20" i="31"/>
  <c r="H19" i="10"/>
  <c r="F9" i="3"/>
  <c r="H19" i="12"/>
  <c r="N20" i="20"/>
  <c r="F5" i="11"/>
  <c r="L20" i="20"/>
  <c r="Y15" i="8"/>
  <c r="F11" i="47"/>
  <c r="O19" i="49"/>
  <c r="E19" i="49"/>
  <c r="W19" i="49"/>
  <c r="X19" i="49"/>
  <c r="I19" i="49"/>
  <c r="K19" i="49"/>
  <c r="M19" i="49"/>
  <c r="J14" i="11"/>
  <c r="H14" i="11"/>
  <c r="L14" i="11"/>
  <c r="N14" i="11"/>
  <c r="J8" i="11"/>
  <c r="I17" i="54"/>
  <c r="K17" i="54"/>
  <c r="Y11" i="19"/>
  <c r="AC11" i="19"/>
  <c r="AA11" i="19"/>
  <c r="C21" i="8"/>
  <c r="O11" i="19"/>
  <c r="J8" i="20"/>
  <c r="H8" i="20"/>
  <c r="N8" i="20"/>
  <c r="F8" i="20"/>
  <c r="Q16" i="46"/>
  <c r="P12" i="23"/>
  <c r="G12" i="23"/>
  <c r="D6" i="11"/>
  <c r="R16" i="20"/>
  <c r="G15" i="23"/>
  <c r="R20" i="20"/>
  <c r="E13" i="49"/>
  <c r="R10" i="20"/>
  <c r="X10" i="8"/>
  <c r="E18" i="8"/>
  <c r="S18" i="8"/>
  <c r="Q18" i="8"/>
  <c r="M18" i="8"/>
  <c r="O18" i="8"/>
  <c r="K18" i="8"/>
  <c r="O12" i="8"/>
  <c r="W11" i="49"/>
  <c r="M11" i="49"/>
  <c r="Q11" i="49"/>
  <c r="S11" i="49"/>
  <c r="G9" i="55"/>
  <c r="I9" i="55"/>
  <c r="E9" i="55"/>
  <c r="M14" i="54"/>
  <c r="H18" i="3"/>
  <c r="M17" i="8"/>
  <c r="H19" i="20"/>
  <c r="R13" i="20"/>
  <c r="G18" i="23"/>
  <c r="K19" i="8"/>
  <c r="D18" i="3"/>
  <c r="G8" i="49"/>
  <c r="G7" i="23"/>
  <c r="M8" i="49"/>
  <c r="K16" i="49"/>
  <c r="G16" i="23"/>
  <c r="U14" i="19"/>
  <c r="Q17" i="8"/>
  <c r="M19" i="8"/>
  <c r="X19" i="8"/>
  <c r="H15" i="11"/>
  <c r="AC14" i="19"/>
  <c r="C8" i="49"/>
  <c r="I8" i="49"/>
  <c r="I15" i="55"/>
  <c r="D9" i="23"/>
  <c r="M7" i="54"/>
  <c r="O14" i="19"/>
  <c r="AC17" i="19"/>
  <c r="P16" i="23"/>
  <c r="M7" i="8"/>
  <c r="C14" i="49" l="1"/>
  <c r="O14" i="54"/>
  <c r="J12" i="20"/>
  <c r="L12" i="20"/>
  <c r="X7" i="8"/>
  <c r="N15" i="11"/>
  <c r="O8" i="8"/>
  <c r="F10" i="20"/>
  <c r="X21" i="8"/>
  <c r="H9" i="3"/>
  <c r="H17" i="3"/>
  <c r="G12" i="54"/>
  <c r="L14" i="20"/>
  <c r="S12" i="8"/>
  <c r="Q17" i="49"/>
  <c r="H15" i="20"/>
  <c r="E8" i="49"/>
  <c r="X11" i="8"/>
  <c r="I14" i="54"/>
  <c r="G17" i="23"/>
  <c r="E9" i="54"/>
  <c r="G16" i="8"/>
  <c r="N18" i="20"/>
  <c r="O15" i="49"/>
  <c r="G7" i="55"/>
  <c r="W18" i="49"/>
  <c r="Y8" i="8"/>
  <c r="Y17" i="8"/>
  <c r="N10" i="20"/>
  <c r="H6" i="3"/>
  <c r="K17" i="8"/>
  <c r="W8" i="49"/>
  <c r="C21" i="1"/>
  <c r="O21" i="8"/>
  <c r="O19" i="13"/>
  <c r="C21" i="23"/>
  <c r="C22" i="51"/>
  <c r="D22" i="51" s="1"/>
  <c r="K11" i="55"/>
  <c r="S8" i="49"/>
  <c r="D15" i="11"/>
  <c r="D16" i="23"/>
  <c r="E17" i="54"/>
  <c r="M18" i="55"/>
  <c r="E12" i="54"/>
  <c r="J6" i="11"/>
  <c r="P10" i="20"/>
  <c r="I17" i="49"/>
  <c r="J21" i="20"/>
  <c r="X8" i="49"/>
  <c r="I12" i="55"/>
  <c r="AA12" i="19"/>
  <c r="Q13" i="19"/>
  <c r="S18" i="1"/>
  <c r="C14" i="8"/>
  <c r="G9" i="54"/>
  <c r="G14" i="23"/>
  <c r="C16" i="8"/>
  <c r="M16" i="55"/>
  <c r="S16" i="19"/>
  <c r="S18" i="49"/>
  <c r="G7" i="8"/>
  <c r="F19" i="1"/>
  <c r="F16" i="1"/>
  <c r="D17" i="23"/>
  <c r="Y7" i="8"/>
  <c r="Q18" i="46"/>
  <c r="E21" i="1"/>
  <c r="Q21" i="8"/>
  <c r="V22" i="50"/>
  <c r="N19" i="9"/>
  <c r="K11" i="54"/>
  <c r="L19" i="13"/>
  <c r="C10" i="49"/>
  <c r="K7" i="8"/>
  <c r="Q9" i="46"/>
  <c r="O19" i="12"/>
  <c r="O17" i="8"/>
  <c r="B21" i="18"/>
  <c r="D19" i="15"/>
  <c r="E12" i="55"/>
  <c r="I13" i="49"/>
  <c r="F9" i="47"/>
  <c r="L19" i="24"/>
  <c r="L10" i="24"/>
  <c r="M14" i="24"/>
  <c r="W13" i="49"/>
  <c r="Q19" i="46"/>
  <c r="F13" i="1"/>
  <c r="D9" i="51"/>
  <c r="D21" i="24"/>
  <c r="D19" i="5"/>
  <c r="B21" i="49"/>
  <c r="S21" i="49" s="1"/>
  <c r="H19" i="15"/>
  <c r="I20" i="22"/>
  <c r="N21" i="21"/>
  <c r="F22" i="34"/>
  <c r="L22" i="34" s="1"/>
  <c r="O7" i="54"/>
  <c r="J19" i="13"/>
  <c r="L9" i="24"/>
  <c r="L11" i="20"/>
  <c r="D14" i="23"/>
  <c r="P7" i="23"/>
  <c r="E20" i="4"/>
  <c r="H13" i="11"/>
  <c r="H21" i="17"/>
  <c r="F12" i="1"/>
  <c r="G14" i="49"/>
  <c r="K14" i="54"/>
  <c r="AA14" i="19"/>
  <c r="L14" i="24"/>
  <c r="M20" i="22"/>
  <c r="Q13" i="49"/>
  <c r="K13" i="49"/>
  <c r="F20" i="1"/>
  <c r="F11" i="1"/>
  <c r="F19" i="47"/>
  <c r="P19" i="20"/>
  <c r="M7" i="24"/>
  <c r="L15" i="24"/>
  <c r="K21" i="8"/>
  <c r="H20" i="25"/>
  <c r="P19" i="10"/>
  <c r="M21" i="24"/>
  <c r="L21" i="24"/>
  <c r="D21" i="23"/>
  <c r="G21" i="23"/>
  <c r="O10" i="49"/>
  <c r="F7" i="11"/>
  <c r="M14" i="55"/>
  <c r="E16" i="49"/>
  <c r="H19" i="13"/>
  <c r="S8" i="1"/>
  <c r="F8" i="1"/>
  <c r="D8" i="51"/>
  <c r="D15" i="51"/>
  <c r="G8" i="55"/>
  <c r="M8" i="55"/>
  <c r="I20" i="55"/>
  <c r="M20" i="55"/>
  <c r="K20" i="55"/>
  <c r="D19" i="6"/>
  <c r="H19" i="6"/>
  <c r="N16" i="47"/>
  <c r="C22" i="20"/>
  <c r="J22" i="20" s="1"/>
  <c r="P21" i="20"/>
  <c r="P19" i="23"/>
  <c r="G19" i="23"/>
  <c r="W22" i="50"/>
  <c r="G15" i="54"/>
  <c r="E15" i="54"/>
  <c r="L12" i="11"/>
  <c r="D12" i="11"/>
  <c r="F12" i="11"/>
  <c r="H12" i="11"/>
  <c r="N12" i="11"/>
  <c r="L8" i="24"/>
  <c r="U15" i="19"/>
  <c r="AA15" i="19"/>
  <c r="O15" i="19"/>
  <c r="Q15" i="19"/>
  <c r="S15" i="19"/>
  <c r="AC15" i="19"/>
  <c r="N22" i="20"/>
  <c r="F10" i="3"/>
  <c r="D10" i="3"/>
  <c r="L12" i="24"/>
  <c r="H21" i="20"/>
  <c r="K10" i="49"/>
  <c r="G14" i="55"/>
  <c r="Q19" i="12"/>
  <c r="N10" i="47"/>
  <c r="P18" i="23"/>
  <c r="M8" i="8"/>
  <c r="I8" i="8"/>
  <c r="C8" i="8"/>
  <c r="X8" i="8"/>
  <c r="Q13" i="46"/>
  <c r="P13" i="46"/>
  <c r="K10" i="54"/>
  <c r="O16" i="54"/>
  <c r="E16" i="54"/>
  <c r="K16" i="54"/>
  <c r="I19" i="55"/>
  <c r="K19" i="55"/>
  <c r="M19" i="55"/>
  <c r="Q9" i="49"/>
  <c r="W9" i="49"/>
  <c r="O9" i="49"/>
  <c r="X9" i="49"/>
  <c r="S9" i="49"/>
  <c r="I9" i="49"/>
  <c r="M9" i="49"/>
  <c r="I13" i="55"/>
  <c r="E13" i="55"/>
  <c r="K13" i="55"/>
  <c r="M13" i="55"/>
  <c r="O7" i="49"/>
  <c r="X7" i="49"/>
  <c r="E7" i="49"/>
  <c r="K7" i="49"/>
  <c r="G7" i="49"/>
  <c r="S7" i="49"/>
  <c r="Q7" i="49"/>
  <c r="C7" i="49"/>
  <c r="P21" i="23"/>
  <c r="I14" i="55"/>
  <c r="E14" i="55"/>
  <c r="G9" i="49"/>
  <c r="S9" i="19"/>
  <c r="O9" i="19"/>
  <c r="AA9" i="19"/>
  <c r="Q9" i="19"/>
  <c r="AC9" i="19"/>
  <c r="C9" i="49"/>
  <c r="P18" i="46"/>
  <c r="R15" i="20"/>
  <c r="N15" i="20"/>
  <c r="Q15" i="46"/>
  <c r="L15" i="20"/>
  <c r="P15" i="20"/>
  <c r="K20" i="46"/>
  <c r="P20" i="46"/>
  <c r="K12" i="46"/>
  <c r="P12" i="46"/>
  <c r="C21" i="18"/>
  <c r="M21" i="18" s="1"/>
  <c r="S21" i="8"/>
  <c r="G21" i="8"/>
  <c r="R21" i="21"/>
  <c r="N18" i="11"/>
  <c r="L18" i="11"/>
  <c r="D18" i="11"/>
  <c r="J18" i="11"/>
  <c r="F18" i="11"/>
  <c r="H11" i="11"/>
  <c r="J11" i="11"/>
  <c r="L11" i="11"/>
  <c r="N11" i="11"/>
  <c r="F19" i="9"/>
  <c r="S19" i="9"/>
  <c r="F14" i="47"/>
  <c r="N14" i="47"/>
  <c r="S10" i="8"/>
  <c r="Q10" i="8"/>
  <c r="K10" i="8"/>
  <c r="E10" i="8"/>
  <c r="L9" i="20"/>
  <c r="P9" i="20"/>
  <c r="J9" i="20"/>
  <c r="F9" i="20"/>
  <c r="F15" i="3"/>
  <c r="I7" i="49"/>
  <c r="G19" i="55"/>
  <c r="J14" i="20"/>
  <c r="Q14" i="46"/>
  <c r="H14" i="20"/>
  <c r="N14" i="20"/>
  <c r="D11" i="23"/>
  <c r="M11" i="24"/>
  <c r="P11" i="23"/>
  <c r="Q11" i="46"/>
  <c r="F20" i="3"/>
  <c r="H20" i="3"/>
  <c r="E10" i="54"/>
  <c r="I10" i="54"/>
  <c r="Q8" i="19"/>
  <c r="AA8" i="19"/>
  <c r="W8" i="19"/>
  <c r="O8" i="19"/>
  <c r="AC8" i="19"/>
  <c r="Q21" i="46"/>
  <c r="Q10" i="49"/>
  <c r="E10" i="49"/>
  <c r="X10" i="49"/>
  <c r="I10" i="49"/>
  <c r="G10" i="49"/>
  <c r="S10" i="49"/>
  <c r="W10" i="49"/>
  <c r="J7" i="11"/>
  <c r="N7" i="11"/>
  <c r="J19" i="11"/>
  <c r="H19" i="11"/>
  <c r="D19" i="11"/>
  <c r="M15" i="49"/>
  <c r="W15" i="49"/>
  <c r="Q15" i="49"/>
  <c r="G15" i="49"/>
  <c r="S15" i="49"/>
  <c r="C15" i="49"/>
  <c r="X15" i="49"/>
  <c r="D15" i="3"/>
  <c r="F19" i="11"/>
  <c r="H9" i="20"/>
  <c r="F8" i="47"/>
  <c r="N8" i="47"/>
  <c r="L21" i="21"/>
  <c r="T21" i="21"/>
  <c r="J21" i="21"/>
  <c r="L16" i="11"/>
  <c r="D16" i="11"/>
  <c r="N16" i="11"/>
  <c r="K18" i="46"/>
  <c r="F10" i="1"/>
  <c r="S10" i="1"/>
  <c r="L7" i="11"/>
  <c r="G13" i="55"/>
  <c r="C16" i="49"/>
  <c r="M16" i="49"/>
  <c r="W16" i="49"/>
  <c r="I16" i="49"/>
  <c r="G16" i="49"/>
  <c r="O16" i="49"/>
  <c r="L7" i="24"/>
  <c r="K15" i="49"/>
  <c r="F16" i="11"/>
  <c r="Q16" i="49"/>
  <c r="D21" i="1"/>
  <c r="F12" i="47"/>
  <c r="L21" i="20"/>
  <c r="N21" i="20"/>
  <c r="J16" i="11"/>
  <c r="N9" i="20"/>
  <c r="R21" i="20"/>
  <c r="J13" i="20"/>
  <c r="H13" i="20"/>
  <c r="P13" i="20"/>
  <c r="N13" i="20"/>
  <c r="F19" i="13"/>
  <c r="Q19" i="13"/>
  <c r="N19" i="11"/>
  <c r="H21" i="21"/>
  <c r="H16" i="11"/>
  <c r="L13" i="24"/>
  <c r="D13" i="24"/>
  <c r="C21" i="54"/>
  <c r="K21" i="54" s="1"/>
  <c r="N16" i="20"/>
  <c r="Q12" i="8"/>
  <c r="X17" i="49"/>
  <c r="P8" i="23"/>
  <c r="O19" i="54"/>
  <c r="G11" i="8"/>
  <c r="Q17" i="46"/>
  <c r="D13" i="11"/>
  <c r="T19" i="11"/>
  <c r="E18" i="54"/>
  <c r="E10" i="55"/>
  <c r="D10" i="23"/>
  <c r="J9" i="11"/>
  <c r="U19" i="19"/>
  <c r="Y10" i="19"/>
  <c r="O19" i="8"/>
  <c r="C19" i="8"/>
  <c r="Y16" i="19"/>
  <c r="J11" i="20"/>
  <c r="K11" i="49"/>
  <c r="G8" i="23"/>
  <c r="N8" i="11"/>
  <c r="N9" i="47"/>
  <c r="M17" i="49"/>
  <c r="F6" i="11"/>
  <c r="I14" i="49"/>
  <c r="Y21" i="19"/>
  <c r="X14" i="49"/>
  <c r="O14" i="49"/>
  <c r="G18" i="54"/>
  <c r="Q14" i="8"/>
  <c r="R11" i="20"/>
  <c r="X11" i="49"/>
  <c r="I19" i="8"/>
  <c r="O16" i="19"/>
  <c r="U16" i="19"/>
  <c r="O18" i="54"/>
  <c r="E18" i="55"/>
  <c r="Y19" i="8"/>
  <c r="C11" i="49"/>
  <c r="F8" i="11"/>
  <c r="N19" i="10"/>
  <c r="C17" i="49"/>
  <c r="S14" i="49"/>
  <c r="AC19" i="19"/>
  <c r="I19" i="54"/>
  <c r="O11" i="8"/>
  <c r="K14" i="8"/>
  <c r="K12" i="8"/>
  <c r="I11" i="49"/>
  <c r="Q11" i="8"/>
  <c r="N17" i="20"/>
  <c r="P11" i="20"/>
  <c r="P9" i="46"/>
  <c r="M18" i="54"/>
  <c r="H9" i="11"/>
  <c r="D10" i="24"/>
  <c r="S19" i="19"/>
  <c r="AC21" i="19"/>
  <c r="L17" i="24"/>
  <c r="W17" i="49"/>
  <c r="C21" i="55"/>
  <c r="L5" i="11"/>
  <c r="E12" i="8"/>
  <c r="O17" i="49"/>
  <c r="M15" i="24"/>
  <c r="W21" i="19"/>
  <c r="O14" i="8"/>
  <c r="L13" i="11"/>
  <c r="N11" i="20"/>
  <c r="K18" i="54"/>
  <c r="Y14" i="19"/>
  <c r="F13" i="47"/>
  <c r="F16" i="20"/>
  <c r="K11" i="8"/>
  <c r="K19" i="54"/>
  <c r="L16" i="20"/>
  <c r="G17" i="49"/>
  <c r="M10" i="24"/>
  <c r="Q16" i="19"/>
  <c r="E21" i="49" l="1"/>
  <c r="K21" i="49"/>
  <c r="O21" i="49"/>
  <c r="C21" i="49"/>
  <c r="X21" i="49"/>
  <c r="I21" i="49"/>
  <c r="G21" i="49"/>
  <c r="M21" i="49"/>
  <c r="Q21" i="49"/>
  <c r="W21" i="49"/>
  <c r="G21" i="55"/>
  <c r="E21" i="55"/>
  <c r="I21" i="55"/>
  <c r="K21" i="55"/>
  <c r="M21" i="55"/>
  <c r="F21" i="1"/>
  <c r="S21" i="1"/>
  <c r="H22" i="20"/>
  <c r="F22" i="20"/>
  <c r="L22" i="20"/>
  <c r="P22" i="20"/>
  <c r="Q22" i="46"/>
  <c r="R22" i="20"/>
  <c r="O21" i="54"/>
  <c r="G21" i="54"/>
  <c r="E21" i="54"/>
  <c r="I21" i="54"/>
</calcChain>
</file>

<file path=xl/sharedStrings.xml><?xml version="1.0" encoding="utf-8"?>
<sst xmlns="http://schemas.openxmlformats.org/spreadsheetml/2006/main" count="1095" uniqueCount="302">
  <si>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</si>
  <si>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</si>
  <si>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</si>
  <si>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</si>
  <si>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</si>
  <si>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</si>
  <si>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</si>
  <si>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</si>
  <si>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</si>
  <si>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</si>
  <si>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</si>
  <si>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</si>
  <si>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</si>
  <si>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</si>
  <si>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</si>
  <si>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</si>
  <si>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</si>
  <si>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</si>
  <si>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</si>
  <si>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</si>
  <si>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</si>
  <si>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</si>
  <si>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</si>
  <si>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</si>
  <si>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</si>
  <si>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</si>
  <si>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%</t>
  </si>
  <si>
    <t>возраст от 41 до 50 лет</t>
  </si>
  <si>
    <t>возраст от 51 до 60 лет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</si>
  <si>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</si>
  <si>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</si>
  <si>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</si>
  <si>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</si>
  <si>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</si>
  <si>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</si>
  <si>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</si>
  <si>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</si>
  <si>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</si>
  <si>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</si>
  <si>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</si>
  <si>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</si>
  <si>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</si>
  <si>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</si>
  <si>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</si>
  <si>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</si>
  <si>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</si>
  <si>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</si>
  <si>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</si>
  <si>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</si>
  <si>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</si>
  <si>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</si>
  <si>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</si>
  <si>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</si>
  <si>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</si>
  <si>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</si>
  <si>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</si>
  <si>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</si>
  <si>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</si>
  <si>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</si>
  <si>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</si>
  <si>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</si>
  <si>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</si>
  <si>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</si>
  <si>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</si>
  <si>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</si>
  <si>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</si>
  <si>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</si>
  <si>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</si>
  <si>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</si>
  <si>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</si>
  <si>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</si>
  <si>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</si>
  <si>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</si>
  <si>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</si>
  <si>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</si>
  <si>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</si>
  <si>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</si>
  <si>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</si>
  <si>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</si>
  <si>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</si>
  <si>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</si>
  <si>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</si>
  <si>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Предоставление единовременной субсидии на приобретение жилого помещения</t>
  </si>
  <si>
    <t>Средняя величина</t>
  </si>
  <si>
    <t>всего</t>
  </si>
  <si>
    <t>за отчетный период</t>
  </si>
  <si>
    <t>Ротация государственных служащих</t>
  </si>
  <si>
    <t>согласовано</t>
  </si>
  <si>
    <t>не согласовано</t>
  </si>
  <si>
    <t xml:space="preserve">Награждение региональными наградами </t>
  </si>
  <si>
    <t>Награждение государственными наградами РФ</t>
  </si>
  <si>
    <t>повышение вида или степени награды</t>
  </si>
  <si>
    <t>понижение вида или степени награды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</si>
  <si>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</si>
  <si>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</si>
  <si>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>Всего
(с момента действия Программы)</t>
  </si>
  <si>
    <t>Всего 
(с момента действия Программы)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</si>
  <si>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</si>
  <si>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</si>
  <si>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</si>
  <si>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</si>
  <si>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</si>
  <si>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</si>
  <si>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</si>
  <si>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</si>
  <si>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</si>
  <si>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</si>
  <si>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</si>
  <si>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</si>
  <si>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</si>
  <si>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</si>
  <si>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</si>
  <si>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</si>
  <si>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</si>
  <si>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</si>
  <si>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</si>
  <si>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</si>
  <si>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 xml:space="preserve">из кадрового резерва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</si>
  <si>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</si>
  <si>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</si>
  <si>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</si>
  <si>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</si>
  <si>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</si>
  <si>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</si>
  <si>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</si>
  <si>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</si>
  <si>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</si>
  <si>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</si>
  <si>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</si>
  <si>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</si>
  <si>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</si>
  <si>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</si>
  <si>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</si>
  <si>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</si>
  <si>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</si>
  <si>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</si>
  <si>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</si>
  <si>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</si>
  <si>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</si>
  <si>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</si>
  <si>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</si>
  <si>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</si>
  <si>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</si>
  <si>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</si>
  <si>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</si>
  <si>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</si>
  <si>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</si>
  <si>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</si>
  <si>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</si>
  <si>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</si>
  <si>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</si>
  <si>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% награжденных лиц от общего числа представленных кандидатов</t>
  </si>
  <si>
    <t>из них</t>
  </si>
  <si>
    <t>Количество лиц,
 несогласованных полномочным представителем Президента РФ</t>
  </si>
  <si>
    <t>Количество лиц, 
несогласованных федеральным органом исполнительной власти</t>
  </si>
  <si>
    <t>Количество врученных государственных наград РФ, 
Почетных грамот Президента РФ, благодарностей Президента РФ</t>
  </si>
  <si>
    <t>Общее количество конкурсов</t>
  </si>
  <si>
    <t>Доля конкурсов на замещение вакантных должностей,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</si>
  <si>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</si>
  <si>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</si>
  <si>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</si>
  <si>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</si>
  <si>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</si>
  <si>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</si>
  <si>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</si>
  <si>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</si>
  <si>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</si>
  <si>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</si>
  <si>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</si>
  <si>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</si>
  <si>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</si>
  <si>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</si>
  <si>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</si>
  <si>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</si>
  <si>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</si>
  <si>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</si>
  <si>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</si>
  <si>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</si>
  <si>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</si>
  <si>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</si>
  <si>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</si>
  <si>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</si>
  <si>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Количество служащих АППГ</t>
  </si>
  <si>
    <t>Обучение граждан (государственных служащих) на основе договоров о целевом обучении 
с обязательством последующего прохождения государственной службы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</si>
  <si>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</si>
  <si>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</si>
  <si>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</si>
  <si>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</si>
  <si>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</si>
  <si>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</si>
  <si>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>Количество государственных служащих, получивших субсидию</t>
  </si>
  <si>
    <t>Количество государственных служащих, состоящих на учете</t>
  </si>
  <si>
    <t>Количество должностей государственной службы, 
в отношении которых предусмотрена ротация служащих</t>
  </si>
  <si>
    <t>всего с января 2013 года</t>
  </si>
  <si>
    <t>Количество государственных служащих, 
в отношении которых была произведена ротация</t>
  </si>
  <si>
    <t>Количество лиц, представленных 
к государственным наградам РФ, награждению Почетной грамотой Президента РФ и объявлению благодарности Президента РФ</t>
  </si>
  <si>
    <t>Количество лиц, 
несогласованных 
Комиссией при Президенте РФ 
по государственным наградам</t>
  </si>
  <si>
    <t>Количество лиц, награжденных 
в соответствии 
с Указом (Распоряжением) Президента РФ</t>
  </si>
  <si>
    <t>Количество лиц, в отношении которых изменился вид или степень награды в соответствии с Указом (Распоряжением) Президента РФ</t>
  </si>
  <si>
    <t>% представлений лиц, в отношении которых изменился вид или степень награды к общему количеству награжденных 
в соответствии 
с Указом (Распоряжением) Президента РФ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</si>
  <si>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</si>
  <si>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</si>
  <si>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</si>
  <si>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</si>
  <si>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>Количество граждан (государственных служащих), 
с которыми заключен срочный служебный контракт 
по окончании обучения в соответствии 
с договором о целевом обучении</t>
  </si>
  <si>
    <t>Количество граждан (государственных служащих), получивших образование 
в соответствии с договором 
о целевом обучении</t>
  </si>
  <si>
    <t>Количество граждан (государственных служащих), заключивших договор 
о целевом обучении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</si>
  <si>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</si>
  <si>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</si>
  <si>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</si>
  <si>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Поступило представлений 
о награждении региональными наградами</t>
  </si>
  <si>
    <t>в т.ч. в отношении руководителей (заместителей руководителей) органов власти, предприятий, организаций и учреждений</t>
  </si>
  <si>
    <t>% от всех поступивших представлений</t>
  </si>
  <si>
    <t>возвращено 
на доработку</t>
  </si>
  <si>
    <t>Результат рассмотрения</t>
  </si>
  <si>
    <t>Представления
на рассмотрении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</si>
  <si>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</si>
  <si>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</si>
  <si>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</si>
  <si>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</si>
  <si>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</si>
  <si>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>% от общего числа служащих
(без учёта служащих, находящихся 
в отпуске по уходу за ребенком)</t>
  </si>
  <si>
    <t>Количество денежных средств, выделенных на предоставление единовременной субсидии на приобретение жилого помещения государственным служащим, руб.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</si>
  <si>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</si>
  <si>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</si>
  <si>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</si>
  <si>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</si>
  <si>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</si>
  <si>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</si>
  <si>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</si>
  <si>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</si>
  <si>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</si>
  <si>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</si>
  <si>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</si>
  <si>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</si>
  <si>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 xml:space="preserve">Количество лиц, 
в отношении которых 
установлено наставничество </t>
  </si>
  <si>
    <t>Количество лиц, 
впервые поступивших 
на государственную службу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</si>
  <si>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</si>
  <si>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</si>
  <si>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</si>
  <si>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Доля конкурсов 
на включение в кадровый резерв, %</t>
  </si>
  <si>
    <t>объём финансирования
(тыс. руб.)</t>
  </si>
  <si>
    <t>количество лиц, 
находящихся в отпуске
по уходу за ребенком</t>
  </si>
  <si>
    <t>количество лиц,
находящихся в отпуске
по уходу за ребенком</t>
  </si>
  <si>
    <t>количество работников,
находящихся в отпуске
по уходу за ребенком</t>
  </si>
  <si>
    <t xml:space="preserve">Всего 
по штатному расписанию </t>
  </si>
  <si>
    <t xml:space="preserve">Всего
по штатному расписанию </t>
  </si>
  <si>
    <t>Всего
по штатному расписанию</t>
  </si>
  <si>
    <t>количество служащих,
находящихся в отпуске
по уходу за ребенком</t>
  </si>
  <si>
    <t>Количество уволенных служащих, 
пребывавших в должности менее 1 года</t>
  </si>
  <si>
    <t xml:space="preserve">иные случаи установления
 наставничества </t>
  </si>
  <si>
    <t>Количество наставников, 
которым произведена доплата 
(премия, мат.помощь)</t>
  </si>
  <si>
    <t>возраст от 36 до 40 лет</t>
  </si>
  <si>
    <t>возраст старше 65 лет</t>
  </si>
  <si>
    <t>Среднесписочная численность служащих</t>
  </si>
  <si>
    <t>Численность государственных служащих с разбивкой по группам должностей</t>
  </si>
  <si>
    <t>Численность государственных служащих с разбивкой по категориям должностей</t>
  </si>
  <si>
    <t>руководители</t>
  </si>
  <si>
    <t>помощники (советники)</t>
  </si>
  <si>
    <t>специалисты</t>
  </si>
  <si>
    <t>обеспечивающие специалисты</t>
  </si>
  <si>
    <t>Замещено служащими</t>
  </si>
  <si>
    <t>возраст до 29 лет</t>
  </si>
  <si>
    <t>возраст от 30 до 35 лет</t>
  </si>
  <si>
    <t>возраст от 61 до 64 лет</t>
  </si>
  <si>
    <t>от 15 до 25 лет</t>
  </si>
  <si>
    <t>Показатель стабильности государственной службы</t>
  </si>
  <si>
    <t>25 лет и выше</t>
  </si>
  <si>
    <t>по соглашению сторон</t>
  </si>
  <si>
    <t>из них в возрасте до 35 лет</t>
  </si>
  <si>
    <t>в возрасте до 35 лет</t>
  </si>
  <si>
    <t xml:space="preserve"> по результатам аттестации</t>
  </si>
  <si>
    <t>в т.ч. в качестве меры поощрения</t>
  </si>
  <si>
    <t>по решению представителя нанимателя</t>
  </si>
  <si>
    <t xml:space="preserve">в связи с назначением на иную должность
при сокращении должностей 
или упразднении государственного 
органа  </t>
  </si>
  <si>
    <t xml:space="preserve">в связи с поступлением гражданина на службу впервые </t>
  </si>
  <si>
    <t>Государственных образовательных сертификатов</t>
  </si>
  <si>
    <t xml:space="preserve"> Денежное содержание государственных служащих</t>
  </si>
  <si>
    <t>в том числе по категориям должностей:</t>
  </si>
  <si>
    <t>Показатель стабильности муниципальной службы</t>
  </si>
  <si>
    <t>Среднемесячный уровень денежного содержания служащих, руб.</t>
  </si>
  <si>
    <t>Доля должностного оклада в структуре денежного содержания, %</t>
  </si>
  <si>
    <t>из них по группам должностей:</t>
  </si>
  <si>
    <t>высшая</t>
  </si>
  <si>
    <t>главная</t>
  </si>
  <si>
    <t>ведущая</t>
  </si>
  <si>
    <t>старшая</t>
  </si>
  <si>
    <t>младшая</t>
  </si>
  <si>
    <t>по основаниям, предусмотренным ч.1 ст.39 Фед.закона № 79-ФЗ</t>
  </si>
  <si>
    <t>из них, включенных в кадровый резерв субъекта РФ:</t>
  </si>
  <si>
    <t>по группам должностей</t>
  </si>
  <si>
    <t xml:space="preserve">в связи с назначением в порядке должностного роста 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</si>
  <si>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помощники 
(советники)</t>
  </si>
  <si>
    <t>из них по категориям должностей:</t>
  </si>
  <si>
    <t>Примечание: сведения данной таблицы представляются 1 раз в год по итогам отчетного года до 1 апреля года, следующего за отчетным.</t>
  </si>
  <si>
    <t>133*</t>
  </si>
  <si>
    <t>4*</t>
  </si>
  <si>
    <t xml:space="preserve">*- 1 сдал свидетельство без реализации </t>
  </si>
  <si>
    <t>Указ Губернатора Ульяновской области от 16.02.2024 № 11 "О некоторых мерах по совершенствованию деятельности исполнительных органов Ульяновской области, возглавляемых Правительством Ульяновской области"</t>
  </si>
  <si>
    <t xml:space="preserve">Служащие, прошедшее обучение более одного раза, учитываются по числу мероприятий, в которых они приняли участие </t>
  </si>
  <si>
    <t>1570 человека (не отраженных в настоящей таблице) приняли участие в мероприятиях по профессиональному развитию, организованных силами внутреннего персонала (на безвозмездной основе)</t>
  </si>
  <si>
    <t>Служащие, прошедшее обучение более одного раза, учитываются по числу мероприятий, в которых они приняли участие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</si>
</sst>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5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20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2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0" fontId="2" fillId="0" borderId="0" xfId="0" applyFont="1" applyProtection="1">
      <protection locked="0"/>
    </xf>
    <xf numFmtId="0" fontId="19" fillId="0" borderId="0" xfId="0" applyFont="1" applyAlignment="1" applyProtection="1">
      <alignment wrapText="1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1" fillId="0" borderId="0" xfId="0" applyFont="1" applyProtection="1">
      <protection locked="0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0" fontId="0" fillId="6" borderId="0" xfId="0" applyFill="1" applyProtection="1"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5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3" fillId="0" borderId="2" xfId="0" applyFont="1" applyBorder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0" fontId="4" fillId="7" borderId="1" xfId="0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0" xfId="0" applyNumberFormat="1" applyFont="1" applyFill="1" applyAlignment="1" applyProtection="1">
      <alignment horizontal="center" vertical="center"/>
      <protection locked="0"/>
    </xf>
    <xf numFmtId="3" fontId="24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2" fillId="4" borderId="2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24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3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3" fillId="4" borderId="6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5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5" xfId="0" applyNumberFormat="1" applyFont="1" applyFill="1" applyBorder="1" applyAlignment="1" applyProtection="1">
      <alignment horizontal="center" vertical="center"/>
      <protection locked="0"/>
    </xf>
    <xf numFmtId="3" fontId="31" fillId="5" borderId="2" xfId="0" applyNumberFormat="1" applyFont="1" applyFill="1" applyBorder="1" applyAlignment="1" applyProtection="1">
      <alignment horizontal="center" vertical="center"/>
      <protection locked="0"/>
    </xf>
    <xf numFmtId="3" fontId="31" fillId="4" borderId="0" xfId="0" applyNumberFormat="1" applyFont="1" applyFill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166" fontId="28" fillId="5" borderId="2" xfId="0" applyNumberFormat="1" applyFont="1" applyFill="1" applyBorder="1" applyAlignment="1">
      <alignment horizontal="center" vertical="center" wrapText="1"/>
    </xf>
    <xf numFmtId="2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2" fontId="23" fillId="4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5" borderId="2" xfId="0" applyFont="1" applyFill="1" applyBorder="1" applyAlignment="1">
      <alignment horizontal="left" vertical="center" wrapText="1"/>
    </xf>
    <xf numFmtId="1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10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2" fillId="4" borderId="2" xfId="0" applyNumberFormat="1" applyFont="1" applyFill="1" applyBorder="1" applyAlignment="1" applyProtection="1">
      <alignment horizontal="center" vertical="center"/>
      <protection locked="0"/>
    </xf>
    <xf numFmtId="3" fontId="23" fillId="4" borderId="2" xfId="0" applyNumberFormat="1" applyFont="1" applyFill="1" applyBorder="1" applyAlignment="1">
      <alignment horizontal="center" vertical="center"/>
    </xf>
    <xf numFmtId="3" fontId="24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10" fillId="5" borderId="2" xfId="0" applyNumberFormat="1" applyFont="1" applyFill="1" applyBorder="1" applyAlignment="1">
      <alignment horizontal="center" vertical="center"/>
    </xf>
    <xf numFmtId="3" fontId="22" fillId="0" borderId="1" xfId="1" applyNumberFormat="1" applyFont="1" applyBorder="1" applyAlignment="1">
      <alignment horizontal="center" vertical="center"/>
    </xf>
    <xf numFmtId="166" fontId="27" fillId="5" borderId="1" xfId="2" applyNumberFormat="1" applyFont="1" applyFill="1" applyBorder="1" applyAlignment="1" applyProtection="1">
      <alignment horizontal="center" vertical="center"/>
    </xf>
    <xf numFmtId="1" fontId="22" fillId="4" borderId="1" xfId="1" applyNumberFormat="1" applyFont="1" applyFill="1" applyBorder="1" applyAlignment="1" applyProtection="1">
      <alignment horizontal="center" vertical="center"/>
      <protection locked="0"/>
    </xf>
    <xf numFmtId="166" fontId="27" fillId="5" borderId="1" xfId="1" applyNumberFormat="1" applyFont="1" applyFill="1" applyBorder="1" applyAlignment="1">
      <alignment horizontal="center" vertical="center"/>
    </xf>
    <xf numFmtId="3" fontId="22" fillId="0" borderId="1" xfId="1" applyNumberFormat="1" applyFont="1" applyBorder="1" applyAlignment="1" applyProtection="1">
      <alignment horizontal="center" vertical="center"/>
      <protection locked="0"/>
    </xf>
    <xf numFmtId="3" fontId="22" fillId="0" borderId="2" xfId="1" applyNumberFormat="1" applyFont="1" applyBorder="1" applyAlignment="1" applyProtection="1">
      <alignment horizontal="center" vertical="center"/>
      <protection locked="0"/>
    </xf>
    <xf numFmtId="3" fontId="24" fillId="5" borderId="1" xfId="1" applyNumberFormat="1" applyFont="1" applyFill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4" fillId="5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4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7" borderId="2" xfId="1" applyFont="1" applyFill="1" applyBorder="1" applyAlignment="1">
      <alignment horizontal="left" vertical="center" wrapText="1"/>
    </xf>
    <xf numFmtId="166" fontId="25" fillId="2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2" fillId="0" borderId="2" xfId="1" applyNumberFormat="1" applyFont="1" applyBorder="1" applyAlignment="1">
      <alignment horizontal="center" vertical="center"/>
    </xf>
    <xf numFmtId="3" fontId="22" fillId="0" borderId="2" xfId="1" applyNumberFormat="1" applyFont="1" applyBorder="1" applyAlignment="1" applyProtection="1">
      <alignment horizontal="center" vertical="center" wrapText="1"/>
      <protection locked="0"/>
    </xf>
    <xf numFmtId="166" fontId="27" fillId="5" borderId="2" xfId="1" applyNumberFormat="1" applyFont="1" applyFill="1" applyBorder="1" applyAlignment="1">
      <alignment horizontal="center" vertical="center" wrapText="1"/>
    </xf>
    <xf numFmtId="3" fontId="22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2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>
      <alignment horizontal="center" vertical="center"/>
    </xf>
    <xf numFmtId="3" fontId="24" fillId="5" borderId="2" xfId="1" applyNumberFormat="1" applyFont="1" applyFill="1" applyBorder="1" applyAlignment="1" applyProtection="1">
      <alignment horizontal="center" vertical="center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" xfId="1" applyFont="1" applyBorder="1" applyAlignment="1" applyProtection="1">
      <alignment horizontal="center" vertical="center" wrapText="1"/>
      <protection locked="0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4" borderId="2" xfId="1" applyFont="1" applyFill="1" applyBorder="1" applyAlignment="1" applyProtection="1">
      <alignment horizontal="center" vertical="center" wrapText="1"/>
      <protection locked="0"/>
    </xf>
    <xf numFmtId="0" fontId="24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2" fillId="4" borderId="2" xfId="0" applyNumberFormat="1" applyFont="1" applyFill="1" applyBorder="1" applyAlignment="1">
      <alignment horizontal="center" vertical="center" wrapText="1"/>
    </xf>
    <xf numFmtId="166" fontId="25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 applyProtection="1">
      <alignment horizontal="center" vertical="center"/>
      <protection locked="0"/>
    </xf>
    <xf numFmtId="1" fontId="23" fillId="4" borderId="0" xfId="0" applyNumberFormat="1" applyFont="1" applyFill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 applyProtection="1">
      <alignment horizontal="center" vertical="center"/>
      <protection locked="0"/>
    </xf>
    <xf numFmtId="3" fontId="23" fillId="0" borderId="0" xfId="0" applyNumberFormat="1" applyFont="1" applyAlignment="1" applyProtection="1">
      <alignment horizontal="center" vertical="center"/>
      <protection locked="0"/>
    </xf>
    <xf numFmtId="3" fontId="23" fillId="4" borderId="0" xfId="0" applyNumberFormat="1" applyFont="1" applyFill="1" applyAlignment="1" applyProtection="1">
      <alignment horizontal="center" vertical="center" wrapText="1"/>
      <protection locked="0"/>
    </xf>
    <xf numFmtId="166" fontId="25" fillId="7" borderId="2" xfId="0" applyNumberFormat="1" applyFont="1" applyFill="1" applyBorder="1" applyAlignment="1" applyProtection="1">
      <alignment horizontal="center" vertical="center"/>
      <protection locked="0"/>
    </xf>
    <xf numFmtId="0" fontId="23" fillId="0" borderId="2" xfId="0" applyFont="1" applyBorder="1" applyAlignment="1" applyProtection="1">
      <alignment horizontal="center" vertical="center"/>
      <protection locked="0"/>
    </xf>
    <xf numFmtId="0" fontId="23" fillId="4" borderId="2" xfId="0" applyFont="1" applyFill="1" applyBorder="1" applyAlignment="1" applyProtection="1">
      <alignment horizontal="center" vertical="center"/>
      <protection locked="0"/>
    </xf>
    <xf numFmtId="166" fontId="26" fillId="7" borderId="2" xfId="0" applyNumberFormat="1" applyFont="1" applyFill="1" applyBorder="1" applyAlignment="1" applyProtection="1">
      <alignment horizontal="center" vertical="center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3" fillId="4" borderId="9" xfId="0" applyFont="1" applyFill="1" applyBorder="1" applyAlignment="1">
      <alignment horizontal="left" vertical="center" wrapText="1"/>
    </xf>
    <xf numFmtId="1" fontId="33" fillId="4" borderId="9" xfId="0" applyNumberFormat="1" applyFont="1" applyFill="1" applyBorder="1" applyAlignment="1" applyProtection="1">
      <alignment horizontal="center" vertical="center"/>
      <protection locked="0"/>
    </xf>
    <xf numFmtId="166" fontId="34" fillId="4" borderId="9" xfId="0" applyNumberFormat="1" applyFont="1" applyFill="1" applyBorder="1" applyAlignment="1">
      <alignment horizontal="center" vertical="center" wrapText="1"/>
    </xf>
    <xf numFmtId="3" fontId="33" fillId="4" borderId="9" xfId="0" applyNumberFormat="1" applyFont="1" applyFill="1" applyBorder="1" applyAlignment="1">
      <alignment horizontal="center" vertical="center" wrapText="1"/>
    </xf>
    <xf numFmtId="3" fontId="33" fillId="4" borderId="9" xfId="0" applyNumberFormat="1" applyFont="1" applyFill="1" applyBorder="1" applyAlignment="1" applyProtection="1">
      <alignment horizontal="center" vertical="center"/>
      <protection locked="0"/>
    </xf>
    <xf numFmtId="3" fontId="23" fillId="0" borderId="2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1" fontId="26" fillId="2" borderId="2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/>
    </xf>
    <xf numFmtId="1" fontId="23" fillId="4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166" fontId="23" fillId="4" borderId="2" xfId="0" applyNumberFormat="1" applyFont="1" applyFill="1" applyBorder="1" applyAlignment="1">
      <alignment horizontal="center" vertical="center" wrapText="1"/>
    </xf>
    <xf numFmtId="1" fontId="24" fillId="5" borderId="1" xfId="1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1" fontId="22" fillId="4" borderId="2" xfId="0" applyNumberFormat="1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1" fontId="5" fillId="4" borderId="2" xfId="0" applyNumberFormat="1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textRotation="90" wrapText="1"/>
      <protection locked="0"/>
    </xf>
    <xf numFmtId="166" fontId="3" fillId="5" borderId="2" xfId="0" applyNumberFormat="1" applyFont="1" applyFill="1" applyBorder="1" applyAlignment="1" applyProtection="1">
      <alignment horizontal="center" vertical="center"/>
      <protection locked="0"/>
    </xf>
    <xf numFmtId="166" fontId="8" fillId="5" borderId="2" xfId="0" applyNumberFormat="1" applyFont="1" applyFill="1" applyBorder="1" applyAlignment="1" applyProtection="1">
      <alignment horizontal="center" vertical="center"/>
      <protection locked="0"/>
    </xf>
    <xf numFmtId="9" fontId="28" fillId="5" borderId="1" xfId="1" applyNumberFormat="1" applyFont="1" applyFill="1" applyBorder="1" applyAlignment="1">
      <alignment horizontal="center" vertical="center"/>
    </xf>
    <xf numFmtId="0" fontId="3" fillId="5" borderId="0" xfId="0" applyFont="1" applyFill="1" applyAlignment="1" applyProtection="1">
      <alignment horizontal="center" vertical="center" textRotation="90" wrapText="1"/>
      <protection locked="0"/>
    </xf>
    <xf numFmtId="166" fontId="3" fillId="5" borderId="0" xfId="0" applyNumberFormat="1" applyFont="1" applyFill="1" applyAlignment="1" applyProtection="1">
      <alignment horizontal="center" vertical="center"/>
      <protection locked="0"/>
    </xf>
    <xf numFmtId="166" fontId="8" fillId="5" borderId="0" xfId="0" applyNumberFormat="1" applyFont="1" applyFill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21" fillId="5" borderId="0" xfId="0" applyFont="1" applyFill="1" applyProtection="1">
      <protection locked="0"/>
    </xf>
    <xf numFmtId="166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8" fillId="5" borderId="2" xfId="0" applyNumberFormat="1" applyFont="1" applyFill="1" applyBorder="1" applyAlignment="1" applyProtection="1">
      <alignment horizontal="center" vertical="center" wrapText="1"/>
      <protection locked="0"/>
    </xf>
    <xf numFmtId="1" fontId="27" fillId="4" borderId="2" xfId="1" applyNumberFormat="1" applyFont="1" applyFill="1" applyBorder="1" applyAlignment="1">
      <alignment horizontal="center" vertical="center" wrapText="1"/>
    </xf>
    <xf numFmtId="1" fontId="24" fillId="5" borderId="2" xfId="1" applyNumberFormat="1" applyFont="1" applyFill="1" applyBorder="1" applyAlignment="1">
      <alignment horizontal="center" vertical="center" wrapText="1"/>
    </xf>
    <xf numFmtId="1" fontId="22" fillId="5" borderId="2" xfId="1" applyNumberFormat="1" applyFont="1" applyFill="1" applyBorder="1" applyAlignment="1" applyProtection="1">
      <alignment horizontal="center" vertical="center" wrapText="1"/>
      <protection locked="0"/>
    </xf>
    <xf numFmtId="1" fontId="24" fillId="5" borderId="2" xfId="1" applyNumberFormat="1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 applyProtection="1">
      <alignment horizontal="center" vertical="center"/>
      <protection locked="0"/>
    </xf>
    <xf numFmtId="1" fontId="0" fillId="0" borderId="2" xfId="0" applyNumberFormat="1" applyBorder="1" applyProtection="1">
      <protection locked="0"/>
    </xf>
    <xf numFmtId="0" fontId="14" fillId="5" borderId="5" xfId="0" applyFont="1" applyFill="1" applyBorder="1" applyAlignment="1">
      <alignment horizontal="center" vertical="center" textRotation="90" wrapText="1"/>
    </xf>
    <xf numFmtId="3" fontId="31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5" xfId="0" applyFont="1" applyFill="1" applyBorder="1" applyAlignment="1">
      <alignment horizontal="center" vertical="center" textRotation="90" wrapText="1"/>
    </xf>
    <xf numFmtId="3" fontId="31" fillId="4" borderId="5" xfId="0" applyNumberFormat="1" applyFont="1" applyFill="1" applyBorder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2" fontId="10" fillId="2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horizontal="center" vertical="center" wrapText="1"/>
    </xf>
    <xf numFmtId="1" fontId="6" fillId="4" borderId="10" xfId="0" applyNumberFormat="1" applyFont="1" applyFill="1" applyBorder="1" applyAlignment="1">
      <alignment horizontal="center" vertical="center" wrapText="1"/>
    </xf>
    <xf numFmtId="1" fontId="7" fillId="2" borderId="10" xfId="0" applyNumberFormat="1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3" fontId="23" fillId="8" borderId="2" xfId="0" applyNumberFormat="1" applyFont="1" applyFill="1" applyBorder="1" applyAlignment="1">
      <alignment horizontal="center" vertical="center" wrapText="1"/>
    </xf>
    <xf numFmtId="1" fontId="19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 applyProtection="1">
      <alignment horizontal="center" vertical="center" textRotation="90" wrapText="1"/>
      <protection locked="0"/>
    </xf>
    <xf numFmtId="0" fontId="0" fillId="0" borderId="0" xfId="0" applyAlignment="1" applyProtection="1">
      <alignment horizontal="center" vertical="center" textRotation="90" wrapText="1"/>
      <protection locked="0"/>
    </xf>
    <xf numFmtId="1" fontId="10" fillId="5" borderId="0" xfId="0" applyNumberFormat="1" applyFont="1" applyFill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>
      <alignment horizontal="center" vertical="center"/>
    </xf>
    <xf numFmtId="0" fontId="3" fillId="0" borderId="2" xfId="0" applyFont="1" applyBorder="1" applyProtection="1">
      <protection locked="0"/>
    </xf>
    <xf numFmtId="9" fontId="27" fillId="5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3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0" fillId="0" borderId="0" xfId="0" applyFont="1" applyAlignment="1" applyProtection="1">
      <alignment horizontal="center"/>
      <protection locked="0"/>
    </xf>
    <xf numFmtId="164" fontId="3" fillId="0" borderId="8" xfId="3" applyFont="1" applyBorder="1" applyAlignment="1" applyProtection="1">
      <alignment horizontal="center" vertical="center" wrapText="1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5" borderId="8" xfId="0" applyFont="1" applyFill="1" applyBorder="1" applyAlignment="1">
      <alignment horizontal="center" vertical="center" textRotation="90" wrapText="1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textRotation="91" wrapText="1"/>
    </xf>
    <xf numFmtId="0" fontId="5" fillId="5" borderId="1" xfId="0" applyFont="1" applyFill="1" applyBorder="1" applyAlignment="1">
      <alignment horizontal="center" vertical="center" textRotation="91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5" fillId="5" borderId="8" xfId="0" applyFont="1" applyFill="1" applyBorder="1" applyAlignment="1">
      <alignment horizontal="center" vertical="center" textRotation="90" wrapText="1"/>
    </xf>
    <xf numFmtId="0" fontId="5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2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8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textRotation="90" wrapText="1"/>
      <protection locked="0"/>
    </xf>
    <xf numFmtId="0" fontId="5" fillId="5" borderId="2" xfId="0" applyFont="1" applyFill="1" applyBorder="1" applyAlignment="1" applyProtection="1">
      <alignment horizontal="center" vertical="center" textRotation="90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4" borderId="7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textRotation="90" wrapText="1"/>
    </xf>
    <xf numFmtId="0" fontId="2" fillId="0" borderId="0" xfId="0" applyFont="1" applyAlignment="1" applyProtection="1">
      <alignment horizontal="justify" vertical="top" wrapText="1"/>
      <protection locked="0"/>
    </xf>
    <xf numFmtId="0" fontId="36" fillId="0" borderId="13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165" fontId="3" fillId="0" borderId="8" xfId="0" applyNumberFormat="1" applyFont="1" applyBorder="1" applyAlignment="1">
      <alignment horizontal="center" vertical="center" textRotation="90" wrapText="1"/>
    </xf>
    <xf numFmtId="165" fontId="37" fillId="0" borderId="13" xfId="0" applyNumberFormat="1" applyFont="1" applyBorder="1" applyAlignment="1">
      <alignment horizontal="center" vertical="center" textRotation="90" wrapText="1"/>
    </xf>
    <xf numFmtId="165" fontId="37" fillId="0" borderId="1" xfId="0" applyNumberFormat="1" applyFont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textRotation="90" wrapText="1"/>
    </xf>
    <xf numFmtId="0" fontId="36" fillId="0" borderId="7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38" fillId="5" borderId="13" xfId="0" applyFont="1" applyFill="1" applyBorder="1" applyAlignment="1">
      <alignment horizontal="center" vertical="center" textRotation="90" wrapText="1"/>
    </xf>
    <xf numFmtId="0" fontId="38" fillId="5" borderId="1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38" fillId="2" borderId="13" xfId="0" applyFont="1" applyFill="1" applyBorder="1" applyAlignment="1">
      <alignment horizontal="center" vertical="center" textRotation="90" wrapText="1"/>
    </xf>
    <xf numFmtId="0" fontId="38" fillId="2" borderId="1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/>
    </xf>
    <xf numFmtId="0" fontId="3" fillId="8" borderId="12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3" fillId="8" borderId="2" xfId="0" applyFont="1" applyFill="1" applyBorder="1" applyAlignment="1">
      <alignment horizontal="center" vertical="center" textRotation="90"/>
    </xf>
    <xf numFmtId="0" fontId="3" fillId="8" borderId="5" xfId="0" applyFont="1" applyFill="1" applyBorder="1" applyAlignment="1">
      <alignment horizontal="center" vertical="center" wrapText="1"/>
    </xf>
    <xf numFmtId="0" fontId="21" fillId="0" borderId="2" xfId="0" applyFont="1" applyBorder="1"/>
    <xf numFmtId="0" fontId="4" fillId="2" borderId="2" xfId="0" applyFont="1" applyFill="1" applyBorder="1" applyAlignment="1">
      <alignment horizontal="center" vertical="center" textRotation="90" wrapText="1"/>
    </xf>
    <xf numFmtId="0" fontId="2" fillId="0" borderId="0" xfId="0" applyFont="1" applyAlignment="1" applyProtection="1">
      <alignment vertical="top" wrapText="1"/>
      <protection locked="0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 applyProtection="1">
      <alignment horizontal="center" vertical="center" textRotation="90" wrapText="1"/>
      <protection locked="0"/>
    </xf>
    <xf numFmtId="0" fontId="0" fillId="0" borderId="2" xfId="0" applyBorder="1" applyAlignment="1" applyProtection="1">
      <alignment horizontal="center" vertical="center" textRotation="90" wrapText="1"/>
      <protection locked="0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6" fillId="0" borderId="9" xfId="0" applyFont="1" applyBorder="1" applyAlignment="1" applyProtection="1">
      <alignment horizontal="center" vertical="top"/>
      <protection locked="0"/>
    </xf>
    <xf numFmtId="0" fontId="17" fillId="0" borderId="9" xfId="0" applyFont="1" applyBorder="1" applyAlignment="1" applyProtection="1">
      <alignment horizontal="center" vertical="top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21" fillId="0" borderId="9" xfId="0" applyFont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29" fillId="5" borderId="8" xfId="0" applyFont="1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7" fillId="0" borderId="9" xfId="0" applyFont="1" applyBorder="1" applyAlignment="1" applyProtection="1">
      <alignment horizontal="center" vertical="top" wrapText="1"/>
      <protection locked="0"/>
    </xf>
    <xf numFmtId="0" fontId="5" fillId="2" borderId="2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" fillId="0" borderId="15" xfId="0" applyFont="1" applyBorder="1" applyAlignment="1" applyProtection="1">
      <alignment horizontal="center" vertical="center" textRotation="90" wrapText="1"/>
      <protection locked="0"/>
    </xf>
    <xf numFmtId="0" fontId="3" fillId="0" borderId="18" xfId="0" applyFont="1" applyBorder="1" applyAlignment="1" applyProtection="1">
      <alignment horizontal="center" vertical="center" textRotation="90" wrapText="1"/>
      <protection locked="0"/>
    </xf>
    <xf numFmtId="0" fontId="3" fillId="0" borderId="11" xfId="0" applyFont="1" applyBorder="1" applyAlignment="1" applyProtection="1">
      <alignment horizontal="center" vertical="center" textRotation="90" wrapText="1"/>
      <protection locked="0"/>
    </xf>
  </cellXfs>
  <cellStyles count="4">
    <cellStyle name="Обычный" xfId="0" builtinId="0"/>
    <cellStyle name="Обычный 2" xfId="1" xr:uid="{5EEB0175-7976-4F3A-B53D-D790E2C6C53F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8177-8F76-40FD-95D1-53A8CB9A962E}">
  <sheetPr>
    <pageSetUpPr fitToPage="1"/>
  </sheetPr>
  <dimension ref="B2:T21"/>
  <sheetViews>
    <sheetView view="pageBreakPreview" topLeftCell="G1" zoomScale="85" zoomScaleNormal="90" zoomScaleSheetLayoutView="85" workbookViewId="0">
      <selection activeCell="G4" sqref="G4:J4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85546875" style="2" customWidth="1"/>
    <col min="4" max="5" width="10.7109375" style="2" customWidth="1"/>
    <col min="6" max="6" width="10.7109375" style="3" customWidth="1"/>
    <col min="7" max="9" width="10.85546875" style="4" customWidth="1"/>
    <col min="10" max="10" width="10.7109375" style="4" customWidth="1"/>
    <col min="11" max="12" width="10.7109375" style="2" customWidth="1"/>
    <col min="13" max="13" width="10.85546875" style="2" customWidth="1"/>
    <col min="14" max="14" width="14.42578125" style="2" customWidth="1"/>
    <col min="15" max="15" width="15" style="2" customWidth="1"/>
    <col min="16" max="18" width="10.85546875" style="2" customWidth="1"/>
    <col min="19" max="19" width="17" style="2" customWidth="1"/>
    <col min="20" max="16384" width="9.140625" style="2"/>
  </cols>
  <sheetData>
    <row r="2" spans="2:20" ht="20.25" customHeight="1" x14ac:dyDescent="0.3">
      <c r="B2" s="264" t="s">
        <v>17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</row>
    <row r="4" spans="2:20" ht="69" customHeight="1" x14ac:dyDescent="0.2">
      <c r="B4" s="265" t="s">
        <v>14</v>
      </c>
      <c r="C4" s="256" t="s">
        <v>141</v>
      </c>
      <c r="D4" s="257"/>
      <c r="E4" s="257"/>
      <c r="F4" s="258"/>
      <c r="G4" s="256" t="s">
        <v>140</v>
      </c>
      <c r="H4" s="257"/>
      <c r="I4" s="257"/>
      <c r="J4" s="258"/>
      <c r="K4" s="256" t="s">
        <v>20</v>
      </c>
      <c r="L4" s="257"/>
      <c r="M4" s="257"/>
      <c r="N4" s="258"/>
      <c r="O4" s="268" t="s">
        <v>254</v>
      </c>
      <c r="P4" s="256" t="s">
        <v>158</v>
      </c>
      <c r="Q4" s="257"/>
      <c r="R4" s="257"/>
      <c r="S4" s="258"/>
    </row>
    <row r="5" spans="2:20" ht="28.5" customHeight="1" x14ac:dyDescent="0.2">
      <c r="B5" s="266"/>
      <c r="C5" s="259" t="s">
        <v>106</v>
      </c>
      <c r="D5" s="261" t="s">
        <v>53</v>
      </c>
      <c r="E5" s="262"/>
      <c r="F5" s="263"/>
      <c r="G5" s="259" t="s">
        <v>106</v>
      </c>
      <c r="H5" s="261" t="s">
        <v>53</v>
      </c>
      <c r="I5" s="262"/>
      <c r="J5" s="263"/>
      <c r="K5" s="259" t="s">
        <v>245</v>
      </c>
      <c r="L5" s="261" t="s">
        <v>53</v>
      </c>
      <c r="M5" s="262"/>
      <c r="N5" s="263"/>
      <c r="O5" s="269"/>
      <c r="P5" s="259" t="s">
        <v>246</v>
      </c>
      <c r="Q5" s="261" t="s">
        <v>53</v>
      </c>
      <c r="R5" s="262"/>
      <c r="S5" s="263"/>
    </row>
    <row r="6" spans="2:20" ht="147" customHeight="1" x14ac:dyDescent="0.2">
      <c r="B6" s="267"/>
      <c r="C6" s="260"/>
      <c r="D6" s="20" t="s">
        <v>142</v>
      </c>
      <c r="E6" s="20" t="s">
        <v>242</v>
      </c>
      <c r="F6" s="5" t="s">
        <v>143</v>
      </c>
      <c r="G6" s="260"/>
      <c r="H6" s="20" t="s">
        <v>142</v>
      </c>
      <c r="I6" s="20" t="s">
        <v>243</v>
      </c>
      <c r="J6" s="6" t="s">
        <v>144</v>
      </c>
      <c r="K6" s="260"/>
      <c r="L6" s="20" t="s">
        <v>139</v>
      </c>
      <c r="M6" s="20" t="s">
        <v>137</v>
      </c>
      <c r="N6" s="7" t="s">
        <v>144</v>
      </c>
      <c r="O6" s="270"/>
      <c r="P6" s="260"/>
      <c r="Q6" s="20" t="s">
        <v>138</v>
      </c>
      <c r="R6" s="20" t="s">
        <v>244</v>
      </c>
      <c r="S6" s="7" t="s">
        <v>216</v>
      </c>
    </row>
    <row r="7" spans="2:20" ht="30" customHeight="1" x14ac:dyDescent="0.2">
      <c r="B7" s="101" t="s">
        <v>0</v>
      </c>
      <c r="C7" s="138">
        <f t="shared" ref="C7:C21" si="0">G7+K7+P7</f>
        <v>0</v>
      </c>
      <c r="D7" s="138">
        <f t="shared" ref="D7:D21" si="1">H7+L7+Q7</f>
        <v>0</v>
      </c>
      <c r="E7" s="138">
        <f t="shared" ref="E7:E21" si="2">I7+M7+R7</f>
        <v>0</v>
      </c>
      <c r="F7" s="139" t="e">
        <f>D7/C7</f>
        <v>#DIV/0!</v>
      </c>
      <c r="G7" s="140"/>
      <c r="H7" s="140"/>
      <c r="I7" s="140"/>
      <c r="J7" s="141" t="e">
        <f>H7/G7</f>
        <v>#DIV/0!</v>
      </c>
      <c r="K7" s="142"/>
      <c r="L7" s="142"/>
      <c r="M7" s="142"/>
      <c r="N7" s="141" t="e">
        <f>L7/K7</f>
        <v>#DIV/0!</v>
      </c>
      <c r="O7" s="141"/>
      <c r="P7" s="142"/>
      <c r="Q7" s="142"/>
      <c r="R7" s="142"/>
      <c r="S7" s="139" t="e">
        <f t="shared" ref="S7:S21" si="3">Q7/D7</f>
        <v>#DIV/0!</v>
      </c>
      <c r="T7" s="17"/>
    </row>
    <row r="8" spans="2:20" ht="30" customHeight="1" x14ac:dyDescent="0.2">
      <c r="B8" s="101" t="s">
        <v>1</v>
      </c>
      <c r="C8" s="138">
        <f t="shared" si="0"/>
        <v>0</v>
      </c>
      <c r="D8" s="138">
        <f t="shared" si="1"/>
        <v>0</v>
      </c>
      <c r="E8" s="138">
        <f t="shared" si="2"/>
        <v>0</v>
      </c>
      <c r="F8" s="139" t="e">
        <f t="shared" ref="F8:F21" si="4">D8/C8</f>
        <v>#DIV/0!</v>
      </c>
      <c r="G8" s="140"/>
      <c r="H8" s="140"/>
      <c r="I8" s="140"/>
      <c r="J8" s="141" t="e">
        <f t="shared" ref="J8:J21" si="5">H8/G8</f>
        <v>#DIV/0!</v>
      </c>
      <c r="K8" s="142"/>
      <c r="L8" s="143"/>
      <c r="M8" s="142"/>
      <c r="N8" s="141" t="e">
        <f t="shared" ref="N8:N21" si="6">L8/K8</f>
        <v>#DIV/0!</v>
      </c>
      <c r="O8" s="141"/>
      <c r="P8" s="142"/>
      <c r="Q8" s="143"/>
      <c r="R8" s="143"/>
      <c r="S8" s="141" t="e">
        <f t="shared" si="3"/>
        <v>#DIV/0!</v>
      </c>
      <c r="T8" s="17"/>
    </row>
    <row r="9" spans="2:20" ht="30" customHeight="1" x14ac:dyDescent="0.2">
      <c r="B9" s="101" t="s">
        <v>2</v>
      </c>
      <c r="C9" s="138">
        <f t="shared" si="0"/>
        <v>0</v>
      </c>
      <c r="D9" s="138">
        <f t="shared" si="1"/>
        <v>0</v>
      </c>
      <c r="E9" s="138">
        <f t="shared" si="2"/>
        <v>0</v>
      </c>
      <c r="F9" s="139" t="e">
        <f t="shared" si="4"/>
        <v>#DIV/0!</v>
      </c>
      <c r="G9" s="140"/>
      <c r="H9" s="140"/>
      <c r="I9" s="140"/>
      <c r="J9" s="141" t="e">
        <f t="shared" si="5"/>
        <v>#DIV/0!</v>
      </c>
      <c r="K9" s="142"/>
      <c r="L9" s="143"/>
      <c r="M9" s="142"/>
      <c r="N9" s="141" t="e">
        <f t="shared" si="6"/>
        <v>#DIV/0!</v>
      </c>
      <c r="O9" s="141"/>
      <c r="P9" s="142"/>
      <c r="Q9" s="143"/>
      <c r="R9" s="143"/>
      <c r="S9" s="141" t="e">
        <f t="shared" si="3"/>
        <v>#DIV/0!</v>
      </c>
      <c r="T9" s="17"/>
    </row>
    <row r="10" spans="2:20" ht="30" customHeight="1" x14ac:dyDescent="0.2">
      <c r="B10" s="101" t="s">
        <v>3</v>
      </c>
      <c r="C10" s="138">
        <f t="shared" si="0"/>
        <v>0</v>
      </c>
      <c r="D10" s="138">
        <f t="shared" si="1"/>
        <v>0</v>
      </c>
      <c r="E10" s="138">
        <f t="shared" si="2"/>
        <v>0</v>
      </c>
      <c r="F10" s="139" t="e">
        <f t="shared" si="4"/>
        <v>#DIV/0!</v>
      </c>
      <c r="G10" s="140"/>
      <c r="H10" s="140"/>
      <c r="I10" s="140"/>
      <c r="J10" s="141" t="e">
        <f t="shared" si="5"/>
        <v>#DIV/0!</v>
      </c>
      <c r="K10" s="142"/>
      <c r="L10" s="143"/>
      <c r="M10" s="142"/>
      <c r="N10" s="141" t="e">
        <f t="shared" si="6"/>
        <v>#DIV/0!</v>
      </c>
      <c r="O10" s="141"/>
      <c r="P10" s="142"/>
      <c r="Q10" s="143"/>
      <c r="R10" s="143"/>
      <c r="S10" s="141" t="e">
        <f t="shared" si="3"/>
        <v>#DIV/0!</v>
      </c>
      <c r="T10" s="17"/>
    </row>
    <row r="11" spans="2:20" ht="30" customHeight="1" x14ac:dyDescent="0.2">
      <c r="B11" s="101" t="s">
        <v>4</v>
      </c>
      <c r="C11" s="138">
        <f t="shared" si="0"/>
        <v>0</v>
      </c>
      <c r="D11" s="138">
        <f t="shared" si="1"/>
        <v>0</v>
      </c>
      <c r="E11" s="138">
        <f t="shared" si="2"/>
        <v>0</v>
      </c>
      <c r="F11" s="139" t="e">
        <f t="shared" si="4"/>
        <v>#DIV/0!</v>
      </c>
      <c r="G11" s="140"/>
      <c r="H11" s="140"/>
      <c r="I11" s="140"/>
      <c r="J11" s="141" t="e">
        <f t="shared" si="5"/>
        <v>#DIV/0!</v>
      </c>
      <c r="K11" s="142"/>
      <c r="L11" s="143"/>
      <c r="M11" s="142"/>
      <c r="N11" s="141" t="e">
        <f t="shared" si="6"/>
        <v>#DIV/0!</v>
      </c>
      <c r="O11" s="141"/>
      <c r="P11" s="142"/>
      <c r="Q11" s="143"/>
      <c r="R11" s="143"/>
      <c r="S11" s="141" t="e">
        <f t="shared" si="3"/>
        <v>#DIV/0!</v>
      </c>
      <c r="T11" s="17"/>
    </row>
    <row r="12" spans="2:20" ht="30" customHeight="1" x14ac:dyDescent="0.2">
      <c r="B12" s="101" t="s">
        <v>5</v>
      </c>
      <c r="C12" s="138">
        <f t="shared" si="0"/>
        <v>0</v>
      </c>
      <c r="D12" s="138">
        <f t="shared" si="1"/>
        <v>0</v>
      </c>
      <c r="E12" s="138">
        <f t="shared" si="2"/>
        <v>0</v>
      </c>
      <c r="F12" s="139" t="e">
        <f t="shared" si="4"/>
        <v>#DIV/0!</v>
      </c>
      <c r="G12" s="140"/>
      <c r="H12" s="140"/>
      <c r="I12" s="140"/>
      <c r="J12" s="141" t="e">
        <f t="shared" si="5"/>
        <v>#DIV/0!</v>
      </c>
      <c r="K12" s="142"/>
      <c r="L12" s="143"/>
      <c r="M12" s="142"/>
      <c r="N12" s="141" t="e">
        <f t="shared" si="6"/>
        <v>#DIV/0!</v>
      </c>
      <c r="O12" s="141"/>
      <c r="P12" s="142"/>
      <c r="Q12" s="143"/>
      <c r="R12" s="143"/>
      <c r="S12" s="141" t="e">
        <f t="shared" si="3"/>
        <v>#DIV/0!</v>
      </c>
      <c r="T12" s="17"/>
    </row>
    <row r="13" spans="2:20" ht="30" customHeight="1" x14ac:dyDescent="0.2">
      <c r="B13" s="101" t="s">
        <v>6</v>
      </c>
      <c r="C13" s="138">
        <f t="shared" si="0"/>
        <v>0</v>
      </c>
      <c r="D13" s="138">
        <f t="shared" si="1"/>
        <v>0</v>
      </c>
      <c r="E13" s="138">
        <f t="shared" si="2"/>
        <v>0</v>
      </c>
      <c r="F13" s="139" t="e">
        <f t="shared" si="4"/>
        <v>#DIV/0!</v>
      </c>
      <c r="G13" s="140"/>
      <c r="H13" s="140"/>
      <c r="I13" s="140"/>
      <c r="J13" s="141" t="e">
        <f t="shared" si="5"/>
        <v>#DIV/0!</v>
      </c>
      <c r="K13" s="142"/>
      <c r="L13" s="143"/>
      <c r="M13" s="142"/>
      <c r="N13" s="141" t="e">
        <f t="shared" si="6"/>
        <v>#DIV/0!</v>
      </c>
      <c r="O13" s="141"/>
      <c r="P13" s="142"/>
      <c r="Q13" s="143"/>
      <c r="R13" s="143"/>
      <c r="S13" s="141" t="e">
        <f t="shared" si="3"/>
        <v>#DIV/0!</v>
      </c>
      <c r="T13" s="17"/>
    </row>
    <row r="14" spans="2:20" ht="30" customHeight="1" x14ac:dyDescent="0.2">
      <c r="B14" s="101" t="s">
        <v>7</v>
      </c>
      <c r="C14" s="138">
        <f t="shared" si="0"/>
        <v>0</v>
      </c>
      <c r="D14" s="138">
        <f t="shared" si="1"/>
        <v>0</v>
      </c>
      <c r="E14" s="138">
        <f t="shared" si="2"/>
        <v>0</v>
      </c>
      <c r="F14" s="139" t="e">
        <f t="shared" si="4"/>
        <v>#DIV/0!</v>
      </c>
      <c r="G14" s="140"/>
      <c r="H14" s="140"/>
      <c r="I14" s="140"/>
      <c r="J14" s="141" t="e">
        <f t="shared" si="5"/>
        <v>#DIV/0!</v>
      </c>
      <c r="K14" s="142"/>
      <c r="L14" s="143"/>
      <c r="M14" s="142"/>
      <c r="N14" s="141" t="e">
        <f t="shared" si="6"/>
        <v>#DIV/0!</v>
      </c>
      <c r="O14" s="141"/>
      <c r="P14" s="142"/>
      <c r="Q14" s="143"/>
      <c r="R14" s="143"/>
      <c r="S14" s="141" t="e">
        <f t="shared" si="3"/>
        <v>#DIV/0!</v>
      </c>
      <c r="T14" s="17"/>
    </row>
    <row r="15" spans="2:20" ht="30" customHeight="1" x14ac:dyDescent="0.2">
      <c r="B15" s="101" t="s">
        <v>8</v>
      </c>
      <c r="C15" s="138">
        <f t="shared" si="0"/>
        <v>0</v>
      </c>
      <c r="D15" s="138">
        <f t="shared" si="1"/>
        <v>0</v>
      </c>
      <c r="E15" s="138">
        <f t="shared" si="2"/>
        <v>0</v>
      </c>
      <c r="F15" s="139" t="e">
        <f t="shared" si="4"/>
        <v>#DIV/0!</v>
      </c>
      <c r="G15" s="140"/>
      <c r="H15" s="140"/>
      <c r="I15" s="140"/>
      <c r="J15" s="141" t="e">
        <f t="shared" si="5"/>
        <v>#DIV/0!</v>
      </c>
      <c r="K15" s="142"/>
      <c r="L15" s="143"/>
      <c r="M15" s="142"/>
      <c r="N15" s="141" t="e">
        <f t="shared" si="6"/>
        <v>#DIV/0!</v>
      </c>
      <c r="O15" s="141"/>
      <c r="P15" s="142"/>
      <c r="Q15" s="143"/>
      <c r="R15" s="143"/>
      <c r="S15" s="141" t="e">
        <f t="shared" si="3"/>
        <v>#DIV/0!</v>
      </c>
      <c r="T15" s="17"/>
    </row>
    <row r="16" spans="2:20" ht="30" customHeight="1" x14ac:dyDescent="0.2">
      <c r="B16" s="101" t="s">
        <v>9</v>
      </c>
      <c r="C16" s="138">
        <f t="shared" si="0"/>
        <v>0</v>
      </c>
      <c r="D16" s="138">
        <f t="shared" si="1"/>
        <v>0</v>
      </c>
      <c r="E16" s="138">
        <f t="shared" si="2"/>
        <v>0</v>
      </c>
      <c r="F16" s="139" t="e">
        <f t="shared" si="4"/>
        <v>#DIV/0!</v>
      </c>
      <c r="G16" s="140"/>
      <c r="H16" s="140"/>
      <c r="I16" s="140"/>
      <c r="J16" s="141" t="e">
        <f t="shared" si="5"/>
        <v>#DIV/0!</v>
      </c>
      <c r="K16" s="142"/>
      <c r="L16" s="143"/>
      <c r="M16" s="142"/>
      <c r="N16" s="141" t="e">
        <f t="shared" si="6"/>
        <v>#DIV/0!</v>
      </c>
      <c r="O16" s="141"/>
      <c r="P16" s="142"/>
      <c r="Q16" s="143"/>
      <c r="R16" s="143"/>
      <c r="S16" s="141" t="e">
        <f t="shared" si="3"/>
        <v>#DIV/0!</v>
      </c>
      <c r="T16" s="17"/>
    </row>
    <row r="17" spans="2:20" ht="30" customHeight="1" x14ac:dyDescent="0.2">
      <c r="B17" s="101" t="s">
        <v>10</v>
      </c>
      <c r="C17" s="138">
        <f t="shared" si="0"/>
        <v>0</v>
      </c>
      <c r="D17" s="138">
        <f t="shared" si="1"/>
        <v>0</v>
      </c>
      <c r="E17" s="138">
        <f t="shared" si="2"/>
        <v>0</v>
      </c>
      <c r="F17" s="139" t="e">
        <f t="shared" si="4"/>
        <v>#DIV/0!</v>
      </c>
      <c r="G17" s="140"/>
      <c r="H17" s="140"/>
      <c r="I17" s="140"/>
      <c r="J17" s="141" t="e">
        <f t="shared" si="5"/>
        <v>#DIV/0!</v>
      </c>
      <c r="K17" s="142"/>
      <c r="L17" s="143"/>
      <c r="M17" s="142"/>
      <c r="N17" s="141" t="e">
        <f t="shared" si="6"/>
        <v>#DIV/0!</v>
      </c>
      <c r="O17" s="141"/>
      <c r="P17" s="142"/>
      <c r="Q17" s="143"/>
      <c r="R17" s="143"/>
      <c r="S17" s="141" t="e">
        <f t="shared" si="3"/>
        <v>#DIV/0!</v>
      </c>
      <c r="T17" s="17"/>
    </row>
    <row r="18" spans="2:20" ht="30" customHeight="1" x14ac:dyDescent="0.2">
      <c r="B18" s="101" t="s">
        <v>11</v>
      </c>
      <c r="C18" s="138">
        <f t="shared" si="0"/>
        <v>0</v>
      </c>
      <c r="D18" s="138">
        <f t="shared" si="1"/>
        <v>0</v>
      </c>
      <c r="E18" s="138">
        <f t="shared" si="2"/>
        <v>0</v>
      </c>
      <c r="F18" s="139" t="e">
        <f t="shared" si="4"/>
        <v>#DIV/0!</v>
      </c>
      <c r="G18" s="140"/>
      <c r="H18" s="140"/>
      <c r="I18" s="140"/>
      <c r="J18" s="141" t="e">
        <f t="shared" si="5"/>
        <v>#DIV/0!</v>
      </c>
      <c r="K18" s="142"/>
      <c r="L18" s="143"/>
      <c r="M18" s="142"/>
      <c r="N18" s="141" t="e">
        <f t="shared" si="6"/>
        <v>#DIV/0!</v>
      </c>
      <c r="O18" s="141"/>
      <c r="P18" s="142"/>
      <c r="Q18" s="143"/>
      <c r="R18" s="143"/>
      <c r="S18" s="141" t="e">
        <f t="shared" si="3"/>
        <v>#DIV/0!</v>
      </c>
      <c r="T18" s="17"/>
    </row>
    <row r="19" spans="2:20" ht="30" customHeight="1" x14ac:dyDescent="0.2">
      <c r="B19" s="101" t="s">
        <v>12</v>
      </c>
      <c r="C19" s="138">
        <f t="shared" si="0"/>
        <v>0</v>
      </c>
      <c r="D19" s="138">
        <f t="shared" si="1"/>
        <v>0</v>
      </c>
      <c r="E19" s="138">
        <f t="shared" si="2"/>
        <v>0</v>
      </c>
      <c r="F19" s="139" t="e">
        <f t="shared" si="4"/>
        <v>#DIV/0!</v>
      </c>
      <c r="G19" s="140"/>
      <c r="H19" s="140"/>
      <c r="I19" s="140"/>
      <c r="J19" s="141" t="e">
        <f t="shared" si="5"/>
        <v>#DIV/0!</v>
      </c>
      <c r="K19" s="142"/>
      <c r="L19" s="143"/>
      <c r="M19" s="142"/>
      <c r="N19" s="141" t="e">
        <f t="shared" si="6"/>
        <v>#DIV/0!</v>
      </c>
      <c r="O19" s="141"/>
      <c r="P19" s="142"/>
      <c r="Q19" s="143"/>
      <c r="R19" s="143"/>
      <c r="S19" s="141" t="e">
        <f t="shared" si="3"/>
        <v>#DIV/0!</v>
      </c>
      <c r="T19" s="17"/>
    </row>
    <row r="20" spans="2:20" ht="30" customHeight="1" x14ac:dyDescent="0.2">
      <c r="B20" s="101" t="s">
        <v>13</v>
      </c>
      <c r="C20" s="138">
        <f t="shared" si="0"/>
        <v>2018</v>
      </c>
      <c r="D20" s="138">
        <f t="shared" si="1"/>
        <v>1706</v>
      </c>
      <c r="E20" s="138">
        <f t="shared" si="2"/>
        <v>100</v>
      </c>
      <c r="F20" s="139">
        <f t="shared" si="4"/>
        <v>0.84539147670961345</v>
      </c>
      <c r="G20" s="140">
        <v>89</v>
      </c>
      <c r="H20" s="140">
        <v>86</v>
      </c>
      <c r="I20" s="140">
        <v>0</v>
      </c>
      <c r="J20" s="141">
        <f t="shared" si="5"/>
        <v>0.9662921348314607</v>
      </c>
      <c r="K20" s="142">
        <v>1498</v>
      </c>
      <c r="L20" s="143">
        <v>1347</v>
      </c>
      <c r="M20" s="142">
        <v>83</v>
      </c>
      <c r="N20" s="141">
        <f t="shared" si="6"/>
        <v>0.8991989319092123</v>
      </c>
      <c r="O20" s="141">
        <v>12.59</v>
      </c>
      <c r="P20" s="142">
        <v>431</v>
      </c>
      <c r="Q20" s="143">
        <v>273</v>
      </c>
      <c r="R20" s="143">
        <v>17</v>
      </c>
      <c r="S20" s="141">
        <f t="shared" si="3"/>
        <v>0.16002344665885113</v>
      </c>
      <c r="T20" s="17"/>
    </row>
    <row r="21" spans="2:20" ht="30" customHeight="1" x14ac:dyDescent="0.2">
      <c r="B21" s="149" t="s">
        <v>94</v>
      </c>
      <c r="C21" s="144">
        <f t="shared" si="0"/>
        <v>2018</v>
      </c>
      <c r="D21" s="144">
        <f t="shared" si="1"/>
        <v>1706</v>
      </c>
      <c r="E21" s="144">
        <f t="shared" si="2"/>
        <v>100</v>
      </c>
      <c r="F21" s="145">
        <f t="shared" si="4"/>
        <v>0.84539147670961345</v>
      </c>
      <c r="G21" s="146">
        <f>SUM(G7:G20)</f>
        <v>89</v>
      </c>
      <c r="H21" s="146">
        <f>SUM(H7:H20)</f>
        <v>86</v>
      </c>
      <c r="I21" s="146">
        <f>SUM(I7:I20)</f>
        <v>0</v>
      </c>
      <c r="J21" s="147">
        <f t="shared" si="5"/>
        <v>0.9662921348314607</v>
      </c>
      <c r="K21" s="148">
        <f>SUM(K7:K20)</f>
        <v>1498</v>
      </c>
      <c r="L21" s="148">
        <f>SUM(L7:L20)</f>
        <v>1347</v>
      </c>
      <c r="M21" s="148">
        <f>SUM(M7:M20)</f>
        <v>83</v>
      </c>
      <c r="N21" s="147">
        <f t="shared" si="6"/>
        <v>0.8991989319092123</v>
      </c>
      <c r="O21" s="199">
        <f>SUM(O7:O20)</f>
        <v>12.59</v>
      </c>
      <c r="P21" s="148">
        <f>SUM(P7:P20)</f>
        <v>431</v>
      </c>
      <c r="Q21" s="148">
        <f>SUM(Q7:Q20)</f>
        <v>273</v>
      </c>
      <c r="R21" s="148">
        <f>SUM(R7:R20)</f>
        <v>17</v>
      </c>
      <c r="S21" s="147">
        <f t="shared" si="3"/>
        <v>0.16002344665885113</v>
      </c>
    </row>
  </sheetData>
  <sheetProtection formatCells="0" formatColumns="0" formatRows="0" selectLockedCells="1"/>
  <mergeCells count="15">
    <mergeCell ref="Q5:S5"/>
    <mergeCell ref="P5:P6"/>
    <mergeCell ref="B2:S2"/>
    <mergeCell ref="B4:B6"/>
    <mergeCell ref="K4:N4"/>
    <mergeCell ref="P4:S4"/>
    <mergeCell ref="K5:K6"/>
    <mergeCell ref="L5:N5"/>
    <mergeCell ref="O4:O6"/>
    <mergeCell ref="H5:J5"/>
    <mergeCell ref="C4:F4"/>
    <mergeCell ref="C5:C6"/>
    <mergeCell ref="G4:J4"/>
    <mergeCell ref="G5:G6"/>
    <mergeCell ref="D5:F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5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5F2A-9456-4E66-90EB-FD0CFCC3B084}">
  <sheetPr>
    <pageSetUpPr fitToPage="1"/>
  </sheetPr>
  <dimension ref="A2:Y22"/>
  <sheetViews>
    <sheetView view="pageBreakPreview" topLeftCell="H1" zoomScale="85" zoomScaleNormal="80" zoomScaleSheetLayoutView="85" workbookViewId="0">
      <selection activeCell="R20" sqref="R20"/>
    </sheetView>
  </sheetViews>
  <sheetFormatPr defaultRowHeight="12.75" x14ac:dyDescent="0.2"/>
  <cols>
    <col min="1" max="1" width="35.28515625" style="12" customWidth="1"/>
    <col min="2" max="2" width="10.5703125" style="2" customWidth="1"/>
    <col min="3" max="3" width="11.85546875" style="2" customWidth="1"/>
    <col min="4" max="19" width="9.7109375" style="2" customWidth="1"/>
    <col min="20" max="20" width="10.7109375" style="2" customWidth="1"/>
    <col min="21" max="21" width="9.7109375" style="2" customWidth="1"/>
    <col min="22" max="22" width="1.42578125" style="2" customWidth="1"/>
    <col min="23" max="23" width="1.140625" style="2" customWidth="1"/>
    <col min="24" max="24" width="12.85546875" style="2" customWidth="1"/>
    <col min="25" max="25" width="12.28515625" style="2" customWidth="1"/>
    <col min="26" max="16384" width="9.140625" style="2"/>
  </cols>
  <sheetData>
    <row r="2" spans="1:25" ht="20.25" x14ac:dyDescent="0.3">
      <c r="A2" s="264" t="s">
        <v>40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</row>
    <row r="3" spans="1:25" ht="15.75" x14ac:dyDescent="0.2">
      <c r="T3" s="8"/>
    </row>
    <row r="4" spans="1:25" ht="21" customHeight="1" x14ac:dyDescent="0.2">
      <c r="A4" s="286" t="s">
        <v>14</v>
      </c>
      <c r="B4" s="256" t="s">
        <v>32</v>
      </c>
      <c r="C4" s="257"/>
      <c r="D4" s="257"/>
      <c r="E4" s="257"/>
      <c r="F4" s="257"/>
      <c r="G4" s="257"/>
      <c r="H4" s="257"/>
      <c r="I4" s="258"/>
      <c r="J4" s="277" t="s">
        <v>148</v>
      </c>
      <c r="K4" s="278"/>
      <c r="L4" s="278"/>
      <c r="M4" s="278"/>
      <c r="N4" s="278"/>
      <c r="O4" s="278"/>
      <c r="P4" s="278"/>
      <c r="Q4" s="278"/>
      <c r="R4" s="278"/>
      <c r="S4" s="279"/>
      <c r="T4" s="259" t="s">
        <v>39</v>
      </c>
      <c r="U4" s="283" t="s">
        <v>33</v>
      </c>
    </row>
    <row r="5" spans="1:25" ht="29.25" customHeight="1" x14ac:dyDescent="0.2">
      <c r="A5" s="287"/>
      <c r="B5" s="259" t="s">
        <v>15</v>
      </c>
      <c r="C5" s="283" t="s">
        <v>33</v>
      </c>
      <c r="D5" s="256" t="s">
        <v>223</v>
      </c>
      <c r="E5" s="257"/>
      <c r="F5" s="257"/>
      <c r="G5" s="257"/>
      <c r="H5" s="257"/>
      <c r="I5" s="258"/>
      <c r="J5" s="280"/>
      <c r="K5" s="281"/>
      <c r="L5" s="281"/>
      <c r="M5" s="281"/>
      <c r="N5" s="281"/>
      <c r="O5" s="281"/>
      <c r="P5" s="281"/>
      <c r="Q5" s="281"/>
      <c r="R5" s="281"/>
      <c r="S5" s="282"/>
      <c r="T5" s="273"/>
      <c r="U5" s="284"/>
    </row>
    <row r="6" spans="1:25" ht="148.5" customHeight="1" x14ac:dyDescent="0.2">
      <c r="A6" s="288"/>
      <c r="B6" s="260"/>
      <c r="C6" s="285"/>
      <c r="D6" s="99" t="s">
        <v>109</v>
      </c>
      <c r="E6" s="200" t="s">
        <v>26</v>
      </c>
      <c r="F6" s="99" t="s">
        <v>110</v>
      </c>
      <c r="G6" s="200" t="s">
        <v>26</v>
      </c>
      <c r="H6" s="99" t="s">
        <v>111</v>
      </c>
      <c r="I6" s="200" t="s">
        <v>26</v>
      </c>
      <c r="J6" s="36" t="s">
        <v>34</v>
      </c>
      <c r="K6" s="56" t="s">
        <v>26</v>
      </c>
      <c r="L6" s="36" t="s">
        <v>35</v>
      </c>
      <c r="M6" s="56" t="s">
        <v>26</v>
      </c>
      <c r="N6" s="36" t="s">
        <v>36</v>
      </c>
      <c r="O6" s="56" t="s">
        <v>26</v>
      </c>
      <c r="P6" s="36" t="s">
        <v>37</v>
      </c>
      <c r="Q6" s="56" t="s">
        <v>26</v>
      </c>
      <c r="R6" s="36" t="s">
        <v>38</v>
      </c>
      <c r="S6" s="56" t="s">
        <v>26</v>
      </c>
      <c r="T6" s="260"/>
      <c r="U6" s="285"/>
    </row>
    <row r="7" spans="1:25" ht="30" customHeight="1" x14ac:dyDescent="0.2">
      <c r="A7" s="101" t="s">
        <v>0</v>
      </c>
      <c r="B7" s="103">
        <f t="shared" ref="B7:B21" si="0">D7+F7+H7</f>
        <v>0</v>
      </c>
      <c r="C7" s="150" t="e">
        <f>B7/'1.1. Кол-во ГС'!L7</f>
        <v>#DIV/0!</v>
      </c>
      <c r="D7" s="91"/>
      <c r="E7" s="150" t="e">
        <f>D7/B7</f>
        <v>#DIV/0!</v>
      </c>
      <c r="F7" s="91"/>
      <c r="G7" s="94" t="e">
        <f>F7/B7</f>
        <v>#DIV/0!</v>
      </c>
      <c r="H7" s="91"/>
      <c r="I7" s="94" t="e">
        <f>H7/B7</f>
        <v>#DIV/0!</v>
      </c>
      <c r="J7" s="88"/>
      <c r="K7" s="150" t="e">
        <f>J7/B7</f>
        <v>#DIV/0!</v>
      </c>
      <c r="L7" s="88"/>
      <c r="M7" s="150" t="e">
        <f>L7/B7</f>
        <v>#DIV/0!</v>
      </c>
      <c r="N7" s="88"/>
      <c r="O7" s="150" t="e">
        <f>N7/B7</f>
        <v>#DIV/0!</v>
      </c>
      <c r="P7" s="88"/>
      <c r="Q7" s="150" t="e">
        <f>P7/B7</f>
        <v>#DIV/0!</v>
      </c>
      <c r="R7" s="88"/>
      <c r="S7" s="150" t="e">
        <f>R7/B7</f>
        <v>#DIV/0!</v>
      </c>
      <c r="T7" s="88"/>
      <c r="U7" s="150" t="e">
        <f>T7/'1.1. Кол-во ГС'!L7</f>
        <v>#DIV/0!</v>
      </c>
      <c r="X7" s="249" t="b">
        <f>B7=D7+F7+H7</f>
        <v>1</v>
      </c>
      <c r="Y7" s="249" t="b">
        <f>B7+T7='1.1. Кол-во ГС'!L7</f>
        <v>1</v>
      </c>
    </row>
    <row r="8" spans="1:25" ht="30" customHeight="1" x14ac:dyDescent="0.2">
      <c r="A8" s="101" t="s">
        <v>1</v>
      </c>
      <c r="B8" s="103">
        <f t="shared" si="0"/>
        <v>0</v>
      </c>
      <c r="C8" s="150" t="e">
        <f>B8/'1.1. Кол-во ГС'!L8</f>
        <v>#DIV/0!</v>
      </c>
      <c r="D8" s="91"/>
      <c r="E8" s="150" t="e">
        <f t="shared" ref="E8:E21" si="1">D8/B8</f>
        <v>#DIV/0!</v>
      </c>
      <c r="F8" s="91"/>
      <c r="G8" s="94" t="e">
        <f t="shared" ref="G8:G21" si="2">F8/B8</f>
        <v>#DIV/0!</v>
      </c>
      <c r="H8" s="91"/>
      <c r="I8" s="94" t="e">
        <f t="shared" ref="I8:I21" si="3">H8/B8</f>
        <v>#DIV/0!</v>
      </c>
      <c r="J8" s="88"/>
      <c r="K8" s="150" t="e">
        <f t="shared" ref="K8:K21" si="4">J8/B8</f>
        <v>#DIV/0!</v>
      </c>
      <c r="L8" s="88"/>
      <c r="M8" s="150" t="e">
        <f t="shared" ref="M8:M21" si="5">L8/B8</f>
        <v>#DIV/0!</v>
      </c>
      <c r="N8" s="88"/>
      <c r="O8" s="150" t="e">
        <f t="shared" ref="O8:O21" si="6">N8/B8</f>
        <v>#DIV/0!</v>
      </c>
      <c r="P8" s="88"/>
      <c r="Q8" s="150" t="e">
        <f t="shared" ref="Q8:Q21" si="7">P8/B8</f>
        <v>#DIV/0!</v>
      </c>
      <c r="R8" s="88"/>
      <c r="S8" s="150" t="e">
        <f t="shared" ref="S8:S21" si="8">R8/B8</f>
        <v>#DIV/0!</v>
      </c>
      <c r="T8" s="88"/>
      <c r="U8" s="150" t="e">
        <f>T8/'1.1. Кол-во ГС'!L8</f>
        <v>#DIV/0!</v>
      </c>
      <c r="X8" s="249" t="b">
        <f t="shared" ref="X8:X21" si="9">B8=D8+F8+H8</f>
        <v>1</v>
      </c>
      <c r="Y8" s="249" t="b">
        <f>B8+T8='1.1. Кол-во ГС'!L8</f>
        <v>1</v>
      </c>
    </row>
    <row r="9" spans="1:25" ht="30" customHeight="1" x14ac:dyDescent="0.2">
      <c r="A9" s="101" t="s">
        <v>2</v>
      </c>
      <c r="B9" s="103">
        <f t="shared" si="0"/>
        <v>0</v>
      </c>
      <c r="C9" s="150" t="e">
        <f>B9/'1.1. Кол-во ГС'!L9</f>
        <v>#DIV/0!</v>
      </c>
      <c r="D9" s="91"/>
      <c r="E9" s="150" t="e">
        <f t="shared" si="1"/>
        <v>#DIV/0!</v>
      </c>
      <c r="F9" s="91"/>
      <c r="G9" s="94" t="e">
        <f t="shared" si="2"/>
        <v>#DIV/0!</v>
      </c>
      <c r="H9" s="91"/>
      <c r="I9" s="94" t="e">
        <f t="shared" si="3"/>
        <v>#DIV/0!</v>
      </c>
      <c r="J9" s="88"/>
      <c r="K9" s="150" t="e">
        <f t="shared" si="4"/>
        <v>#DIV/0!</v>
      </c>
      <c r="L9" s="88"/>
      <c r="M9" s="150" t="e">
        <f t="shared" si="5"/>
        <v>#DIV/0!</v>
      </c>
      <c r="N9" s="88"/>
      <c r="O9" s="150" t="e">
        <f t="shared" si="6"/>
        <v>#DIV/0!</v>
      </c>
      <c r="P9" s="88"/>
      <c r="Q9" s="150" t="e">
        <f t="shared" si="7"/>
        <v>#DIV/0!</v>
      </c>
      <c r="R9" s="88"/>
      <c r="S9" s="150" t="e">
        <f t="shared" si="8"/>
        <v>#DIV/0!</v>
      </c>
      <c r="T9" s="88"/>
      <c r="U9" s="150" t="e">
        <f>T9/'1.1. Кол-во ГС'!L9</f>
        <v>#DIV/0!</v>
      </c>
      <c r="X9" s="249" t="b">
        <f t="shared" si="9"/>
        <v>1</v>
      </c>
      <c r="Y9" s="249" t="b">
        <f>B9+T9='1.1. Кол-во ГС'!L9</f>
        <v>1</v>
      </c>
    </row>
    <row r="10" spans="1:25" ht="30" customHeight="1" x14ac:dyDescent="0.2">
      <c r="A10" s="101" t="s">
        <v>3</v>
      </c>
      <c r="B10" s="103">
        <f t="shared" si="0"/>
        <v>0</v>
      </c>
      <c r="C10" s="150" t="e">
        <f>B10/'1.1. Кол-во ГС'!L10</f>
        <v>#DIV/0!</v>
      </c>
      <c r="D10" s="91"/>
      <c r="E10" s="150" t="e">
        <f t="shared" si="1"/>
        <v>#DIV/0!</v>
      </c>
      <c r="F10" s="91"/>
      <c r="G10" s="94" t="e">
        <f t="shared" si="2"/>
        <v>#DIV/0!</v>
      </c>
      <c r="H10" s="91"/>
      <c r="I10" s="94" t="e">
        <f t="shared" si="3"/>
        <v>#DIV/0!</v>
      </c>
      <c r="J10" s="134"/>
      <c r="K10" s="150" t="e">
        <f t="shared" si="4"/>
        <v>#DIV/0!</v>
      </c>
      <c r="L10" s="134"/>
      <c r="M10" s="150" t="e">
        <f t="shared" si="5"/>
        <v>#DIV/0!</v>
      </c>
      <c r="N10" s="134"/>
      <c r="O10" s="150" t="e">
        <f t="shared" si="6"/>
        <v>#DIV/0!</v>
      </c>
      <c r="P10" s="134"/>
      <c r="Q10" s="150" t="e">
        <f t="shared" si="7"/>
        <v>#DIV/0!</v>
      </c>
      <c r="R10" s="134"/>
      <c r="S10" s="150" t="e">
        <f t="shared" si="8"/>
        <v>#DIV/0!</v>
      </c>
      <c r="T10" s="95"/>
      <c r="U10" s="150" t="e">
        <f>T10/'1.1. Кол-во ГС'!L10</f>
        <v>#DIV/0!</v>
      </c>
      <c r="X10" s="249" t="b">
        <f t="shared" si="9"/>
        <v>1</v>
      </c>
      <c r="Y10" s="249" t="b">
        <f>B10+T10='1.1. Кол-во ГС'!L10</f>
        <v>1</v>
      </c>
    </row>
    <row r="11" spans="1:25" ht="30" customHeight="1" x14ac:dyDescent="0.2">
      <c r="A11" s="101" t="s">
        <v>4</v>
      </c>
      <c r="B11" s="103">
        <f t="shared" si="0"/>
        <v>0</v>
      </c>
      <c r="C11" s="150" t="e">
        <f>B11/'1.1. Кол-во ГС'!L11</f>
        <v>#DIV/0!</v>
      </c>
      <c r="D11" s="91"/>
      <c r="E11" s="150" t="e">
        <f t="shared" si="1"/>
        <v>#DIV/0!</v>
      </c>
      <c r="F11" s="91"/>
      <c r="G11" s="94" t="e">
        <f t="shared" si="2"/>
        <v>#DIV/0!</v>
      </c>
      <c r="H11" s="91"/>
      <c r="I11" s="94" t="e">
        <f t="shared" si="3"/>
        <v>#DIV/0!</v>
      </c>
      <c r="J11" s="88"/>
      <c r="K11" s="150" t="e">
        <f t="shared" si="4"/>
        <v>#DIV/0!</v>
      </c>
      <c r="L11" s="88"/>
      <c r="M11" s="150" t="e">
        <f t="shared" si="5"/>
        <v>#DIV/0!</v>
      </c>
      <c r="N11" s="88"/>
      <c r="O11" s="150" t="e">
        <f t="shared" si="6"/>
        <v>#DIV/0!</v>
      </c>
      <c r="P11" s="88"/>
      <c r="Q11" s="150" t="e">
        <f t="shared" si="7"/>
        <v>#DIV/0!</v>
      </c>
      <c r="R11" s="88"/>
      <c r="S11" s="150" t="e">
        <f t="shared" si="8"/>
        <v>#DIV/0!</v>
      </c>
      <c r="T11" s="88"/>
      <c r="U11" s="150" t="e">
        <f>T11/'1.1. Кол-во ГС'!L11</f>
        <v>#DIV/0!</v>
      </c>
      <c r="X11" s="249" t="b">
        <f t="shared" si="9"/>
        <v>1</v>
      </c>
      <c r="Y11" s="249" t="b">
        <f>B11+T11='1.1. Кол-во ГС'!L11</f>
        <v>1</v>
      </c>
    </row>
    <row r="12" spans="1:25" ht="30" customHeight="1" x14ac:dyDescent="0.2">
      <c r="A12" s="101" t="s">
        <v>5</v>
      </c>
      <c r="B12" s="103">
        <f t="shared" si="0"/>
        <v>0</v>
      </c>
      <c r="C12" s="150" t="e">
        <f>B12/'1.1. Кол-во ГС'!L12</f>
        <v>#DIV/0!</v>
      </c>
      <c r="D12" s="91"/>
      <c r="E12" s="150" t="e">
        <f t="shared" si="1"/>
        <v>#DIV/0!</v>
      </c>
      <c r="F12" s="91"/>
      <c r="G12" s="94" t="e">
        <f t="shared" si="2"/>
        <v>#DIV/0!</v>
      </c>
      <c r="H12" s="91"/>
      <c r="I12" s="94" t="e">
        <f t="shared" si="3"/>
        <v>#DIV/0!</v>
      </c>
      <c r="J12" s="95"/>
      <c r="K12" s="150" t="e">
        <f t="shared" si="4"/>
        <v>#DIV/0!</v>
      </c>
      <c r="L12" s="92"/>
      <c r="M12" s="150" t="e">
        <f t="shared" si="5"/>
        <v>#DIV/0!</v>
      </c>
      <c r="N12" s="92"/>
      <c r="O12" s="150" t="e">
        <f t="shared" si="6"/>
        <v>#DIV/0!</v>
      </c>
      <c r="P12" s="92"/>
      <c r="Q12" s="150" t="e">
        <f t="shared" si="7"/>
        <v>#DIV/0!</v>
      </c>
      <c r="R12" s="92"/>
      <c r="S12" s="150" t="e">
        <f t="shared" si="8"/>
        <v>#DIV/0!</v>
      </c>
      <c r="T12" s="92"/>
      <c r="U12" s="150" t="e">
        <f>T12/'1.1. Кол-во ГС'!L12</f>
        <v>#DIV/0!</v>
      </c>
      <c r="X12" s="249" t="b">
        <f t="shared" si="9"/>
        <v>1</v>
      </c>
      <c r="Y12" s="249" t="b">
        <f>B12+T12='1.1. Кол-во ГС'!L12</f>
        <v>1</v>
      </c>
    </row>
    <row r="13" spans="1:25" ht="30" customHeight="1" x14ac:dyDescent="0.2">
      <c r="A13" s="101" t="s">
        <v>6</v>
      </c>
      <c r="B13" s="103">
        <f t="shared" si="0"/>
        <v>0</v>
      </c>
      <c r="C13" s="150" t="e">
        <f>B13/'1.1. Кол-во ГС'!L13</f>
        <v>#DIV/0!</v>
      </c>
      <c r="D13" s="91"/>
      <c r="E13" s="150" t="e">
        <f t="shared" si="1"/>
        <v>#DIV/0!</v>
      </c>
      <c r="F13" s="91"/>
      <c r="G13" s="94" t="e">
        <f t="shared" si="2"/>
        <v>#DIV/0!</v>
      </c>
      <c r="H13" s="91"/>
      <c r="I13" s="94" t="e">
        <f t="shared" si="3"/>
        <v>#DIV/0!</v>
      </c>
      <c r="J13" s="88"/>
      <c r="K13" s="150" t="e">
        <f t="shared" si="4"/>
        <v>#DIV/0!</v>
      </c>
      <c r="L13" s="88"/>
      <c r="M13" s="150" t="e">
        <f t="shared" si="5"/>
        <v>#DIV/0!</v>
      </c>
      <c r="N13" s="88"/>
      <c r="O13" s="150" t="e">
        <f t="shared" si="6"/>
        <v>#DIV/0!</v>
      </c>
      <c r="P13" s="88"/>
      <c r="Q13" s="150" t="e">
        <f t="shared" si="7"/>
        <v>#DIV/0!</v>
      </c>
      <c r="R13" s="88"/>
      <c r="S13" s="150" t="e">
        <f t="shared" si="8"/>
        <v>#DIV/0!</v>
      </c>
      <c r="T13" s="88"/>
      <c r="U13" s="150" t="e">
        <f>T13/'1.1. Кол-во ГС'!L13</f>
        <v>#DIV/0!</v>
      </c>
      <c r="X13" s="249" t="b">
        <f t="shared" si="9"/>
        <v>1</v>
      </c>
      <c r="Y13" s="249" t="b">
        <f>B13+T13='1.1. Кол-во ГС'!L13</f>
        <v>1</v>
      </c>
    </row>
    <row r="14" spans="1:25" ht="30" customHeight="1" x14ac:dyDescent="0.2">
      <c r="A14" s="101" t="s">
        <v>7</v>
      </c>
      <c r="B14" s="103">
        <f t="shared" si="0"/>
        <v>0</v>
      </c>
      <c r="C14" s="150" t="e">
        <f>B14/'1.1. Кол-во ГС'!L14</f>
        <v>#DIV/0!</v>
      </c>
      <c r="D14" s="91"/>
      <c r="E14" s="150" t="e">
        <f t="shared" si="1"/>
        <v>#DIV/0!</v>
      </c>
      <c r="F14" s="91"/>
      <c r="G14" s="94" t="e">
        <f t="shared" si="2"/>
        <v>#DIV/0!</v>
      </c>
      <c r="H14" s="91"/>
      <c r="I14" s="94" t="e">
        <f t="shared" si="3"/>
        <v>#DIV/0!</v>
      </c>
      <c r="J14" s="88"/>
      <c r="K14" s="150" t="e">
        <f t="shared" si="4"/>
        <v>#DIV/0!</v>
      </c>
      <c r="L14" s="88"/>
      <c r="M14" s="150" t="e">
        <f t="shared" si="5"/>
        <v>#DIV/0!</v>
      </c>
      <c r="N14" s="88"/>
      <c r="O14" s="150" t="e">
        <f t="shared" si="6"/>
        <v>#DIV/0!</v>
      </c>
      <c r="P14" s="88"/>
      <c r="Q14" s="150" t="e">
        <f t="shared" si="7"/>
        <v>#DIV/0!</v>
      </c>
      <c r="R14" s="88"/>
      <c r="S14" s="150" t="e">
        <f t="shared" si="8"/>
        <v>#DIV/0!</v>
      </c>
      <c r="T14" s="88"/>
      <c r="U14" s="150" t="e">
        <f>T14/'1.1. Кол-во ГС'!L14</f>
        <v>#DIV/0!</v>
      </c>
      <c r="X14" s="249" t="b">
        <f t="shared" si="9"/>
        <v>1</v>
      </c>
      <c r="Y14" s="249" t="b">
        <f>B14+T14='1.1. Кол-во ГС'!L14</f>
        <v>1</v>
      </c>
    </row>
    <row r="15" spans="1:25" ht="30" customHeight="1" x14ac:dyDescent="0.2">
      <c r="A15" s="101" t="s">
        <v>8</v>
      </c>
      <c r="B15" s="103">
        <f t="shared" si="0"/>
        <v>0</v>
      </c>
      <c r="C15" s="150" t="e">
        <f>B15/'1.1. Кол-во ГС'!L15</f>
        <v>#DIV/0!</v>
      </c>
      <c r="D15" s="91"/>
      <c r="E15" s="150" t="e">
        <f t="shared" si="1"/>
        <v>#DIV/0!</v>
      </c>
      <c r="F15" s="91"/>
      <c r="G15" s="94" t="e">
        <f t="shared" si="2"/>
        <v>#DIV/0!</v>
      </c>
      <c r="H15" s="91"/>
      <c r="I15" s="94" t="e">
        <f t="shared" si="3"/>
        <v>#DIV/0!</v>
      </c>
      <c r="J15" s="88"/>
      <c r="K15" s="150" t="e">
        <f t="shared" si="4"/>
        <v>#DIV/0!</v>
      </c>
      <c r="L15" s="88"/>
      <c r="M15" s="150" t="e">
        <f t="shared" si="5"/>
        <v>#DIV/0!</v>
      </c>
      <c r="N15" s="88"/>
      <c r="O15" s="150" t="e">
        <f t="shared" si="6"/>
        <v>#DIV/0!</v>
      </c>
      <c r="P15" s="88"/>
      <c r="Q15" s="150" t="e">
        <f t="shared" si="7"/>
        <v>#DIV/0!</v>
      </c>
      <c r="R15" s="88"/>
      <c r="S15" s="150" t="e">
        <f t="shared" si="8"/>
        <v>#DIV/0!</v>
      </c>
      <c r="T15" s="88"/>
      <c r="U15" s="150" t="e">
        <f>T15/'1.1. Кол-во ГС'!L15</f>
        <v>#DIV/0!</v>
      </c>
      <c r="X15" s="249" t="b">
        <f t="shared" si="9"/>
        <v>1</v>
      </c>
      <c r="Y15" s="249" t="b">
        <f>B15+T15='1.1. Кол-во ГС'!L15</f>
        <v>1</v>
      </c>
    </row>
    <row r="16" spans="1:25" ht="30" customHeight="1" x14ac:dyDescent="0.2">
      <c r="A16" s="101" t="s">
        <v>9</v>
      </c>
      <c r="B16" s="103">
        <f t="shared" si="0"/>
        <v>0</v>
      </c>
      <c r="C16" s="150" t="e">
        <f>B16/'1.1. Кол-во ГС'!L16</f>
        <v>#DIV/0!</v>
      </c>
      <c r="D16" s="91"/>
      <c r="E16" s="150" t="e">
        <f t="shared" si="1"/>
        <v>#DIV/0!</v>
      </c>
      <c r="F16" s="91"/>
      <c r="G16" s="94" t="e">
        <f t="shared" si="2"/>
        <v>#DIV/0!</v>
      </c>
      <c r="H16" s="91"/>
      <c r="I16" s="94" t="e">
        <f t="shared" si="3"/>
        <v>#DIV/0!</v>
      </c>
      <c r="J16" s="88"/>
      <c r="K16" s="150" t="e">
        <f t="shared" si="4"/>
        <v>#DIV/0!</v>
      </c>
      <c r="L16" s="88"/>
      <c r="M16" s="150" t="e">
        <f t="shared" si="5"/>
        <v>#DIV/0!</v>
      </c>
      <c r="N16" s="88"/>
      <c r="O16" s="150" t="e">
        <f t="shared" si="6"/>
        <v>#DIV/0!</v>
      </c>
      <c r="P16" s="88"/>
      <c r="Q16" s="150" t="e">
        <f t="shared" si="7"/>
        <v>#DIV/0!</v>
      </c>
      <c r="R16" s="88"/>
      <c r="S16" s="150" t="e">
        <f t="shared" si="8"/>
        <v>#DIV/0!</v>
      </c>
      <c r="T16" s="88"/>
      <c r="U16" s="150" t="e">
        <f>T16/'1.1. Кол-во ГС'!L16</f>
        <v>#DIV/0!</v>
      </c>
      <c r="X16" s="249" t="b">
        <f t="shared" si="9"/>
        <v>1</v>
      </c>
      <c r="Y16" s="249" t="b">
        <f>B16+T16='1.1. Кол-во ГС'!L16</f>
        <v>1</v>
      </c>
    </row>
    <row r="17" spans="1:25" ht="30" customHeight="1" x14ac:dyDescent="0.2">
      <c r="A17" s="101" t="s">
        <v>10</v>
      </c>
      <c r="B17" s="103">
        <f t="shared" si="0"/>
        <v>0</v>
      </c>
      <c r="C17" s="150" t="e">
        <f>B17/'1.1. Кол-во ГС'!L17</f>
        <v>#DIV/0!</v>
      </c>
      <c r="D17" s="91"/>
      <c r="E17" s="150" t="e">
        <f t="shared" si="1"/>
        <v>#DIV/0!</v>
      </c>
      <c r="F17" s="91"/>
      <c r="G17" s="94" t="e">
        <f t="shared" si="2"/>
        <v>#DIV/0!</v>
      </c>
      <c r="H17" s="91"/>
      <c r="I17" s="94" t="e">
        <f t="shared" si="3"/>
        <v>#DIV/0!</v>
      </c>
      <c r="J17" s="88"/>
      <c r="K17" s="150" t="e">
        <f t="shared" si="4"/>
        <v>#DIV/0!</v>
      </c>
      <c r="L17" s="88"/>
      <c r="M17" s="150" t="e">
        <f t="shared" si="5"/>
        <v>#DIV/0!</v>
      </c>
      <c r="N17" s="88"/>
      <c r="O17" s="150" t="e">
        <f t="shared" si="6"/>
        <v>#DIV/0!</v>
      </c>
      <c r="P17" s="88"/>
      <c r="Q17" s="150" t="e">
        <f t="shared" si="7"/>
        <v>#DIV/0!</v>
      </c>
      <c r="R17" s="88"/>
      <c r="S17" s="150" t="e">
        <f t="shared" si="8"/>
        <v>#DIV/0!</v>
      </c>
      <c r="T17" s="88"/>
      <c r="U17" s="150" t="e">
        <f>T17/'1.1. Кол-во ГС'!L17</f>
        <v>#DIV/0!</v>
      </c>
      <c r="X17" s="249" t="b">
        <f t="shared" si="9"/>
        <v>1</v>
      </c>
      <c r="Y17" s="249" t="b">
        <f>B17+T17='1.1. Кол-во ГС'!L17</f>
        <v>1</v>
      </c>
    </row>
    <row r="18" spans="1:25" ht="30" customHeight="1" x14ac:dyDescent="0.2">
      <c r="A18" s="101" t="s">
        <v>11</v>
      </c>
      <c r="B18" s="103">
        <f t="shared" si="0"/>
        <v>0</v>
      </c>
      <c r="C18" s="150" t="e">
        <f>B18/'1.1. Кол-во ГС'!L18</f>
        <v>#DIV/0!</v>
      </c>
      <c r="D18" s="91"/>
      <c r="E18" s="150" t="e">
        <f t="shared" si="1"/>
        <v>#DIV/0!</v>
      </c>
      <c r="F18" s="91"/>
      <c r="G18" s="94" t="e">
        <f t="shared" si="2"/>
        <v>#DIV/0!</v>
      </c>
      <c r="H18" s="91"/>
      <c r="I18" s="94" t="e">
        <f t="shared" si="3"/>
        <v>#DIV/0!</v>
      </c>
      <c r="J18" s="88"/>
      <c r="K18" s="150" t="e">
        <f t="shared" si="4"/>
        <v>#DIV/0!</v>
      </c>
      <c r="L18" s="88"/>
      <c r="M18" s="150" t="e">
        <f t="shared" si="5"/>
        <v>#DIV/0!</v>
      </c>
      <c r="N18" s="88"/>
      <c r="O18" s="150" t="e">
        <f t="shared" si="6"/>
        <v>#DIV/0!</v>
      </c>
      <c r="P18" s="88"/>
      <c r="Q18" s="150" t="e">
        <f t="shared" si="7"/>
        <v>#DIV/0!</v>
      </c>
      <c r="R18" s="88"/>
      <c r="S18" s="150" t="e">
        <f t="shared" si="8"/>
        <v>#DIV/0!</v>
      </c>
      <c r="T18" s="88"/>
      <c r="U18" s="150" t="e">
        <f>T18/'1.1. Кол-во ГС'!L18</f>
        <v>#DIV/0!</v>
      </c>
      <c r="X18" s="249" t="b">
        <f t="shared" si="9"/>
        <v>1</v>
      </c>
      <c r="Y18" s="249" t="b">
        <f>B18+T18='1.1. Кол-во ГС'!L18</f>
        <v>1</v>
      </c>
    </row>
    <row r="19" spans="1:25" ht="30" customHeight="1" x14ac:dyDescent="0.2">
      <c r="A19" s="101" t="s">
        <v>12</v>
      </c>
      <c r="B19" s="103">
        <f t="shared" si="0"/>
        <v>0</v>
      </c>
      <c r="C19" s="150" t="e">
        <f>B19/'1.1. Кол-во ГС'!L19</f>
        <v>#DIV/0!</v>
      </c>
      <c r="D19" s="91"/>
      <c r="E19" s="150" t="e">
        <f t="shared" si="1"/>
        <v>#DIV/0!</v>
      </c>
      <c r="F19" s="91"/>
      <c r="G19" s="94" t="e">
        <f t="shared" si="2"/>
        <v>#DIV/0!</v>
      </c>
      <c r="H19" s="91"/>
      <c r="I19" s="94" t="e">
        <f t="shared" si="3"/>
        <v>#DIV/0!</v>
      </c>
      <c r="J19" s="88"/>
      <c r="K19" s="150" t="e">
        <f t="shared" si="4"/>
        <v>#DIV/0!</v>
      </c>
      <c r="L19" s="88"/>
      <c r="M19" s="150" t="e">
        <f t="shared" si="5"/>
        <v>#DIV/0!</v>
      </c>
      <c r="N19" s="88"/>
      <c r="O19" s="150" t="e">
        <f t="shared" si="6"/>
        <v>#DIV/0!</v>
      </c>
      <c r="P19" s="88"/>
      <c r="Q19" s="150" t="e">
        <f t="shared" si="7"/>
        <v>#DIV/0!</v>
      </c>
      <c r="R19" s="88"/>
      <c r="S19" s="150" t="e">
        <f t="shared" si="8"/>
        <v>#DIV/0!</v>
      </c>
      <c r="T19" s="88"/>
      <c r="U19" s="150" t="e">
        <f>T19/'1.1. Кол-во ГС'!L19</f>
        <v>#DIV/0!</v>
      </c>
      <c r="X19" s="249" t="b">
        <f t="shared" si="9"/>
        <v>1</v>
      </c>
      <c r="Y19" s="249" t="b">
        <f>B19+T19='1.1. Кол-во ГС'!L19</f>
        <v>1</v>
      </c>
    </row>
    <row r="20" spans="1:25" ht="30" customHeight="1" x14ac:dyDescent="0.2">
      <c r="A20" s="101" t="s">
        <v>13</v>
      </c>
      <c r="B20" s="103">
        <v>1336</v>
      </c>
      <c r="C20" s="150">
        <f>B20/'1.1. Кол-во ГС'!L20</f>
        <v>0.99183370452858199</v>
      </c>
      <c r="D20" s="91">
        <v>126</v>
      </c>
      <c r="E20" s="150">
        <f t="shared" si="1"/>
        <v>9.4311377245508976E-2</v>
      </c>
      <c r="F20" s="91">
        <v>1125</v>
      </c>
      <c r="G20" s="94">
        <f t="shared" si="2"/>
        <v>0.84206586826347307</v>
      </c>
      <c r="H20" s="91">
        <v>85</v>
      </c>
      <c r="I20" s="94">
        <f t="shared" si="3"/>
        <v>6.3622754491017966E-2</v>
      </c>
      <c r="J20" s="88">
        <v>88</v>
      </c>
      <c r="K20" s="150">
        <f t="shared" si="4"/>
        <v>6.5868263473053898E-2</v>
      </c>
      <c r="L20" s="88">
        <v>399</v>
      </c>
      <c r="M20" s="150">
        <f t="shared" si="5"/>
        <v>0.29865269461077842</v>
      </c>
      <c r="N20" s="88">
        <v>402</v>
      </c>
      <c r="O20" s="150">
        <f t="shared" si="6"/>
        <v>0.30089820359281438</v>
      </c>
      <c r="P20" s="88">
        <v>141</v>
      </c>
      <c r="Q20" s="150">
        <f t="shared" si="7"/>
        <v>0.10553892215568862</v>
      </c>
      <c r="R20" s="88">
        <v>407</v>
      </c>
      <c r="S20" s="150">
        <f t="shared" si="8"/>
        <v>0.30464071856287422</v>
      </c>
      <c r="T20" s="88">
        <v>11</v>
      </c>
      <c r="U20" s="150">
        <f>T20/'1.1. Кол-во ГС'!L20</f>
        <v>8.1662954714179659E-3</v>
      </c>
      <c r="X20" s="249" t="b">
        <f t="shared" si="9"/>
        <v>1</v>
      </c>
      <c r="Y20" s="249" t="b">
        <f>B20+T20='1.1. Кол-во ГС'!L20</f>
        <v>1</v>
      </c>
    </row>
    <row r="21" spans="1:25" ht="30" customHeight="1" x14ac:dyDescent="0.2">
      <c r="A21" s="131" t="s">
        <v>16</v>
      </c>
      <c r="B21" s="107">
        <f t="shared" si="0"/>
        <v>1336</v>
      </c>
      <c r="C21" s="152">
        <f>B21/'1.1. Кол-во ГС'!L21</f>
        <v>0.99183370452858199</v>
      </c>
      <c r="D21" s="98">
        <f>SUM(D7:D20)</f>
        <v>126</v>
      </c>
      <c r="E21" s="152">
        <f t="shared" si="1"/>
        <v>9.4311377245508976E-2</v>
      </c>
      <c r="F21" s="98">
        <f>SUM(F7:F20)</f>
        <v>1125</v>
      </c>
      <c r="G21" s="96">
        <f t="shared" si="2"/>
        <v>0.84206586826347307</v>
      </c>
      <c r="H21" s="98">
        <f>SUM(H7:H20)</f>
        <v>85</v>
      </c>
      <c r="I21" s="96">
        <f t="shared" si="3"/>
        <v>6.3622754491017966E-2</v>
      </c>
      <c r="J21" s="97">
        <f>SUM(J7:J20)</f>
        <v>88</v>
      </c>
      <c r="K21" s="152">
        <f t="shared" si="4"/>
        <v>6.5868263473053898E-2</v>
      </c>
      <c r="L21" s="97">
        <f>SUM(L7:L20)</f>
        <v>399</v>
      </c>
      <c r="M21" s="152">
        <f t="shared" si="5"/>
        <v>0.29865269461077842</v>
      </c>
      <c r="N21" s="97">
        <f>SUM(N7:N20)</f>
        <v>402</v>
      </c>
      <c r="O21" s="152">
        <f t="shared" si="6"/>
        <v>0.30089820359281438</v>
      </c>
      <c r="P21" s="97">
        <f>SUM(P7:P20)</f>
        <v>141</v>
      </c>
      <c r="Q21" s="152">
        <f t="shared" si="7"/>
        <v>0.10553892215568862</v>
      </c>
      <c r="R21" s="97">
        <f>SUM(R7:R20)</f>
        <v>407</v>
      </c>
      <c r="S21" s="152">
        <f t="shared" si="8"/>
        <v>0.30464071856287422</v>
      </c>
      <c r="T21" s="97">
        <f>SUM(T7:T20)</f>
        <v>11</v>
      </c>
      <c r="U21" s="152">
        <f>T21/'1.1. Кол-во ГС'!L21</f>
        <v>8.1662954714179659E-3</v>
      </c>
      <c r="X21" s="249" t="b">
        <f t="shared" si="9"/>
        <v>1</v>
      </c>
      <c r="Y21" s="249" t="b">
        <f>B21+T21='1.1. Кол-во ГС'!L21</f>
        <v>1</v>
      </c>
    </row>
    <row r="22" spans="1:25" x14ac:dyDescent="0.2">
      <c r="L22" s="16"/>
    </row>
  </sheetData>
  <sheetProtection formatCells="0" formatColumns="0" formatRows="0" selectLockedCells="1"/>
  <mergeCells count="9">
    <mergeCell ref="J4:S5"/>
    <mergeCell ref="T4:T6"/>
    <mergeCell ref="U4:U6"/>
    <mergeCell ref="A2:U2"/>
    <mergeCell ref="B5:B6"/>
    <mergeCell ref="C5:C6"/>
    <mergeCell ref="D5:I5"/>
    <mergeCell ref="A4:A6"/>
    <mergeCell ref="B4:I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58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9529-321D-4FE9-8C2C-9D72110793CC}">
  <sheetPr>
    <pageSetUpPr fitToPage="1"/>
  </sheetPr>
  <dimension ref="A2:X21"/>
  <sheetViews>
    <sheetView view="pageBreakPreview" topLeftCell="H2" zoomScale="85" zoomScaleNormal="80" zoomScaleSheetLayoutView="85" workbookViewId="0">
      <selection activeCell="M23" sqref="M23"/>
    </sheetView>
  </sheetViews>
  <sheetFormatPr defaultRowHeight="12.75" x14ac:dyDescent="0.2"/>
  <cols>
    <col min="1" max="1" width="34.85546875" style="2" customWidth="1"/>
    <col min="2" max="3" width="10.7109375" style="2" customWidth="1"/>
    <col min="4" max="19" width="9.7109375" style="2" customWidth="1"/>
    <col min="20" max="20" width="10.7109375" style="2" customWidth="1"/>
    <col min="21" max="21" width="9.7109375" style="2" customWidth="1"/>
    <col min="22" max="22" width="4" style="2" customWidth="1"/>
    <col min="23" max="24" width="11.140625" style="2" bestFit="1" customWidth="1"/>
    <col min="25" max="16384" width="9.140625" style="2"/>
  </cols>
  <sheetData>
    <row r="2" spans="1:24" ht="20.25" x14ac:dyDescent="0.3">
      <c r="A2" s="264" t="s">
        <v>41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</row>
    <row r="3" spans="1:24" ht="15.75" x14ac:dyDescent="0.2">
      <c r="T3" s="8"/>
    </row>
    <row r="4" spans="1:24" ht="21" customHeight="1" x14ac:dyDescent="0.2">
      <c r="A4" s="289" t="s">
        <v>14</v>
      </c>
      <c r="B4" s="256" t="s">
        <v>32</v>
      </c>
      <c r="C4" s="257"/>
      <c r="D4" s="257"/>
      <c r="E4" s="257"/>
      <c r="F4" s="257"/>
      <c r="G4" s="257"/>
      <c r="H4" s="257"/>
      <c r="I4" s="258"/>
      <c r="J4" s="277" t="s">
        <v>148</v>
      </c>
      <c r="K4" s="278"/>
      <c r="L4" s="278"/>
      <c r="M4" s="278"/>
      <c r="N4" s="278"/>
      <c r="O4" s="278"/>
      <c r="P4" s="278"/>
      <c r="Q4" s="278"/>
      <c r="R4" s="278"/>
      <c r="S4" s="279"/>
      <c r="T4" s="259" t="s">
        <v>39</v>
      </c>
      <c r="U4" s="283" t="s">
        <v>33</v>
      </c>
      <c r="W4"/>
    </row>
    <row r="5" spans="1:24" ht="27.75" customHeight="1" x14ac:dyDescent="0.2">
      <c r="A5" s="290"/>
      <c r="B5" s="292" t="s">
        <v>15</v>
      </c>
      <c r="C5" s="293" t="s">
        <v>33</v>
      </c>
      <c r="D5" s="256" t="s">
        <v>108</v>
      </c>
      <c r="E5" s="257"/>
      <c r="F5" s="257"/>
      <c r="G5" s="257"/>
      <c r="H5" s="257"/>
      <c r="I5" s="258"/>
      <c r="J5" s="280"/>
      <c r="K5" s="281"/>
      <c r="L5" s="281"/>
      <c r="M5" s="281"/>
      <c r="N5" s="281"/>
      <c r="O5" s="281"/>
      <c r="P5" s="281"/>
      <c r="Q5" s="281"/>
      <c r="R5" s="281"/>
      <c r="S5" s="282"/>
      <c r="T5" s="273"/>
      <c r="U5" s="284"/>
      <c r="W5"/>
    </row>
    <row r="6" spans="1:24" ht="156" customHeight="1" x14ac:dyDescent="0.2">
      <c r="A6" s="291"/>
      <c r="B6" s="292"/>
      <c r="C6" s="293"/>
      <c r="D6" s="99" t="s">
        <v>109</v>
      </c>
      <c r="E6" s="200" t="s">
        <v>26</v>
      </c>
      <c r="F6" s="99" t="s">
        <v>110</v>
      </c>
      <c r="G6" s="200" t="s">
        <v>26</v>
      </c>
      <c r="H6" s="99" t="s">
        <v>111</v>
      </c>
      <c r="I6" s="200" t="s">
        <v>26</v>
      </c>
      <c r="J6" s="36" t="s">
        <v>34</v>
      </c>
      <c r="K6" s="56" t="s">
        <v>26</v>
      </c>
      <c r="L6" s="36" t="s">
        <v>35</v>
      </c>
      <c r="M6" s="56" t="s">
        <v>26</v>
      </c>
      <c r="N6" s="36" t="s">
        <v>36</v>
      </c>
      <c r="O6" s="56" t="s">
        <v>26</v>
      </c>
      <c r="P6" s="36" t="s">
        <v>37</v>
      </c>
      <c r="Q6" s="56" t="s">
        <v>26</v>
      </c>
      <c r="R6" s="36" t="s">
        <v>38</v>
      </c>
      <c r="S6" s="56" t="s">
        <v>26</v>
      </c>
      <c r="T6" s="260"/>
      <c r="U6" s="285"/>
      <c r="W6"/>
    </row>
    <row r="7" spans="1:24" ht="30" customHeight="1" x14ac:dyDescent="0.2">
      <c r="A7" s="101" t="s">
        <v>0</v>
      </c>
      <c r="B7" s="103">
        <f>D7+F7+H7</f>
        <v>0</v>
      </c>
      <c r="C7" s="150" t="e">
        <f>B7/'1.2. Кол-во МС'!H7</f>
        <v>#DIV/0!</v>
      </c>
      <c r="D7" s="91"/>
      <c r="E7" s="94" t="e">
        <f>D7/B7</f>
        <v>#DIV/0!</v>
      </c>
      <c r="F7" s="91"/>
      <c r="G7" s="94" t="e">
        <f>F7/B7</f>
        <v>#DIV/0!</v>
      </c>
      <c r="H7" s="91"/>
      <c r="I7" s="94" t="e">
        <f>H7/B7</f>
        <v>#DIV/0!</v>
      </c>
      <c r="J7" s="88"/>
      <c r="K7" s="150" t="e">
        <f>J7/B7</f>
        <v>#DIV/0!</v>
      </c>
      <c r="L7" s="88"/>
      <c r="M7" s="150" t="e">
        <f>L7/B7</f>
        <v>#DIV/0!</v>
      </c>
      <c r="N7" s="88"/>
      <c r="O7" s="150" t="e">
        <f>N7/B7</f>
        <v>#DIV/0!</v>
      </c>
      <c r="P7" s="88"/>
      <c r="Q7" s="150" t="e">
        <f>P7/B7</f>
        <v>#DIV/0!</v>
      </c>
      <c r="R7" s="88"/>
      <c r="S7" s="150" t="e">
        <f>R7/B7</f>
        <v>#DIV/0!</v>
      </c>
      <c r="T7" s="88"/>
      <c r="U7" s="150" t="e">
        <f>T7/'1.2. Кол-во МС'!H7</f>
        <v>#DIV/0!</v>
      </c>
      <c r="V7" s="17"/>
      <c r="W7" s="249" t="b">
        <f>D7+F7+H7=B7</f>
        <v>1</v>
      </c>
      <c r="X7" s="249" t="b">
        <f>B7+T7='1.2. Кол-во МС'!H7</f>
        <v>1</v>
      </c>
    </row>
    <row r="8" spans="1:24" ht="30" customHeight="1" x14ac:dyDescent="0.2">
      <c r="A8" s="101" t="s">
        <v>1</v>
      </c>
      <c r="B8" s="103">
        <f t="shared" ref="B8:B21" si="0">D8+F8+H8</f>
        <v>0</v>
      </c>
      <c r="C8" s="150" t="e">
        <f>B8/'1.2. Кол-во МС'!H8</f>
        <v>#DIV/0!</v>
      </c>
      <c r="D8" s="91"/>
      <c r="E8" s="94" t="e">
        <f t="shared" ref="E8:E21" si="1">D8/B8</f>
        <v>#DIV/0!</v>
      </c>
      <c r="F8" s="91"/>
      <c r="G8" s="94" t="e">
        <f t="shared" ref="G8:G21" si="2">F8/B8</f>
        <v>#DIV/0!</v>
      </c>
      <c r="H8" s="91"/>
      <c r="I8" s="94" t="e">
        <f t="shared" ref="I8:I21" si="3">H8/B8</f>
        <v>#DIV/0!</v>
      </c>
      <c r="J8" s="88"/>
      <c r="K8" s="150" t="e">
        <f t="shared" ref="K8:K21" si="4">J8/B8</f>
        <v>#DIV/0!</v>
      </c>
      <c r="L8" s="88"/>
      <c r="M8" s="150" t="e">
        <f t="shared" ref="M8:M21" si="5">L8/B8</f>
        <v>#DIV/0!</v>
      </c>
      <c r="N8" s="88"/>
      <c r="O8" s="150" t="e">
        <f t="shared" ref="O8:O21" si="6">N8/B8</f>
        <v>#DIV/0!</v>
      </c>
      <c r="P8" s="88"/>
      <c r="Q8" s="150" t="e">
        <f t="shared" ref="Q8:Q21" si="7">P8/B8</f>
        <v>#DIV/0!</v>
      </c>
      <c r="R8" s="88"/>
      <c r="S8" s="150" t="e">
        <f t="shared" ref="S8:S21" si="8">R8/B8</f>
        <v>#DIV/0!</v>
      </c>
      <c r="T8" s="88"/>
      <c r="U8" s="150" t="e">
        <f>T8/'1.2. Кол-во МС'!H8</f>
        <v>#DIV/0!</v>
      </c>
      <c r="V8" s="17"/>
      <c r="W8" s="249" t="b">
        <f t="shared" ref="W8:W21" si="9">D8+F8+H8=B8</f>
        <v>1</v>
      </c>
      <c r="X8" s="249" t="b">
        <f>B8+T8='1.2. Кол-во МС'!H8</f>
        <v>1</v>
      </c>
    </row>
    <row r="9" spans="1:24" ht="30" customHeight="1" x14ac:dyDescent="0.2">
      <c r="A9" s="101" t="s">
        <v>2</v>
      </c>
      <c r="B9" s="103">
        <f t="shared" si="0"/>
        <v>0</v>
      </c>
      <c r="C9" s="150" t="e">
        <f>B9/'1.2. Кол-во МС'!H9</f>
        <v>#DIV/0!</v>
      </c>
      <c r="D9" s="91"/>
      <c r="E9" s="94" t="e">
        <f t="shared" si="1"/>
        <v>#DIV/0!</v>
      </c>
      <c r="F9" s="91"/>
      <c r="G9" s="94" t="e">
        <f t="shared" si="2"/>
        <v>#DIV/0!</v>
      </c>
      <c r="H9" s="91"/>
      <c r="I9" s="94" t="e">
        <f t="shared" si="3"/>
        <v>#DIV/0!</v>
      </c>
      <c r="J9" s="88"/>
      <c r="K9" s="150" t="e">
        <f t="shared" si="4"/>
        <v>#DIV/0!</v>
      </c>
      <c r="L9" s="88"/>
      <c r="M9" s="150" t="e">
        <f t="shared" si="5"/>
        <v>#DIV/0!</v>
      </c>
      <c r="N9" s="88"/>
      <c r="O9" s="150" t="e">
        <f t="shared" si="6"/>
        <v>#DIV/0!</v>
      </c>
      <c r="P9" s="88"/>
      <c r="Q9" s="150" t="e">
        <f t="shared" si="7"/>
        <v>#DIV/0!</v>
      </c>
      <c r="R9" s="88"/>
      <c r="S9" s="150" t="e">
        <f t="shared" si="8"/>
        <v>#DIV/0!</v>
      </c>
      <c r="T9" s="88"/>
      <c r="U9" s="150" t="e">
        <f>T9/'1.2. Кол-во МС'!H9</f>
        <v>#DIV/0!</v>
      </c>
      <c r="V9" s="17"/>
      <c r="W9" s="249" t="b">
        <f t="shared" si="9"/>
        <v>1</v>
      </c>
      <c r="X9" s="249" t="b">
        <f>B9+T9='1.2. Кол-во МС'!H9</f>
        <v>1</v>
      </c>
    </row>
    <row r="10" spans="1:24" ht="30" customHeight="1" x14ac:dyDescent="0.2">
      <c r="A10" s="101" t="s">
        <v>3</v>
      </c>
      <c r="B10" s="103">
        <f t="shared" si="0"/>
        <v>0</v>
      </c>
      <c r="C10" s="150" t="e">
        <f>B10/'1.2. Кол-во МС'!H10</f>
        <v>#DIV/0!</v>
      </c>
      <c r="D10" s="91"/>
      <c r="E10" s="94" t="e">
        <f t="shared" si="1"/>
        <v>#DIV/0!</v>
      </c>
      <c r="F10" s="91"/>
      <c r="G10" s="94" t="e">
        <f t="shared" si="2"/>
        <v>#DIV/0!</v>
      </c>
      <c r="H10" s="91"/>
      <c r="I10" s="94" t="e">
        <f t="shared" si="3"/>
        <v>#DIV/0!</v>
      </c>
      <c r="J10" s="134"/>
      <c r="K10" s="150" t="e">
        <f t="shared" si="4"/>
        <v>#DIV/0!</v>
      </c>
      <c r="L10" s="134"/>
      <c r="M10" s="150" t="e">
        <f t="shared" si="5"/>
        <v>#DIV/0!</v>
      </c>
      <c r="N10" s="134"/>
      <c r="O10" s="150" t="e">
        <f t="shared" si="6"/>
        <v>#DIV/0!</v>
      </c>
      <c r="P10" s="134"/>
      <c r="Q10" s="150" t="e">
        <f t="shared" si="7"/>
        <v>#DIV/0!</v>
      </c>
      <c r="R10" s="134"/>
      <c r="S10" s="150" t="e">
        <f t="shared" si="8"/>
        <v>#DIV/0!</v>
      </c>
      <c r="T10" s="95"/>
      <c r="U10" s="150" t="e">
        <f>T10/'1.2. Кол-во МС'!H10</f>
        <v>#DIV/0!</v>
      </c>
      <c r="V10" s="17"/>
      <c r="W10" s="249" t="b">
        <f t="shared" si="9"/>
        <v>1</v>
      </c>
      <c r="X10" s="249" t="b">
        <f>B10+T10='1.2. Кол-во МС'!H10</f>
        <v>1</v>
      </c>
    </row>
    <row r="11" spans="1:24" ht="30" customHeight="1" x14ac:dyDescent="0.2">
      <c r="A11" s="101" t="s">
        <v>4</v>
      </c>
      <c r="B11" s="103">
        <f t="shared" si="0"/>
        <v>0</v>
      </c>
      <c r="C11" s="150" t="e">
        <f>B11/'1.2. Кол-во МС'!H11</f>
        <v>#DIV/0!</v>
      </c>
      <c r="D11" s="91"/>
      <c r="E11" s="94" t="e">
        <f t="shared" si="1"/>
        <v>#DIV/0!</v>
      </c>
      <c r="F11" s="91"/>
      <c r="G11" s="94" t="e">
        <f t="shared" si="2"/>
        <v>#DIV/0!</v>
      </c>
      <c r="H11" s="91"/>
      <c r="I11" s="94" t="e">
        <f t="shared" si="3"/>
        <v>#DIV/0!</v>
      </c>
      <c r="J11" s="88"/>
      <c r="K11" s="150" t="e">
        <f t="shared" si="4"/>
        <v>#DIV/0!</v>
      </c>
      <c r="L11" s="88"/>
      <c r="M11" s="150" t="e">
        <f t="shared" si="5"/>
        <v>#DIV/0!</v>
      </c>
      <c r="N11" s="88"/>
      <c r="O11" s="150" t="e">
        <f t="shared" si="6"/>
        <v>#DIV/0!</v>
      </c>
      <c r="P11" s="88"/>
      <c r="Q11" s="150" t="e">
        <f t="shared" si="7"/>
        <v>#DIV/0!</v>
      </c>
      <c r="R11" s="88"/>
      <c r="S11" s="150" t="e">
        <f t="shared" si="8"/>
        <v>#DIV/0!</v>
      </c>
      <c r="T11" s="88"/>
      <c r="U11" s="150" t="e">
        <f>T11/'1.2. Кол-во МС'!H11</f>
        <v>#DIV/0!</v>
      </c>
      <c r="V11" s="17"/>
      <c r="W11" s="249" t="b">
        <f t="shared" si="9"/>
        <v>1</v>
      </c>
      <c r="X11" s="249" t="b">
        <f>B11+T11='1.2. Кол-во МС'!H11</f>
        <v>1</v>
      </c>
    </row>
    <row r="12" spans="1:24" ht="30" customHeight="1" x14ac:dyDescent="0.2">
      <c r="A12" s="101" t="s">
        <v>5</v>
      </c>
      <c r="B12" s="103">
        <f t="shared" si="0"/>
        <v>0</v>
      </c>
      <c r="C12" s="150" t="e">
        <f>B12/'1.2. Кол-во МС'!H12</f>
        <v>#DIV/0!</v>
      </c>
      <c r="D12" s="91"/>
      <c r="E12" s="94" t="e">
        <f t="shared" si="1"/>
        <v>#DIV/0!</v>
      </c>
      <c r="F12" s="91"/>
      <c r="G12" s="94" t="e">
        <f t="shared" si="2"/>
        <v>#DIV/0!</v>
      </c>
      <c r="H12" s="91"/>
      <c r="I12" s="94" t="e">
        <f t="shared" si="3"/>
        <v>#DIV/0!</v>
      </c>
      <c r="J12" s="95"/>
      <c r="K12" s="150" t="e">
        <f t="shared" si="4"/>
        <v>#DIV/0!</v>
      </c>
      <c r="L12" s="92"/>
      <c r="M12" s="150" t="e">
        <f t="shared" si="5"/>
        <v>#DIV/0!</v>
      </c>
      <c r="N12" s="92"/>
      <c r="O12" s="150" t="e">
        <f t="shared" si="6"/>
        <v>#DIV/0!</v>
      </c>
      <c r="P12" s="92"/>
      <c r="Q12" s="150" t="e">
        <f t="shared" si="7"/>
        <v>#DIV/0!</v>
      </c>
      <c r="R12" s="92"/>
      <c r="S12" s="150" t="e">
        <f t="shared" si="8"/>
        <v>#DIV/0!</v>
      </c>
      <c r="T12" s="92"/>
      <c r="U12" s="150" t="e">
        <f>T12/'1.2. Кол-во МС'!H12</f>
        <v>#DIV/0!</v>
      </c>
      <c r="V12" s="17"/>
      <c r="W12" s="249" t="b">
        <f t="shared" si="9"/>
        <v>1</v>
      </c>
      <c r="X12" s="249" t="b">
        <f>B12+T12='1.2. Кол-во МС'!H12</f>
        <v>1</v>
      </c>
    </row>
    <row r="13" spans="1:24" ht="30" customHeight="1" x14ac:dyDescent="0.2">
      <c r="A13" s="101" t="s">
        <v>6</v>
      </c>
      <c r="B13" s="103">
        <f t="shared" si="0"/>
        <v>0</v>
      </c>
      <c r="C13" s="150" t="e">
        <f>B13/'1.2. Кол-во МС'!H13</f>
        <v>#DIV/0!</v>
      </c>
      <c r="D13" s="91"/>
      <c r="E13" s="94" t="e">
        <f t="shared" si="1"/>
        <v>#DIV/0!</v>
      </c>
      <c r="F13" s="91"/>
      <c r="G13" s="94" t="e">
        <f t="shared" si="2"/>
        <v>#DIV/0!</v>
      </c>
      <c r="H13" s="91"/>
      <c r="I13" s="94" t="e">
        <f t="shared" si="3"/>
        <v>#DIV/0!</v>
      </c>
      <c r="J13" s="88"/>
      <c r="K13" s="150" t="e">
        <f t="shared" si="4"/>
        <v>#DIV/0!</v>
      </c>
      <c r="L13" s="88"/>
      <c r="M13" s="150" t="e">
        <f t="shared" si="5"/>
        <v>#DIV/0!</v>
      </c>
      <c r="N13" s="88"/>
      <c r="O13" s="150" t="e">
        <f t="shared" si="6"/>
        <v>#DIV/0!</v>
      </c>
      <c r="P13" s="88"/>
      <c r="Q13" s="150" t="e">
        <f t="shared" si="7"/>
        <v>#DIV/0!</v>
      </c>
      <c r="R13" s="88"/>
      <c r="S13" s="150" t="e">
        <f t="shared" si="8"/>
        <v>#DIV/0!</v>
      </c>
      <c r="T13" s="88"/>
      <c r="U13" s="150" t="e">
        <f>T13/'1.2. Кол-во МС'!H13</f>
        <v>#DIV/0!</v>
      </c>
      <c r="V13" s="17"/>
      <c r="W13" s="249" t="b">
        <f t="shared" si="9"/>
        <v>1</v>
      </c>
      <c r="X13" s="249" t="b">
        <f>B13+T13='1.2. Кол-во МС'!H13</f>
        <v>1</v>
      </c>
    </row>
    <row r="14" spans="1:24" ht="30" customHeight="1" x14ac:dyDescent="0.2">
      <c r="A14" s="101" t="s">
        <v>7</v>
      </c>
      <c r="B14" s="103">
        <f t="shared" si="0"/>
        <v>0</v>
      </c>
      <c r="C14" s="150" t="e">
        <f>B14/'1.2. Кол-во МС'!H14</f>
        <v>#DIV/0!</v>
      </c>
      <c r="D14" s="91"/>
      <c r="E14" s="94" t="e">
        <f t="shared" si="1"/>
        <v>#DIV/0!</v>
      </c>
      <c r="F14" s="91"/>
      <c r="G14" s="94" t="e">
        <f t="shared" si="2"/>
        <v>#DIV/0!</v>
      </c>
      <c r="H14" s="91"/>
      <c r="I14" s="94" t="e">
        <f t="shared" si="3"/>
        <v>#DIV/0!</v>
      </c>
      <c r="J14" s="88"/>
      <c r="K14" s="150" t="e">
        <f t="shared" si="4"/>
        <v>#DIV/0!</v>
      </c>
      <c r="L14" s="88"/>
      <c r="M14" s="150" t="e">
        <f t="shared" si="5"/>
        <v>#DIV/0!</v>
      </c>
      <c r="N14" s="88"/>
      <c r="O14" s="150" t="e">
        <f t="shared" si="6"/>
        <v>#DIV/0!</v>
      </c>
      <c r="P14" s="88"/>
      <c r="Q14" s="150" t="e">
        <f t="shared" si="7"/>
        <v>#DIV/0!</v>
      </c>
      <c r="R14" s="88"/>
      <c r="S14" s="150" t="e">
        <f t="shared" si="8"/>
        <v>#DIV/0!</v>
      </c>
      <c r="T14" s="88"/>
      <c r="U14" s="150" t="e">
        <f>T14/'1.2. Кол-во МС'!H14</f>
        <v>#DIV/0!</v>
      </c>
      <c r="V14" s="17"/>
      <c r="W14" s="249" t="b">
        <f t="shared" si="9"/>
        <v>1</v>
      </c>
      <c r="X14" s="249" t="b">
        <f>B14+T14='1.2. Кол-во МС'!H14</f>
        <v>1</v>
      </c>
    </row>
    <row r="15" spans="1:24" ht="30" customHeight="1" x14ac:dyDescent="0.2">
      <c r="A15" s="101" t="s">
        <v>8</v>
      </c>
      <c r="B15" s="103">
        <f t="shared" si="0"/>
        <v>0</v>
      </c>
      <c r="C15" s="150" t="e">
        <f>B15/'1.2. Кол-во МС'!H15</f>
        <v>#DIV/0!</v>
      </c>
      <c r="D15" s="91"/>
      <c r="E15" s="94" t="e">
        <f t="shared" si="1"/>
        <v>#DIV/0!</v>
      </c>
      <c r="F15" s="91"/>
      <c r="G15" s="94" t="e">
        <f t="shared" si="2"/>
        <v>#DIV/0!</v>
      </c>
      <c r="H15" s="91"/>
      <c r="I15" s="94" t="e">
        <f t="shared" si="3"/>
        <v>#DIV/0!</v>
      </c>
      <c r="J15" s="88"/>
      <c r="K15" s="150" t="e">
        <f t="shared" si="4"/>
        <v>#DIV/0!</v>
      </c>
      <c r="L15" s="88"/>
      <c r="M15" s="150" t="e">
        <f t="shared" si="5"/>
        <v>#DIV/0!</v>
      </c>
      <c r="N15" s="88"/>
      <c r="O15" s="150" t="e">
        <f t="shared" si="6"/>
        <v>#DIV/0!</v>
      </c>
      <c r="P15" s="88"/>
      <c r="Q15" s="150" t="e">
        <f t="shared" si="7"/>
        <v>#DIV/0!</v>
      </c>
      <c r="R15" s="88"/>
      <c r="S15" s="150" t="e">
        <f t="shared" si="8"/>
        <v>#DIV/0!</v>
      </c>
      <c r="T15" s="88"/>
      <c r="U15" s="150" t="e">
        <f>T15/'1.2. Кол-во МС'!H15</f>
        <v>#DIV/0!</v>
      </c>
      <c r="V15" s="17"/>
      <c r="W15" s="249" t="b">
        <f t="shared" si="9"/>
        <v>1</v>
      </c>
      <c r="X15" s="249" t="b">
        <f>B15+T15='1.2. Кол-во МС'!H15</f>
        <v>1</v>
      </c>
    </row>
    <row r="16" spans="1:24" ht="30" customHeight="1" x14ac:dyDescent="0.2">
      <c r="A16" s="101" t="s">
        <v>9</v>
      </c>
      <c r="B16" s="103">
        <f t="shared" si="0"/>
        <v>0</v>
      </c>
      <c r="C16" s="150" t="e">
        <f>B16/'1.2. Кол-во МС'!H16</f>
        <v>#DIV/0!</v>
      </c>
      <c r="D16" s="91"/>
      <c r="E16" s="94" t="e">
        <f t="shared" si="1"/>
        <v>#DIV/0!</v>
      </c>
      <c r="F16" s="91"/>
      <c r="G16" s="94" t="e">
        <f t="shared" si="2"/>
        <v>#DIV/0!</v>
      </c>
      <c r="H16" s="91"/>
      <c r="I16" s="94" t="e">
        <f t="shared" si="3"/>
        <v>#DIV/0!</v>
      </c>
      <c r="J16" s="88"/>
      <c r="K16" s="150" t="e">
        <f t="shared" si="4"/>
        <v>#DIV/0!</v>
      </c>
      <c r="L16" s="88"/>
      <c r="M16" s="150" t="e">
        <f t="shared" si="5"/>
        <v>#DIV/0!</v>
      </c>
      <c r="N16" s="88"/>
      <c r="O16" s="150" t="e">
        <f t="shared" si="6"/>
        <v>#DIV/0!</v>
      </c>
      <c r="P16" s="88"/>
      <c r="Q16" s="150" t="e">
        <f t="shared" si="7"/>
        <v>#DIV/0!</v>
      </c>
      <c r="R16" s="88"/>
      <c r="S16" s="150" t="e">
        <f t="shared" si="8"/>
        <v>#DIV/0!</v>
      </c>
      <c r="T16" s="88"/>
      <c r="U16" s="150" t="e">
        <f>T16/'1.2. Кол-во МС'!H16</f>
        <v>#DIV/0!</v>
      </c>
      <c r="V16" s="17"/>
      <c r="W16" s="249" t="b">
        <f t="shared" si="9"/>
        <v>1</v>
      </c>
      <c r="X16" s="249" t="b">
        <f>B16+T16='1.2. Кол-во МС'!H16</f>
        <v>1</v>
      </c>
    </row>
    <row r="17" spans="1:24" ht="30" customHeight="1" x14ac:dyDescent="0.2">
      <c r="A17" s="101" t="s">
        <v>10</v>
      </c>
      <c r="B17" s="103">
        <f t="shared" si="0"/>
        <v>0</v>
      </c>
      <c r="C17" s="150" t="e">
        <f>B17/'1.2. Кол-во МС'!H17</f>
        <v>#DIV/0!</v>
      </c>
      <c r="D17" s="91"/>
      <c r="E17" s="94" t="e">
        <f t="shared" si="1"/>
        <v>#DIV/0!</v>
      </c>
      <c r="F17" s="91"/>
      <c r="G17" s="94" t="e">
        <f t="shared" si="2"/>
        <v>#DIV/0!</v>
      </c>
      <c r="H17" s="91"/>
      <c r="I17" s="94" t="e">
        <f t="shared" si="3"/>
        <v>#DIV/0!</v>
      </c>
      <c r="J17" s="88"/>
      <c r="K17" s="150" t="e">
        <f t="shared" si="4"/>
        <v>#DIV/0!</v>
      </c>
      <c r="L17" s="88"/>
      <c r="M17" s="150" t="e">
        <f t="shared" si="5"/>
        <v>#DIV/0!</v>
      </c>
      <c r="N17" s="88"/>
      <c r="O17" s="150" t="e">
        <f t="shared" si="6"/>
        <v>#DIV/0!</v>
      </c>
      <c r="P17" s="88"/>
      <c r="Q17" s="150" t="e">
        <f t="shared" si="7"/>
        <v>#DIV/0!</v>
      </c>
      <c r="R17" s="88"/>
      <c r="S17" s="150" t="e">
        <f t="shared" si="8"/>
        <v>#DIV/0!</v>
      </c>
      <c r="T17" s="88"/>
      <c r="U17" s="150" t="e">
        <f>T17/'1.2. Кол-во МС'!H17</f>
        <v>#DIV/0!</v>
      </c>
      <c r="V17" s="17"/>
      <c r="W17" s="249" t="b">
        <f t="shared" si="9"/>
        <v>1</v>
      </c>
      <c r="X17" s="249" t="b">
        <f>B17+T17='1.2. Кол-во МС'!H17</f>
        <v>1</v>
      </c>
    </row>
    <row r="18" spans="1:24" ht="30" customHeight="1" x14ac:dyDescent="0.2">
      <c r="A18" s="101" t="s">
        <v>11</v>
      </c>
      <c r="B18" s="103">
        <f t="shared" si="0"/>
        <v>0</v>
      </c>
      <c r="C18" s="150" t="e">
        <f>B18/'1.2. Кол-во МС'!H18</f>
        <v>#DIV/0!</v>
      </c>
      <c r="D18" s="91"/>
      <c r="E18" s="94" t="e">
        <f t="shared" si="1"/>
        <v>#DIV/0!</v>
      </c>
      <c r="F18" s="91"/>
      <c r="G18" s="94" t="e">
        <f t="shared" si="2"/>
        <v>#DIV/0!</v>
      </c>
      <c r="H18" s="91"/>
      <c r="I18" s="94" t="e">
        <f t="shared" si="3"/>
        <v>#DIV/0!</v>
      </c>
      <c r="J18" s="88"/>
      <c r="K18" s="150" t="e">
        <f t="shared" si="4"/>
        <v>#DIV/0!</v>
      </c>
      <c r="L18" s="88"/>
      <c r="M18" s="150" t="e">
        <f t="shared" si="5"/>
        <v>#DIV/0!</v>
      </c>
      <c r="N18" s="88"/>
      <c r="O18" s="150" t="e">
        <f t="shared" si="6"/>
        <v>#DIV/0!</v>
      </c>
      <c r="P18" s="88"/>
      <c r="Q18" s="150" t="e">
        <f t="shared" si="7"/>
        <v>#DIV/0!</v>
      </c>
      <c r="R18" s="88"/>
      <c r="S18" s="150" t="e">
        <f t="shared" si="8"/>
        <v>#DIV/0!</v>
      </c>
      <c r="T18" s="88"/>
      <c r="U18" s="150" t="e">
        <f>T18/'1.2. Кол-во МС'!H18</f>
        <v>#DIV/0!</v>
      </c>
      <c r="V18" s="17"/>
      <c r="W18" s="249" t="b">
        <f t="shared" si="9"/>
        <v>1</v>
      </c>
      <c r="X18" s="249" t="b">
        <f>B18+T18='1.2. Кол-во МС'!H18</f>
        <v>1</v>
      </c>
    </row>
    <row r="19" spans="1:24" ht="30" customHeight="1" x14ac:dyDescent="0.2">
      <c r="A19" s="101" t="s">
        <v>12</v>
      </c>
      <c r="B19" s="103">
        <f t="shared" si="0"/>
        <v>0</v>
      </c>
      <c r="C19" s="150" t="e">
        <f>B19/'1.2. Кол-во МС'!H19</f>
        <v>#DIV/0!</v>
      </c>
      <c r="D19" s="91"/>
      <c r="E19" s="94" t="e">
        <f t="shared" si="1"/>
        <v>#DIV/0!</v>
      </c>
      <c r="F19" s="91"/>
      <c r="G19" s="94" t="e">
        <f t="shared" si="2"/>
        <v>#DIV/0!</v>
      </c>
      <c r="H19" s="91"/>
      <c r="I19" s="94" t="e">
        <f t="shared" si="3"/>
        <v>#DIV/0!</v>
      </c>
      <c r="J19" s="88"/>
      <c r="K19" s="150" t="e">
        <f t="shared" si="4"/>
        <v>#DIV/0!</v>
      </c>
      <c r="L19" s="88"/>
      <c r="M19" s="150" t="e">
        <f t="shared" si="5"/>
        <v>#DIV/0!</v>
      </c>
      <c r="N19" s="88"/>
      <c r="O19" s="150" t="e">
        <f t="shared" si="6"/>
        <v>#DIV/0!</v>
      </c>
      <c r="P19" s="88"/>
      <c r="Q19" s="150" t="e">
        <f t="shared" si="7"/>
        <v>#DIV/0!</v>
      </c>
      <c r="R19" s="88"/>
      <c r="S19" s="150" t="e">
        <f t="shared" si="8"/>
        <v>#DIV/0!</v>
      </c>
      <c r="T19" s="88"/>
      <c r="U19" s="150" t="e">
        <f>T19/'1.2. Кол-во МС'!H19</f>
        <v>#DIV/0!</v>
      </c>
      <c r="V19" s="17"/>
      <c r="W19" s="249" t="b">
        <f t="shared" si="9"/>
        <v>1</v>
      </c>
      <c r="X19" s="249" t="b">
        <f>B19+T19='1.2. Кол-во МС'!H19</f>
        <v>1</v>
      </c>
    </row>
    <row r="20" spans="1:24" ht="30" customHeight="1" x14ac:dyDescent="0.2">
      <c r="A20" s="101" t="s">
        <v>13</v>
      </c>
      <c r="B20" s="103">
        <v>1696</v>
      </c>
      <c r="C20" s="150">
        <f>B20/'1.2. Кол-во МС'!H20</f>
        <v>0.93961218836565097</v>
      </c>
      <c r="D20" s="91">
        <v>272</v>
      </c>
      <c r="E20" s="94">
        <f t="shared" si="1"/>
        <v>0.16037735849056603</v>
      </c>
      <c r="F20" s="91">
        <v>1340</v>
      </c>
      <c r="G20" s="94">
        <f t="shared" si="2"/>
        <v>0.79009433962264153</v>
      </c>
      <c r="H20" s="91">
        <v>84</v>
      </c>
      <c r="I20" s="94">
        <f t="shared" si="3"/>
        <v>4.9528301886792456E-2</v>
      </c>
      <c r="J20" s="88">
        <v>95</v>
      </c>
      <c r="K20" s="150">
        <f t="shared" si="4"/>
        <v>5.6014150943396228E-2</v>
      </c>
      <c r="L20" s="88">
        <v>517</v>
      </c>
      <c r="M20" s="150">
        <f t="shared" si="5"/>
        <v>0.30483490566037735</v>
      </c>
      <c r="N20" s="88">
        <v>440</v>
      </c>
      <c r="O20" s="150">
        <f t="shared" si="6"/>
        <v>0.25943396226415094</v>
      </c>
      <c r="P20" s="88">
        <v>141</v>
      </c>
      <c r="Q20" s="150">
        <f t="shared" si="7"/>
        <v>8.3136792452830191E-2</v>
      </c>
      <c r="R20" s="88">
        <v>575</v>
      </c>
      <c r="S20" s="150">
        <f t="shared" si="8"/>
        <v>0.33903301886792453</v>
      </c>
      <c r="T20" s="88">
        <v>109</v>
      </c>
      <c r="U20" s="150">
        <f>T20/'1.2. Кол-во МС'!H20</f>
        <v>6.0387811634349031E-2</v>
      </c>
      <c r="V20" s="17"/>
      <c r="W20" s="249" t="b">
        <f t="shared" si="9"/>
        <v>1</v>
      </c>
      <c r="X20" s="249" t="b">
        <f>B20+T20='1.2. Кол-во МС'!H20</f>
        <v>1</v>
      </c>
    </row>
    <row r="21" spans="1:24" ht="30" customHeight="1" x14ac:dyDescent="0.2">
      <c r="A21" s="102" t="s">
        <v>16</v>
      </c>
      <c r="B21" s="107">
        <f t="shared" si="0"/>
        <v>1696</v>
      </c>
      <c r="C21" s="152">
        <f>B21/'1.2. Кол-во МС'!H21</f>
        <v>0.93961218836565097</v>
      </c>
      <c r="D21" s="98">
        <f>SUM(D7:D20)</f>
        <v>272</v>
      </c>
      <c r="E21" s="96">
        <f t="shared" si="1"/>
        <v>0.16037735849056603</v>
      </c>
      <c r="F21" s="98">
        <f>SUM(F7:F20)</f>
        <v>1340</v>
      </c>
      <c r="G21" s="96">
        <f t="shared" si="2"/>
        <v>0.79009433962264153</v>
      </c>
      <c r="H21" s="98">
        <f>SUM(H7:H20)</f>
        <v>84</v>
      </c>
      <c r="I21" s="96">
        <f t="shared" si="3"/>
        <v>4.9528301886792456E-2</v>
      </c>
      <c r="J21" s="97">
        <f>SUM(J7:J20)</f>
        <v>95</v>
      </c>
      <c r="K21" s="152">
        <f t="shared" si="4"/>
        <v>5.6014150943396228E-2</v>
      </c>
      <c r="L21" s="97">
        <f>SUM(L7:L20)</f>
        <v>517</v>
      </c>
      <c r="M21" s="152">
        <f t="shared" si="5"/>
        <v>0.30483490566037735</v>
      </c>
      <c r="N21" s="97">
        <f>SUM(N7:N20)</f>
        <v>440</v>
      </c>
      <c r="O21" s="152">
        <f t="shared" si="6"/>
        <v>0.25943396226415094</v>
      </c>
      <c r="P21" s="97">
        <f>SUM(P7:P20)</f>
        <v>141</v>
      </c>
      <c r="Q21" s="152">
        <f t="shared" si="7"/>
        <v>8.3136792452830191E-2</v>
      </c>
      <c r="R21" s="97">
        <f>SUM(R7:R20)</f>
        <v>575</v>
      </c>
      <c r="S21" s="152">
        <f t="shared" si="8"/>
        <v>0.33903301886792453</v>
      </c>
      <c r="T21" s="97">
        <f>SUM(T7:T20)</f>
        <v>109</v>
      </c>
      <c r="U21" s="152">
        <f>T21/'1.2. Кол-во МС'!H21</f>
        <v>6.0387811634349031E-2</v>
      </c>
      <c r="V21" s="17"/>
      <c r="W21" s="249" t="b">
        <f t="shared" si="9"/>
        <v>1</v>
      </c>
      <c r="X21" s="249" t="b">
        <f>B21+T21='1.2. Кол-во МС'!H21</f>
        <v>1</v>
      </c>
    </row>
  </sheetData>
  <sheetProtection formatCells="0" formatColumns="0" formatRows="0" selectLockedCells="1"/>
  <mergeCells count="9">
    <mergeCell ref="A2:U2"/>
    <mergeCell ref="A4:A6"/>
    <mergeCell ref="B4:I4"/>
    <mergeCell ref="J4:S5"/>
    <mergeCell ref="T4:T6"/>
    <mergeCell ref="U4:U6"/>
    <mergeCell ref="B5:B6"/>
    <mergeCell ref="C5:C6"/>
    <mergeCell ref="D5:I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76B7-A157-4BB8-8155-D667A1390752}">
  <dimension ref="B2:H20"/>
  <sheetViews>
    <sheetView view="pageBreakPreview" zoomScaleNormal="100" zoomScaleSheetLayoutView="100" workbookViewId="0">
      <selection activeCell="G16" sqref="G16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94" t="s">
        <v>46</v>
      </c>
      <c r="C2" s="294"/>
      <c r="D2" s="294"/>
      <c r="E2" s="294"/>
      <c r="F2" s="294"/>
      <c r="G2" s="294"/>
      <c r="H2" s="294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42</v>
      </c>
      <c r="D4" s="56" t="s">
        <v>33</v>
      </c>
      <c r="E4" s="21" t="s">
        <v>43</v>
      </c>
      <c r="F4" s="56" t="s">
        <v>33</v>
      </c>
      <c r="G4" s="21" t="s">
        <v>44</v>
      </c>
      <c r="H4" s="56" t="s">
        <v>33</v>
      </c>
    </row>
    <row r="5" spans="2:8" ht="24.95" customHeight="1" x14ac:dyDescent="0.2">
      <c r="B5" s="79" t="s">
        <v>0</v>
      </c>
      <c r="C5" s="85"/>
      <c r="D5" s="55" t="e">
        <f>C5/'1.1. Кол-во ГС'!L7</f>
        <v>#DIV/0!</v>
      </c>
      <c r="E5" s="32"/>
      <c r="F5" s="55" t="e">
        <f>E5/'1.1. Кол-во ГС'!L7</f>
        <v>#DIV/0!</v>
      </c>
      <c r="G5" s="32"/>
      <c r="H5" s="55" t="e">
        <f>G5/'1.1. Кол-во ГС'!L7</f>
        <v>#DIV/0!</v>
      </c>
    </row>
    <row r="6" spans="2:8" ht="24.95" customHeight="1" x14ac:dyDescent="0.2">
      <c r="B6" s="79" t="s">
        <v>1</v>
      </c>
      <c r="C6" s="85"/>
      <c r="D6" s="55" t="e">
        <f>C6/'1.1. Кол-во ГС'!L8</f>
        <v>#DIV/0!</v>
      </c>
      <c r="E6" s="33"/>
      <c r="F6" s="55" t="e">
        <f>E6/'1.1. Кол-во ГС'!L8</f>
        <v>#DIV/0!</v>
      </c>
      <c r="G6" s="33"/>
      <c r="H6" s="55" t="e">
        <f>G6/'1.1. Кол-во ГС'!L8</f>
        <v>#DIV/0!</v>
      </c>
    </row>
    <row r="7" spans="2:8" ht="24.95" customHeight="1" x14ac:dyDescent="0.2">
      <c r="B7" s="79" t="s">
        <v>2</v>
      </c>
      <c r="C7" s="85"/>
      <c r="D7" s="55" t="e">
        <f>C7/'1.1. Кол-во ГС'!L9</f>
        <v>#DIV/0!</v>
      </c>
      <c r="E7" s="33"/>
      <c r="F7" s="55" t="e">
        <f>E7/'1.1. Кол-во ГС'!L9</f>
        <v>#DIV/0!</v>
      </c>
      <c r="G7" s="33"/>
      <c r="H7" s="55" t="e">
        <f>G7/'1.1. Кол-во ГС'!L9</f>
        <v>#DIV/0!</v>
      </c>
    </row>
    <row r="8" spans="2:8" ht="24.95" customHeight="1" x14ac:dyDescent="0.2">
      <c r="B8" s="79" t="s">
        <v>3</v>
      </c>
      <c r="C8" s="85"/>
      <c r="D8" s="55" t="e">
        <f>C8/'1.1. Кол-во ГС'!L10</f>
        <v>#DIV/0!</v>
      </c>
      <c r="E8" s="32"/>
      <c r="F8" s="55" t="e">
        <f>E8/'1.1. Кол-во ГС'!L10</f>
        <v>#DIV/0!</v>
      </c>
      <c r="G8" s="32"/>
      <c r="H8" s="55" t="e">
        <f>G8/'1.1. Кол-во ГС'!L10</f>
        <v>#DIV/0!</v>
      </c>
    </row>
    <row r="9" spans="2:8" ht="24.95" customHeight="1" x14ac:dyDescent="0.2">
      <c r="B9" s="79" t="s">
        <v>4</v>
      </c>
      <c r="C9" s="85"/>
      <c r="D9" s="55" t="e">
        <f>C9/'1.1. Кол-во ГС'!L11</f>
        <v>#DIV/0!</v>
      </c>
      <c r="E9" s="33"/>
      <c r="F9" s="55" t="e">
        <f>E9/'1.1. Кол-во ГС'!L11</f>
        <v>#DIV/0!</v>
      </c>
      <c r="G9" s="33"/>
      <c r="H9" s="55" t="e">
        <f>G9/'1.1. Кол-во ГС'!L11</f>
        <v>#DIV/0!</v>
      </c>
    </row>
    <row r="10" spans="2:8" ht="24.95" customHeight="1" x14ac:dyDescent="0.2">
      <c r="B10" s="79" t="s">
        <v>5</v>
      </c>
      <c r="C10" s="34"/>
      <c r="D10" s="55" t="e">
        <f>C10/'1.1. Кол-во ГС'!L12</f>
        <v>#DIV/0!</v>
      </c>
      <c r="E10" s="34"/>
      <c r="F10" s="55" t="e">
        <f>E10/'1.1. Кол-во ГС'!L12</f>
        <v>#DIV/0!</v>
      </c>
      <c r="G10" s="34"/>
      <c r="H10" s="55" t="e">
        <f>G10/'1.1. Кол-во ГС'!L12</f>
        <v>#DIV/0!</v>
      </c>
    </row>
    <row r="11" spans="2:8" ht="24.95" customHeight="1" x14ac:dyDescent="0.2">
      <c r="B11" s="79" t="s">
        <v>6</v>
      </c>
      <c r="C11" s="85"/>
      <c r="D11" s="55" t="e">
        <f>C11/'1.1. Кол-во ГС'!L13</f>
        <v>#DIV/0!</v>
      </c>
      <c r="E11" s="33"/>
      <c r="F11" s="55" t="e">
        <f>E11/'1.1. Кол-во ГС'!L13</f>
        <v>#DIV/0!</v>
      </c>
      <c r="G11" s="33"/>
      <c r="H11" s="191" t="e">
        <f>G11/'1.1. Кол-во ГС'!L13</f>
        <v>#DIV/0!</v>
      </c>
    </row>
    <row r="12" spans="2:8" ht="24.95" customHeight="1" x14ac:dyDescent="0.2">
      <c r="B12" s="79" t="s">
        <v>7</v>
      </c>
      <c r="C12" s="85"/>
      <c r="D12" s="55" t="e">
        <f>C12/'1.1. Кол-во ГС'!L14</f>
        <v>#DIV/0!</v>
      </c>
      <c r="E12" s="33"/>
      <c r="F12" s="55" t="e">
        <f>E12/'1.1. Кол-во ГС'!L14</f>
        <v>#DIV/0!</v>
      </c>
      <c r="G12" s="33"/>
      <c r="H12" s="55" t="e">
        <f>G12/'1.1. Кол-во ГС'!L14</f>
        <v>#DIV/0!</v>
      </c>
    </row>
    <row r="13" spans="2:8" ht="24.95" customHeight="1" x14ac:dyDescent="0.2">
      <c r="B13" s="79" t="s">
        <v>8</v>
      </c>
      <c r="C13" s="85"/>
      <c r="D13" s="55" t="e">
        <f>C13/'1.1. Кол-во ГС'!L15</f>
        <v>#DIV/0!</v>
      </c>
      <c r="E13" s="33"/>
      <c r="F13" s="55" t="e">
        <f>E13/'1.1. Кол-во ГС'!L15</f>
        <v>#DIV/0!</v>
      </c>
      <c r="G13" s="33"/>
      <c r="H13" s="55" t="e">
        <f>G13/'1.1. Кол-во ГС'!L15</f>
        <v>#DIV/0!</v>
      </c>
    </row>
    <row r="14" spans="2:8" ht="24.95" customHeight="1" x14ac:dyDescent="0.2">
      <c r="B14" s="79" t="s">
        <v>9</v>
      </c>
      <c r="C14" s="85"/>
      <c r="D14" s="55" t="e">
        <f>C14/'1.1. Кол-во ГС'!L16</f>
        <v>#DIV/0!</v>
      </c>
      <c r="E14" s="33"/>
      <c r="F14" s="55" t="e">
        <f>E14/'1.1. Кол-во ГС'!L16</f>
        <v>#DIV/0!</v>
      </c>
      <c r="G14" s="33"/>
      <c r="H14" s="55" t="e">
        <f>G14/'1.1. Кол-во ГС'!L16</f>
        <v>#DIV/0!</v>
      </c>
    </row>
    <row r="15" spans="2:8" ht="24.95" customHeight="1" x14ac:dyDescent="0.2">
      <c r="B15" s="79" t="s">
        <v>10</v>
      </c>
      <c r="C15" s="85"/>
      <c r="D15" s="55" t="e">
        <f>C15/'1.1. Кол-во ГС'!L17</f>
        <v>#DIV/0!</v>
      </c>
      <c r="E15" s="33"/>
      <c r="F15" s="55" t="e">
        <f>E15/'1.1. Кол-во ГС'!L17</f>
        <v>#DIV/0!</v>
      </c>
      <c r="G15" s="33"/>
      <c r="H15" s="55" t="e">
        <f>G15/'1.1. Кол-во ГС'!L17</f>
        <v>#DIV/0!</v>
      </c>
    </row>
    <row r="16" spans="2:8" ht="24.95" customHeight="1" x14ac:dyDescent="0.2">
      <c r="B16" s="79" t="s">
        <v>11</v>
      </c>
      <c r="C16" s="85"/>
      <c r="D16" s="55" t="e">
        <f>C16/'1.1. Кол-во ГС'!L18</f>
        <v>#DIV/0!</v>
      </c>
      <c r="E16" s="33"/>
      <c r="F16" s="55" t="e">
        <f>E16/'1.1. Кол-во ГС'!L18</f>
        <v>#DIV/0!</v>
      </c>
      <c r="G16" s="33"/>
      <c r="H16" s="55" t="e">
        <f>G16/'1.1. Кол-во ГС'!L18</f>
        <v>#DIV/0!</v>
      </c>
    </row>
    <row r="17" spans="2:8" ht="24.95" customHeight="1" x14ac:dyDescent="0.2">
      <c r="B17" s="79" t="s">
        <v>12</v>
      </c>
      <c r="C17" s="85"/>
      <c r="D17" s="55" t="e">
        <f>C17/'1.1. Кол-во ГС'!L19</f>
        <v>#DIV/0!</v>
      </c>
      <c r="E17" s="33"/>
      <c r="F17" s="55" t="e">
        <f>E17/'1.1. Кол-во ГС'!L19</f>
        <v>#DIV/0!</v>
      </c>
      <c r="G17" s="33"/>
      <c r="H17" s="55" t="e">
        <f>G17/'1.1. Кол-во ГС'!L19</f>
        <v>#DIV/0!</v>
      </c>
    </row>
    <row r="18" spans="2:8" ht="24.95" customHeight="1" x14ac:dyDescent="0.2">
      <c r="B18" s="79" t="s">
        <v>13</v>
      </c>
      <c r="C18" s="85">
        <v>267</v>
      </c>
      <c r="D18" s="55">
        <f>C18/'1.1. Кол-во ГС'!L20</f>
        <v>0.19821826280623608</v>
      </c>
      <c r="E18" s="33">
        <v>20</v>
      </c>
      <c r="F18" s="55">
        <f>E18/'1.1. Кол-во ГС'!L20</f>
        <v>1.4847809948032665E-2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0" t="s">
        <v>16</v>
      </c>
      <c r="C19" s="9">
        <f>SUM(C5:C18)</f>
        <v>267</v>
      </c>
      <c r="D19" s="68">
        <f>C19/'1.1. Кол-во ГС'!L21</f>
        <v>0.19821826280623608</v>
      </c>
      <c r="E19" s="9">
        <f>SUM(E5:E18)</f>
        <v>20</v>
      </c>
      <c r="F19" s="68">
        <f>E19/'1.1. Кол-во ГС'!L21</f>
        <v>1.4847809948032665E-2</v>
      </c>
      <c r="G19" s="9">
        <f>SUM(G5:G18)</f>
        <v>0</v>
      </c>
      <c r="H19" s="68">
        <f>G19/'1.1. Кол-во ГС'!L21</f>
        <v>0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8D73-09F4-457E-9145-C1919E4E9F68}">
  <dimension ref="A2:H19"/>
  <sheetViews>
    <sheetView view="pageBreakPreview" topLeftCell="A4" zoomScaleNormal="100" zoomScaleSheetLayoutView="100" workbookViewId="0">
      <selection activeCell="N16" sqref="N16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94" t="s">
        <v>45</v>
      </c>
      <c r="C2" s="294"/>
      <c r="D2" s="294"/>
      <c r="E2" s="294"/>
      <c r="F2" s="294"/>
      <c r="G2" s="294"/>
      <c r="H2" s="294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42</v>
      </c>
      <c r="D4" s="56" t="s">
        <v>33</v>
      </c>
      <c r="E4" s="21" t="s">
        <v>43</v>
      </c>
      <c r="F4" s="56" t="s">
        <v>33</v>
      </c>
      <c r="G4" s="21" t="s">
        <v>44</v>
      </c>
      <c r="H4" s="56" t="s">
        <v>33</v>
      </c>
    </row>
    <row r="5" spans="1:8" ht="24.95" customHeight="1" x14ac:dyDescent="0.2">
      <c r="B5" s="79" t="s">
        <v>0</v>
      </c>
      <c r="C5" s="85"/>
      <c r="D5" s="55" t="e">
        <f>C5/'1.2. Кол-во МС'!H7</f>
        <v>#DIV/0!</v>
      </c>
      <c r="E5" s="32"/>
      <c r="F5" s="55" t="e">
        <f>E5/'1.2. Кол-во МС'!H7</f>
        <v>#DIV/0!</v>
      </c>
      <c r="G5" s="32"/>
      <c r="H5" s="182" t="e">
        <f>G5/'1.2. Кол-во МС'!H7</f>
        <v>#DIV/0!</v>
      </c>
    </row>
    <row r="6" spans="1:8" ht="24.95" customHeight="1" x14ac:dyDescent="0.2">
      <c r="B6" s="79" t="s">
        <v>1</v>
      </c>
      <c r="C6" s="85"/>
      <c r="D6" s="55" t="e">
        <f>C6/'1.2. Кол-во МС'!H8</f>
        <v>#DIV/0!</v>
      </c>
      <c r="E6" s="33"/>
      <c r="F6" s="55" t="e">
        <f>E6/'1.2. Кол-во МС'!H8</f>
        <v>#DIV/0!</v>
      </c>
      <c r="G6" s="33"/>
      <c r="H6" s="182" t="e">
        <f>G6/'1.2. Кол-во МС'!H8</f>
        <v>#DIV/0!</v>
      </c>
    </row>
    <row r="7" spans="1:8" ht="24.95" customHeight="1" x14ac:dyDescent="0.2">
      <c r="A7" s="12"/>
      <c r="B7" s="79" t="s">
        <v>2</v>
      </c>
      <c r="C7" s="85"/>
      <c r="D7" s="55" t="e">
        <f>C7/'1.2. Кол-во МС'!H9</f>
        <v>#DIV/0!</v>
      </c>
      <c r="E7" s="33"/>
      <c r="F7" s="55" t="e">
        <f>E7/'1.2. Кол-во МС'!H9</f>
        <v>#DIV/0!</v>
      </c>
      <c r="G7" s="33"/>
      <c r="H7" s="182" t="e">
        <f>G7/'1.2. Кол-во МС'!H9</f>
        <v>#DIV/0!</v>
      </c>
    </row>
    <row r="8" spans="1:8" ht="24.95" customHeight="1" x14ac:dyDescent="0.2">
      <c r="B8" s="79" t="s">
        <v>3</v>
      </c>
      <c r="C8" s="85"/>
      <c r="D8" s="55" t="e">
        <f>C8/'1.2. Кол-во МС'!H10</f>
        <v>#DIV/0!</v>
      </c>
      <c r="E8" s="32"/>
      <c r="F8" s="55" t="e">
        <f>E8/'1.2. Кол-во МС'!H10</f>
        <v>#DIV/0!</v>
      </c>
      <c r="G8" s="32"/>
      <c r="H8" s="182" t="e">
        <f>G8/'1.2. Кол-во МС'!H10</f>
        <v>#DIV/0!</v>
      </c>
    </row>
    <row r="9" spans="1:8" ht="24.95" customHeight="1" x14ac:dyDescent="0.2">
      <c r="B9" s="79" t="s">
        <v>4</v>
      </c>
      <c r="C9" s="85"/>
      <c r="D9" s="55" t="e">
        <f>C9/'1.2. Кол-во МС'!H11</f>
        <v>#DIV/0!</v>
      </c>
      <c r="E9" s="33"/>
      <c r="F9" s="55" t="e">
        <f>E9/'1.2. Кол-во МС'!H11</f>
        <v>#DIV/0!</v>
      </c>
      <c r="G9" s="33"/>
      <c r="H9" s="182" t="e">
        <f>G9/'1.2. Кол-во МС'!H11</f>
        <v>#DIV/0!</v>
      </c>
    </row>
    <row r="10" spans="1:8" ht="24.95" customHeight="1" x14ac:dyDescent="0.2">
      <c r="B10" s="79" t="s">
        <v>5</v>
      </c>
      <c r="C10" s="34"/>
      <c r="D10" s="55" t="e">
        <f>C10/'1.2. Кол-во МС'!H12</f>
        <v>#DIV/0!</v>
      </c>
      <c r="E10" s="34"/>
      <c r="F10" s="55" t="e">
        <f>E10/'1.2. Кол-во МС'!H12</f>
        <v>#DIV/0!</v>
      </c>
      <c r="G10" s="33"/>
      <c r="H10" s="182" t="e">
        <f>G10/'1.2. Кол-во МС'!H12</f>
        <v>#DIV/0!</v>
      </c>
    </row>
    <row r="11" spans="1:8" ht="24.95" customHeight="1" x14ac:dyDescent="0.2">
      <c r="B11" s="79" t="s">
        <v>6</v>
      </c>
      <c r="C11" s="85"/>
      <c r="D11" s="55" t="e">
        <f>C11/'1.2. Кол-во МС'!H13</f>
        <v>#DIV/0!</v>
      </c>
      <c r="E11" s="33"/>
      <c r="F11" s="191" t="e">
        <f>E11/'1.2. Кол-во МС'!H13</f>
        <v>#DIV/0!</v>
      </c>
      <c r="G11" s="33"/>
      <c r="H11" s="182" t="e">
        <f>G11/'1.2. Кол-во МС'!H13</f>
        <v>#DIV/0!</v>
      </c>
    </row>
    <row r="12" spans="1:8" ht="24.95" customHeight="1" x14ac:dyDescent="0.2">
      <c r="B12" s="79" t="s">
        <v>7</v>
      </c>
      <c r="C12" s="85"/>
      <c r="D12" s="55" t="e">
        <f>C12/'1.2. Кол-во МС'!H14</f>
        <v>#DIV/0!</v>
      </c>
      <c r="E12" s="33"/>
      <c r="F12" s="55" t="e">
        <f>E12/'1.2. Кол-во МС'!H14</f>
        <v>#DIV/0!</v>
      </c>
      <c r="G12" s="33"/>
      <c r="H12" s="182" t="e">
        <f>G12/'1.2. Кол-во МС'!H14</f>
        <v>#DIV/0!</v>
      </c>
    </row>
    <row r="13" spans="1:8" ht="24.95" customHeight="1" x14ac:dyDescent="0.2">
      <c r="B13" s="79" t="s">
        <v>8</v>
      </c>
      <c r="C13" s="85"/>
      <c r="D13" s="55" t="e">
        <f>C13/'1.2. Кол-во МС'!H15</f>
        <v>#DIV/0!</v>
      </c>
      <c r="E13" s="33"/>
      <c r="F13" s="55" t="e">
        <f>E13/'1.2. Кол-во МС'!H15</f>
        <v>#DIV/0!</v>
      </c>
      <c r="G13" s="33"/>
      <c r="H13" s="182" t="e">
        <f>G13/'1.2. Кол-во МС'!H15</f>
        <v>#DIV/0!</v>
      </c>
    </row>
    <row r="14" spans="1:8" ht="24.95" customHeight="1" x14ac:dyDescent="0.2">
      <c r="B14" s="79" t="s">
        <v>9</v>
      </c>
      <c r="C14" s="85"/>
      <c r="D14" s="55" t="e">
        <f>C14/'1.2. Кол-во МС'!H16</f>
        <v>#DIV/0!</v>
      </c>
      <c r="E14" s="33"/>
      <c r="F14" s="55" t="e">
        <f>E14/'1.2. Кол-во МС'!H16</f>
        <v>#DIV/0!</v>
      </c>
      <c r="G14" s="33"/>
      <c r="H14" s="182" t="e">
        <f>G14/'1.2. Кол-во МС'!H16</f>
        <v>#DIV/0!</v>
      </c>
    </row>
    <row r="15" spans="1:8" ht="24.95" customHeight="1" x14ac:dyDescent="0.2">
      <c r="A15" s="12"/>
      <c r="B15" s="79" t="s">
        <v>10</v>
      </c>
      <c r="C15" s="85"/>
      <c r="D15" s="55" t="e">
        <f>C15/'1.2. Кол-во МС'!H17</f>
        <v>#DIV/0!</v>
      </c>
      <c r="E15" s="33"/>
      <c r="F15" s="55" t="e">
        <f>E15/'1.2. Кол-во МС'!H17</f>
        <v>#DIV/0!</v>
      </c>
      <c r="G15" s="33"/>
      <c r="H15" s="182" t="e">
        <f>G15/'1.2. Кол-во МС'!H17</f>
        <v>#DIV/0!</v>
      </c>
    </row>
    <row r="16" spans="1:8" ht="24.95" customHeight="1" x14ac:dyDescent="0.2">
      <c r="B16" s="79" t="s">
        <v>11</v>
      </c>
      <c r="C16" s="85"/>
      <c r="D16" s="55" t="e">
        <f>C16/'1.2. Кол-во МС'!H18</f>
        <v>#DIV/0!</v>
      </c>
      <c r="E16" s="33"/>
      <c r="F16" s="55" t="e">
        <f>E16/'1.2. Кол-во МС'!H18</f>
        <v>#DIV/0!</v>
      </c>
      <c r="G16" s="33"/>
      <c r="H16" s="182" t="e">
        <f>G16/'1.2. Кол-во МС'!H18</f>
        <v>#DIV/0!</v>
      </c>
    </row>
    <row r="17" spans="2:8" ht="24.95" customHeight="1" x14ac:dyDescent="0.2">
      <c r="B17" s="79" t="s">
        <v>12</v>
      </c>
      <c r="C17" s="85"/>
      <c r="D17" s="55" t="e">
        <f>C17/'1.2. Кол-во МС'!H19</f>
        <v>#DIV/0!</v>
      </c>
      <c r="E17" s="33"/>
      <c r="F17" s="55" t="e">
        <f>E17/'1.2. Кол-во МС'!H19</f>
        <v>#DIV/0!</v>
      </c>
      <c r="G17" s="33"/>
      <c r="H17" s="182" t="e">
        <f>G17/'1.2. Кол-во МС'!H19</f>
        <v>#DIV/0!</v>
      </c>
    </row>
    <row r="18" spans="2:8" ht="24.95" customHeight="1" x14ac:dyDescent="0.2">
      <c r="B18" s="79" t="s">
        <v>13</v>
      </c>
      <c r="C18" s="85">
        <v>150</v>
      </c>
      <c r="D18" s="55">
        <f>C18/'1.2. Кол-во МС'!H20</f>
        <v>8.3102493074792241E-2</v>
      </c>
      <c r="E18" s="33">
        <v>5</v>
      </c>
      <c r="F18" s="55">
        <f>E18/'1.2. Кол-во МС'!H20</f>
        <v>2.7700831024930748E-3</v>
      </c>
      <c r="G18" s="33">
        <v>0</v>
      </c>
      <c r="H18" s="182">
        <f>G18/'1.2. Кол-во МС'!H20</f>
        <v>0</v>
      </c>
    </row>
    <row r="19" spans="2:8" ht="24.95" customHeight="1" x14ac:dyDescent="0.2">
      <c r="B19" s="80" t="s">
        <v>16</v>
      </c>
      <c r="C19" s="9">
        <f>SUM(C5:C18)</f>
        <v>150</v>
      </c>
      <c r="D19" s="68">
        <f>C19/'1.2. Кол-во МС'!H21</f>
        <v>8.3102493074792241E-2</v>
      </c>
      <c r="E19" s="9">
        <f>SUM(E5:E18)</f>
        <v>5</v>
      </c>
      <c r="F19" s="68">
        <f>E19/'1.2. Кол-во МС'!H21</f>
        <v>2.7700831024930748E-3</v>
      </c>
      <c r="G19" s="9">
        <f>SUM(G5:G18)</f>
        <v>0</v>
      </c>
      <c r="H19" s="183">
        <f>G19/'1.2. Кол-во МС'!H21</f>
        <v>0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0D6-7E26-4326-85DF-287510700C43}">
  <sheetPr>
    <pageSetUpPr fitToPage="1"/>
  </sheetPr>
  <dimension ref="B2:Q19"/>
  <sheetViews>
    <sheetView view="pageBreakPreview" zoomScale="70" zoomScaleNormal="100" zoomScaleSheetLayoutView="70" workbookViewId="0">
      <selection activeCell="O18" sqref="O18"/>
    </sheetView>
  </sheetViews>
  <sheetFormatPr defaultRowHeight="12.75" x14ac:dyDescent="0.2"/>
  <cols>
    <col min="1" max="1" width="2" style="2" customWidth="1"/>
    <col min="2" max="2" width="31.42578125" style="2" customWidth="1"/>
    <col min="3" max="14" width="11.7109375" style="2" customWidth="1"/>
    <col min="15" max="16" width="14.7109375" style="2" customWidth="1"/>
    <col min="17" max="17" width="12.85546875" style="2" customWidth="1"/>
    <col min="18" max="16384" width="9.140625" style="2"/>
  </cols>
  <sheetData>
    <row r="2" spans="2:17" ht="20.25" x14ac:dyDescent="0.2">
      <c r="B2" s="294" t="s">
        <v>51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</row>
    <row r="3" spans="2:17" ht="15.75" x14ac:dyDescent="0.2">
      <c r="M3" s="8"/>
    </row>
    <row r="4" spans="2:17" ht="110.25" customHeight="1" x14ac:dyDescent="0.25">
      <c r="B4" s="21" t="s">
        <v>14</v>
      </c>
      <c r="C4" s="21" t="s">
        <v>49</v>
      </c>
      <c r="D4" s="57" t="s">
        <v>33</v>
      </c>
      <c r="E4" s="21" t="s">
        <v>50</v>
      </c>
      <c r="F4" s="57" t="s">
        <v>33</v>
      </c>
      <c r="G4" s="21" t="s">
        <v>47</v>
      </c>
      <c r="H4" s="57" t="s">
        <v>33</v>
      </c>
      <c r="I4" s="21" t="s">
        <v>48</v>
      </c>
      <c r="J4" s="57" t="s">
        <v>33</v>
      </c>
      <c r="K4" s="87" t="s">
        <v>265</v>
      </c>
      <c r="L4" s="57" t="s">
        <v>33</v>
      </c>
      <c r="M4" s="21" t="s">
        <v>267</v>
      </c>
      <c r="N4" s="57" t="s">
        <v>33</v>
      </c>
      <c r="O4" s="206" t="s">
        <v>266</v>
      </c>
      <c r="P4" s="210"/>
      <c r="Q4" s="58"/>
    </row>
    <row r="5" spans="2:17" ht="24.95" customHeight="1" x14ac:dyDescent="0.2">
      <c r="B5" s="79" t="s">
        <v>0</v>
      </c>
      <c r="C5" s="85"/>
      <c r="D5" s="55" t="e">
        <f>C5/'1.1. Кол-во ГС'!L7</f>
        <v>#DIV/0!</v>
      </c>
      <c r="E5" s="85"/>
      <c r="F5" s="55" t="e">
        <f>E5/'1.1. Кол-во ГС'!L7</f>
        <v>#DIV/0!</v>
      </c>
      <c r="G5" s="84"/>
      <c r="H5" s="55" t="e">
        <f>G5/'1.1. Кол-во ГС'!L7</f>
        <v>#DIV/0!</v>
      </c>
      <c r="I5" s="84"/>
      <c r="J5" s="55" t="e">
        <f>I5/'1.1. Кол-во ГС'!L7</f>
        <v>#DIV/0!</v>
      </c>
      <c r="K5" s="204"/>
      <c r="L5" s="55" t="e">
        <f>K5/'1.1. Кол-во ГС'!L7</f>
        <v>#DIV/0!</v>
      </c>
      <c r="M5" s="84"/>
      <c r="N5" s="55" t="e">
        <f>M5/'1.1. Кол-во ГС'!L7</f>
        <v>#DIV/0!</v>
      </c>
      <c r="O5" s="207" t="e">
        <f>G5+I5+K5+M5/'1.1. Кол-во ГС'!L7</f>
        <v>#DIV/0!</v>
      </c>
      <c r="P5" s="211"/>
      <c r="Q5" s="250" t="b">
        <f>C5+E5+G5+I5+K5+M5='1.1. Кол-во ГС'!L7</f>
        <v>1</v>
      </c>
    </row>
    <row r="6" spans="2:17" ht="24.95" customHeight="1" x14ac:dyDescent="0.2">
      <c r="B6" s="79" t="s">
        <v>1</v>
      </c>
      <c r="C6" s="85"/>
      <c r="D6" s="55" t="e">
        <f>C6/'1.1. Кол-во ГС'!L8</f>
        <v>#DIV/0!</v>
      </c>
      <c r="E6" s="85"/>
      <c r="F6" s="55" t="e">
        <f>E6/'1.1. Кол-во ГС'!L8</f>
        <v>#DIV/0!</v>
      </c>
      <c r="G6" s="84"/>
      <c r="H6" s="55" t="e">
        <f>G6/'1.1. Кол-во ГС'!L8</f>
        <v>#DIV/0!</v>
      </c>
      <c r="I6" s="84"/>
      <c r="J6" s="55" t="e">
        <f>I6/'1.1. Кол-во ГС'!L8</f>
        <v>#DIV/0!</v>
      </c>
      <c r="K6" s="204"/>
      <c r="L6" s="55" t="e">
        <f>K6/'1.1. Кол-во ГС'!L8</f>
        <v>#DIV/0!</v>
      </c>
      <c r="M6" s="84"/>
      <c r="N6" s="55" t="e">
        <f>M6/'1.1. Кол-во ГС'!L8</f>
        <v>#DIV/0!</v>
      </c>
      <c r="O6" s="207" t="e">
        <f>G6+I6+K6+M6/'1.1. Кол-во ГС'!L8</f>
        <v>#DIV/0!</v>
      </c>
      <c r="P6" s="211"/>
      <c r="Q6" s="250" t="b">
        <f>C6+E6+G6+I6+K6+M6='1.1. Кол-во ГС'!L8</f>
        <v>1</v>
      </c>
    </row>
    <row r="7" spans="2:17" ht="24.95" customHeight="1" x14ac:dyDescent="0.2">
      <c r="B7" s="79" t="s">
        <v>2</v>
      </c>
      <c r="C7" s="85"/>
      <c r="D7" s="55" t="e">
        <f>C7/'1.1. Кол-во ГС'!L9</f>
        <v>#DIV/0!</v>
      </c>
      <c r="E7" s="85"/>
      <c r="F7" s="55" t="e">
        <f>E7/'1.1. Кол-во ГС'!L9</f>
        <v>#DIV/0!</v>
      </c>
      <c r="G7" s="84"/>
      <c r="H7" s="55" t="e">
        <f>G7/'1.1. Кол-во ГС'!L9</f>
        <v>#DIV/0!</v>
      </c>
      <c r="I7" s="84"/>
      <c r="J7" s="55" t="e">
        <f>I7/'1.1. Кол-во ГС'!L9</f>
        <v>#DIV/0!</v>
      </c>
      <c r="K7" s="204"/>
      <c r="L7" s="55" t="e">
        <f>K7/'1.1. Кол-во ГС'!L9</f>
        <v>#DIV/0!</v>
      </c>
      <c r="M7" s="84"/>
      <c r="N7" s="55" t="e">
        <f>M7/'1.1. Кол-во ГС'!L9</f>
        <v>#DIV/0!</v>
      </c>
      <c r="O7" s="207" t="e">
        <f>G7+I7+K7+M7/'1.1. Кол-во ГС'!L9</f>
        <v>#DIV/0!</v>
      </c>
      <c r="P7" s="211"/>
      <c r="Q7" s="250" t="b">
        <f>C7+E7+G7+I7+K7+M7='1.1. Кол-во ГС'!L9</f>
        <v>1</v>
      </c>
    </row>
    <row r="8" spans="2:17" ht="24.95" customHeight="1" x14ac:dyDescent="0.2">
      <c r="B8" s="79" t="s">
        <v>3</v>
      </c>
      <c r="C8" s="85"/>
      <c r="D8" s="55" t="e">
        <f>C8/'1.1. Кол-во ГС'!L10</f>
        <v>#DIV/0!</v>
      </c>
      <c r="E8" s="85"/>
      <c r="F8" s="55" t="e">
        <f>E8/'1.1. Кол-во ГС'!L10</f>
        <v>#DIV/0!</v>
      </c>
      <c r="G8" s="84"/>
      <c r="H8" s="55" t="e">
        <f>G8/'1.1. Кол-во ГС'!L10</f>
        <v>#DIV/0!</v>
      </c>
      <c r="I8" s="84"/>
      <c r="J8" s="55" t="e">
        <f>I8/'1.1. Кол-во ГС'!L10</f>
        <v>#DIV/0!</v>
      </c>
      <c r="K8" s="204"/>
      <c r="L8" s="55" t="e">
        <f>K8/'1.1. Кол-во ГС'!L10</f>
        <v>#DIV/0!</v>
      </c>
      <c r="M8" s="84"/>
      <c r="N8" s="55" t="e">
        <f>M8/'1.1. Кол-во ГС'!L10</f>
        <v>#DIV/0!</v>
      </c>
      <c r="O8" s="207" t="e">
        <f>G8+I8+K8+M8/'1.1. Кол-во ГС'!L10</f>
        <v>#DIV/0!</v>
      </c>
      <c r="P8" s="211"/>
      <c r="Q8" s="250" t="b">
        <f>C8+E8+G8+I8+K8+M8='1.1. Кол-во ГС'!L10</f>
        <v>1</v>
      </c>
    </row>
    <row r="9" spans="2:17" ht="24.95" customHeight="1" x14ac:dyDescent="0.2">
      <c r="B9" s="79" t="s">
        <v>4</v>
      </c>
      <c r="C9" s="85"/>
      <c r="D9" s="55" t="e">
        <f>C9/'1.1. Кол-во ГС'!L11</f>
        <v>#DIV/0!</v>
      </c>
      <c r="E9" s="85"/>
      <c r="F9" s="55" t="e">
        <f>E9/'1.1. Кол-во ГС'!L11</f>
        <v>#DIV/0!</v>
      </c>
      <c r="G9" s="84"/>
      <c r="H9" s="55" t="e">
        <f>G9/'1.1. Кол-во ГС'!L11</f>
        <v>#DIV/0!</v>
      </c>
      <c r="I9" s="84"/>
      <c r="J9" s="55" t="e">
        <f>I9/'1.1. Кол-во ГС'!L11</f>
        <v>#DIV/0!</v>
      </c>
      <c r="K9" s="204"/>
      <c r="L9" s="55" t="e">
        <f>K9/'1.1. Кол-во ГС'!L11</f>
        <v>#DIV/0!</v>
      </c>
      <c r="M9" s="84"/>
      <c r="N9" s="55" t="e">
        <f>M9/'1.1. Кол-во ГС'!L11</f>
        <v>#DIV/0!</v>
      </c>
      <c r="O9" s="207" t="e">
        <f>G9+I9+K9+M9/'1.1. Кол-во ГС'!L11</f>
        <v>#DIV/0!</v>
      </c>
      <c r="P9" s="211"/>
      <c r="Q9" s="250" t="b">
        <f>C9+E9+G9+I9+K9+M9='1.1. Кол-во ГС'!L11</f>
        <v>1</v>
      </c>
    </row>
    <row r="10" spans="2:17" ht="24.95" customHeight="1" x14ac:dyDescent="0.2">
      <c r="B10" s="79" t="s">
        <v>5</v>
      </c>
      <c r="C10" s="34"/>
      <c r="D10" s="55" t="e">
        <f>C10/'1.1. Кол-во ГС'!L12</f>
        <v>#DIV/0!</v>
      </c>
      <c r="E10" s="34"/>
      <c r="F10" s="55" t="e">
        <f>E10/'1.1. Кол-во ГС'!L12</f>
        <v>#DIV/0!</v>
      </c>
      <c r="G10" s="34"/>
      <c r="H10" s="55" t="e">
        <f>G10/'1.1. Кол-во ГС'!L12</f>
        <v>#DIV/0!</v>
      </c>
      <c r="I10" s="34"/>
      <c r="J10" s="55" t="e">
        <f>I10/'1.1. Кол-во ГС'!L12</f>
        <v>#DIV/0!</v>
      </c>
      <c r="K10" s="204"/>
      <c r="L10" s="55" t="e">
        <f>K10/'1.1. Кол-во ГС'!L12</f>
        <v>#DIV/0!</v>
      </c>
      <c r="M10" s="34"/>
      <c r="N10" s="55" t="e">
        <f>M10/'1.1. Кол-во ГС'!L12</f>
        <v>#DIV/0!</v>
      </c>
      <c r="O10" s="207" t="e">
        <f>G10+I10+K10+M10/'1.1. Кол-во ГС'!L12</f>
        <v>#DIV/0!</v>
      </c>
      <c r="P10" s="211"/>
      <c r="Q10" s="250" t="b">
        <f>C10+E10+G10+I10+K10+M10='1.1. Кол-во ГС'!L12</f>
        <v>1</v>
      </c>
    </row>
    <row r="11" spans="2:17" ht="24.95" customHeight="1" x14ac:dyDescent="0.2">
      <c r="B11" s="79" t="s">
        <v>6</v>
      </c>
      <c r="C11" s="85"/>
      <c r="D11" s="55" t="e">
        <f>C11/'1.1. Кол-во ГС'!L13</f>
        <v>#DIV/0!</v>
      </c>
      <c r="E11" s="85"/>
      <c r="F11" s="55" t="e">
        <f>E11/'1.1. Кол-во ГС'!L13</f>
        <v>#DIV/0!</v>
      </c>
      <c r="G11" s="84"/>
      <c r="H11" s="55" t="e">
        <f>G11/'1.1. Кол-во ГС'!L13</f>
        <v>#DIV/0!</v>
      </c>
      <c r="I11" s="84"/>
      <c r="J11" s="55" t="e">
        <f>I11/'1.1. Кол-во ГС'!L13</f>
        <v>#DIV/0!</v>
      </c>
      <c r="K11" s="204"/>
      <c r="L11" s="55" t="e">
        <f>K11/'1.1. Кол-во ГС'!L13</f>
        <v>#DIV/0!</v>
      </c>
      <c r="M11" s="84"/>
      <c r="N11" s="55" t="e">
        <f>M11/'1.1. Кол-во ГС'!L13</f>
        <v>#DIV/0!</v>
      </c>
      <c r="O11" s="207" t="e">
        <f>G11+I11+K11+M11/'1.1. Кол-во ГС'!L13</f>
        <v>#DIV/0!</v>
      </c>
      <c r="P11" s="211"/>
      <c r="Q11" s="250" t="b">
        <f>C11+E11+G11+I11+K11+M11='1.1. Кол-во ГС'!L13</f>
        <v>1</v>
      </c>
    </row>
    <row r="12" spans="2:17" ht="24.95" customHeight="1" x14ac:dyDescent="0.2">
      <c r="B12" s="79" t="s">
        <v>7</v>
      </c>
      <c r="C12" s="85"/>
      <c r="D12" s="55" t="e">
        <f>C12/'1.1. Кол-во ГС'!L14</f>
        <v>#DIV/0!</v>
      </c>
      <c r="E12" s="85"/>
      <c r="F12" s="55" t="e">
        <f>E12/'1.1. Кол-во ГС'!L14</f>
        <v>#DIV/0!</v>
      </c>
      <c r="G12" s="84"/>
      <c r="H12" s="55" t="e">
        <f>G12/'1.1. Кол-во ГС'!L14</f>
        <v>#DIV/0!</v>
      </c>
      <c r="I12" s="84"/>
      <c r="J12" s="55" t="e">
        <f>I12/'1.1. Кол-во ГС'!L14</f>
        <v>#DIV/0!</v>
      </c>
      <c r="K12" s="204"/>
      <c r="L12" s="55" t="e">
        <f>K12/'1.1. Кол-во ГС'!L14</f>
        <v>#DIV/0!</v>
      </c>
      <c r="M12" s="84"/>
      <c r="N12" s="55" t="e">
        <f>M12/'1.1. Кол-во ГС'!L14</f>
        <v>#DIV/0!</v>
      </c>
      <c r="O12" s="207" t="e">
        <f>G12+I12+K12+M12/'1.1. Кол-во ГС'!L14</f>
        <v>#DIV/0!</v>
      </c>
      <c r="P12" s="211"/>
      <c r="Q12" s="250" t="b">
        <f>C12+E12+G12+I12+K12+M12='1.1. Кол-во ГС'!L14</f>
        <v>1</v>
      </c>
    </row>
    <row r="13" spans="2:17" ht="24.95" customHeight="1" x14ac:dyDescent="0.2">
      <c r="B13" s="79" t="s">
        <v>8</v>
      </c>
      <c r="C13" s="85"/>
      <c r="D13" s="55" t="e">
        <f>C13/'1.1. Кол-во ГС'!L15</f>
        <v>#DIV/0!</v>
      </c>
      <c r="E13" s="85"/>
      <c r="F13" s="55" t="e">
        <f>E13/'1.1. Кол-во ГС'!L15</f>
        <v>#DIV/0!</v>
      </c>
      <c r="G13" s="84"/>
      <c r="H13" s="55" t="e">
        <f>G13/'1.1. Кол-во ГС'!L15</f>
        <v>#DIV/0!</v>
      </c>
      <c r="I13" s="84"/>
      <c r="J13" s="55" t="e">
        <f>I13/'1.1. Кол-во ГС'!L15</f>
        <v>#DIV/0!</v>
      </c>
      <c r="K13" s="204"/>
      <c r="L13" s="55" t="e">
        <f>K13/'1.1. Кол-во ГС'!L15</f>
        <v>#DIV/0!</v>
      </c>
      <c r="M13" s="84"/>
      <c r="N13" s="55" t="e">
        <f>M13/'1.1. Кол-во ГС'!L15</f>
        <v>#DIV/0!</v>
      </c>
      <c r="O13" s="207" t="e">
        <f>G13+I13+K13+M13/'1.1. Кол-во ГС'!L15</f>
        <v>#DIV/0!</v>
      </c>
      <c r="P13" s="211"/>
      <c r="Q13" s="250" t="b">
        <f>C13+E13+G13+I13+K13+M13='1.1. Кол-во ГС'!L15</f>
        <v>1</v>
      </c>
    </row>
    <row r="14" spans="2:17" ht="24.95" customHeight="1" x14ac:dyDescent="0.2">
      <c r="B14" s="79" t="s">
        <v>9</v>
      </c>
      <c r="C14" s="85"/>
      <c r="D14" s="55" t="e">
        <f>C14/'1.1. Кол-во ГС'!L16</f>
        <v>#DIV/0!</v>
      </c>
      <c r="E14" s="85"/>
      <c r="F14" s="55" t="e">
        <f>E14/'1.1. Кол-во ГС'!L16</f>
        <v>#DIV/0!</v>
      </c>
      <c r="G14" s="84"/>
      <c r="H14" s="55" t="e">
        <f>G14/'1.1. Кол-во ГС'!L16</f>
        <v>#DIV/0!</v>
      </c>
      <c r="I14" s="84"/>
      <c r="J14" s="55" t="e">
        <f>I14/'1.1. Кол-во ГС'!L16</f>
        <v>#DIV/0!</v>
      </c>
      <c r="K14" s="204"/>
      <c r="L14" s="55" t="e">
        <f>K14/'1.1. Кол-во ГС'!L16</f>
        <v>#DIV/0!</v>
      </c>
      <c r="M14" s="84"/>
      <c r="N14" s="55" t="e">
        <f>M14/'1.1. Кол-во ГС'!L16</f>
        <v>#DIV/0!</v>
      </c>
      <c r="O14" s="207" t="e">
        <f>G14+I14+K14+M14/'1.1. Кол-во ГС'!L16</f>
        <v>#DIV/0!</v>
      </c>
      <c r="P14" s="211"/>
      <c r="Q14" s="250" t="b">
        <f>C14+E14+G14+I14+K14+M14='1.1. Кол-во ГС'!L16</f>
        <v>1</v>
      </c>
    </row>
    <row r="15" spans="2:17" ht="24.95" customHeight="1" x14ac:dyDescent="0.2">
      <c r="B15" s="79" t="s">
        <v>10</v>
      </c>
      <c r="C15" s="85"/>
      <c r="D15" s="55" t="e">
        <f>C15/'1.1. Кол-во ГС'!L17</f>
        <v>#DIV/0!</v>
      </c>
      <c r="E15" s="85"/>
      <c r="F15" s="55" t="e">
        <f>E15/'1.1. Кол-во ГС'!L17</f>
        <v>#DIV/0!</v>
      </c>
      <c r="G15" s="84"/>
      <c r="H15" s="55" t="e">
        <f>G15/'1.1. Кол-во ГС'!L17</f>
        <v>#DIV/0!</v>
      </c>
      <c r="I15" s="84"/>
      <c r="J15" s="55" t="e">
        <f>I15/'1.1. Кол-во ГС'!L17</f>
        <v>#DIV/0!</v>
      </c>
      <c r="K15" s="204"/>
      <c r="L15" s="55" t="e">
        <f>K15/'1.1. Кол-во ГС'!L17</f>
        <v>#DIV/0!</v>
      </c>
      <c r="M15" s="84"/>
      <c r="N15" s="55" t="e">
        <f>M15/'1.1. Кол-во ГС'!L17</f>
        <v>#DIV/0!</v>
      </c>
      <c r="O15" s="207" t="e">
        <f>G15+I15+K15+M15/'1.1. Кол-во ГС'!L17</f>
        <v>#DIV/0!</v>
      </c>
      <c r="P15" s="211"/>
      <c r="Q15" s="250" t="b">
        <f>C15+E15+G15+I15+K15+M15='1.1. Кол-во ГС'!L17</f>
        <v>1</v>
      </c>
    </row>
    <row r="16" spans="2:17" ht="24.95" customHeight="1" x14ac:dyDescent="0.2">
      <c r="B16" s="79" t="s">
        <v>11</v>
      </c>
      <c r="C16" s="85"/>
      <c r="D16" s="55" t="e">
        <f>C16/'1.1. Кол-во ГС'!L18</f>
        <v>#DIV/0!</v>
      </c>
      <c r="E16" s="85"/>
      <c r="F16" s="55" t="e">
        <f>E16/'1.1. Кол-во ГС'!L18</f>
        <v>#DIV/0!</v>
      </c>
      <c r="G16" s="84"/>
      <c r="H16" s="55" t="e">
        <f>G16/'1.1. Кол-во ГС'!L18</f>
        <v>#DIV/0!</v>
      </c>
      <c r="I16" s="84"/>
      <c r="J16" s="55" t="e">
        <f>I16/'1.1. Кол-во ГС'!L18</f>
        <v>#DIV/0!</v>
      </c>
      <c r="K16" s="204"/>
      <c r="L16" s="55" t="e">
        <f>K16/'1.1. Кол-во ГС'!L18</f>
        <v>#DIV/0!</v>
      </c>
      <c r="M16" s="84"/>
      <c r="N16" s="55" t="e">
        <f>M16/'1.1. Кол-во ГС'!L18</f>
        <v>#DIV/0!</v>
      </c>
      <c r="O16" s="207" t="e">
        <f>G16+I16+K16+M16/'1.1. Кол-во ГС'!L18</f>
        <v>#DIV/0!</v>
      </c>
      <c r="P16" s="211"/>
      <c r="Q16" s="250" t="b">
        <f>C16+E16+G16+I16+K16+M16='1.1. Кол-во ГС'!L18</f>
        <v>1</v>
      </c>
    </row>
    <row r="17" spans="2:17" ht="24.95" customHeight="1" x14ac:dyDescent="0.2">
      <c r="B17" s="79" t="s">
        <v>12</v>
      </c>
      <c r="C17" s="85"/>
      <c r="D17" s="55" t="e">
        <f>C17/'1.1. Кол-во ГС'!L19</f>
        <v>#DIV/0!</v>
      </c>
      <c r="E17" s="85"/>
      <c r="F17" s="55" t="e">
        <f>E17/'1.1. Кол-во ГС'!L19</f>
        <v>#DIV/0!</v>
      </c>
      <c r="G17" s="84"/>
      <c r="H17" s="55" t="e">
        <f>G17/'1.1. Кол-во ГС'!L19</f>
        <v>#DIV/0!</v>
      </c>
      <c r="I17" s="84"/>
      <c r="J17" s="55" t="e">
        <f>I17/'1.1. Кол-во ГС'!L19</f>
        <v>#DIV/0!</v>
      </c>
      <c r="K17" s="204"/>
      <c r="L17" s="55" t="e">
        <f>K17/'1.1. Кол-во ГС'!L19</f>
        <v>#DIV/0!</v>
      </c>
      <c r="M17" s="84"/>
      <c r="N17" s="55" t="e">
        <f>M17/'1.1. Кол-во ГС'!L19</f>
        <v>#DIV/0!</v>
      </c>
      <c r="O17" s="207" t="e">
        <f>G17+I17+K17+M17/'1.1. Кол-во ГС'!L19</f>
        <v>#DIV/0!</v>
      </c>
      <c r="P17" s="211"/>
      <c r="Q17" s="250" t="b">
        <f>C17+E17+G17+I17+K17+M17='1.1. Кол-во ГС'!L19</f>
        <v>1</v>
      </c>
    </row>
    <row r="18" spans="2:17" ht="24.95" customHeight="1" x14ac:dyDescent="0.2">
      <c r="B18" s="79" t="s">
        <v>13</v>
      </c>
      <c r="C18" s="85">
        <v>78</v>
      </c>
      <c r="D18" s="55">
        <f>C18/'1.1. Кол-во ГС'!L20</f>
        <v>5.7906458797327393E-2</v>
      </c>
      <c r="E18" s="85">
        <v>184</v>
      </c>
      <c r="F18" s="55">
        <f>E18/'1.1. Кол-во ГС'!L20</f>
        <v>0.13659985152190052</v>
      </c>
      <c r="G18" s="84">
        <v>195</v>
      </c>
      <c r="H18" s="55">
        <f>G18/'1.1. Кол-во ГС'!L20</f>
        <v>0.1447661469933185</v>
      </c>
      <c r="I18" s="84">
        <v>230</v>
      </c>
      <c r="J18" s="55">
        <f>I18/'1.1. Кол-во ГС'!L20</f>
        <v>0.17074981440237566</v>
      </c>
      <c r="K18" s="204">
        <v>513</v>
      </c>
      <c r="L18" s="55">
        <f>K18/'1.1. Кол-во ГС'!L20</f>
        <v>0.38084632516703787</v>
      </c>
      <c r="M18" s="84">
        <v>147</v>
      </c>
      <c r="N18" s="55">
        <f>M18/'1.1. Кол-во ГС'!L20</f>
        <v>0.10913140311804009</v>
      </c>
      <c r="O18" s="207">
        <f>G18+I18+K18+M18/'1.1. Кол-во ГС'!L20</f>
        <v>938.109131403118</v>
      </c>
      <c r="P18" s="211"/>
      <c r="Q18" s="250" t="b">
        <f>C18+E18+G18+I18+K18+M18='1.1. Кол-во ГС'!L20</f>
        <v>1</v>
      </c>
    </row>
    <row r="19" spans="2:17" ht="24.95" customHeight="1" x14ac:dyDescent="0.2">
      <c r="B19" s="80" t="s">
        <v>16</v>
      </c>
      <c r="C19" s="9">
        <f>SUM(C5:C18)</f>
        <v>78</v>
      </c>
      <c r="D19" s="68">
        <f>C19/'1.1. Кол-во ГС'!L21</f>
        <v>5.7906458797327393E-2</v>
      </c>
      <c r="E19" s="9">
        <f>SUM(E5:E18)</f>
        <v>184</v>
      </c>
      <c r="F19" s="68">
        <f>E19/'1.1. Кол-во ГС'!L21</f>
        <v>0.13659985152190052</v>
      </c>
      <c r="G19" s="9">
        <f>SUM(G5:G18)</f>
        <v>195</v>
      </c>
      <c r="H19" s="68">
        <f>G19/'1.1. Кол-во ГС'!L21</f>
        <v>0.1447661469933185</v>
      </c>
      <c r="I19" s="9">
        <f>SUM(I5:I18)</f>
        <v>230</v>
      </c>
      <c r="J19" s="68">
        <f>I19/'1.1. Кол-во ГС'!L21</f>
        <v>0.17074981440237566</v>
      </c>
      <c r="K19" s="205">
        <f>SUM(K5:K18)</f>
        <v>513</v>
      </c>
      <c r="L19" s="68">
        <f>K19/'1.1. Кол-во ГС'!L21</f>
        <v>0.38084632516703787</v>
      </c>
      <c r="M19" s="9">
        <f>SUM(M5:M18)</f>
        <v>147</v>
      </c>
      <c r="N19" s="68">
        <f>M19/'1.1. Кол-во ГС'!L21</f>
        <v>0.10913140311804009</v>
      </c>
      <c r="O19" s="208">
        <f>G19+I19+K19+M19/'1.1. Кол-во ГС'!L21</f>
        <v>938.109131403118</v>
      </c>
      <c r="P19" s="212"/>
      <c r="Q19" s="250" t="b">
        <f>C19+E19+G19+I19+K19+M19='1.1. Кол-во ГС'!L21</f>
        <v>1</v>
      </c>
    </row>
  </sheetData>
  <sheetProtection formatCells="0" formatColumns="0" formatRows="0" selectLockedCells="1"/>
  <mergeCells count="1">
    <mergeCell ref="B2:N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72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8F14-883B-4A2F-BABB-5B97F86B3FE5}">
  <sheetPr>
    <pageSetUpPr fitToPage="1"/>
  </sheetPr>
  <dimension ref="B2:Q22"/>
  <sheetViews>
    <sheetView view="pageBreakPreview" zoomScale="70" zoomScaleNormal="100" zoomScaleSheetLayoutView="70" workbookViewId="0">
      <selection activeCell="O18" sqref="O18"/>
    </sheetView>
  </sheetViews>
  <sheetFormatPr defaultRowHeight="12.75" x14ac:dyDescent="0.2"/>
  <cols>
    <col min="1" max="1" width="2" style="2" customWidth="1"/>
    <col min="2" max="2" width="31.42578125" style="2" customWidth="1"/>
    <col min="3" max="14" width="11.7109375" style="2" customWidth="1"/>
    <col min="15" max="16" width="14.7109375" style="2" customWidth="1"/>
    <col min="17" max="17" width="12.7109375" style="2" customWidth="1"/>
    <col min="18" max="16384" width="9.140625" style="2"/>
  </cols>
  <sheetData>
    <row r="2" spans="2:17" ht="20.25" x14ac:dyDescent="0.3">
      <c r="B2" s="264" t="s">
        <v>52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3" spans="2:17" ht="15.75" x14ac:dyDescent="0.2">
      <c r="M3" s="8"/>
    </row>
    <row r="4" spans="2:17" ht="111" customHeight="1" x14ac:dyDescent="0.25">
      <c r="B4" s="26" t="s">
        <v>14</v>
      </c>
      <c r="C4" s="26" t="s">
        <v>49</v>
      </c>
      <c r="D4" s="59" t="s">
        <v>33</v>
      </c>
      <c r="E4" s="26" t="s">
        <v>50</v>
      </c>
      <c r="F4" s="59" t="s">
        <v>33</v>
      </c>
      <c r="G4" s="26" t="s">
        <v>47</v>
      </c>
      <c r="H4" s="59" t="s">
        <v>33</v>
      </c>
      <c r="I4" s="26" t="s">
        <v>48</v>
      </c>
      <c r="J4" s="59" t="s">
        <v>33</v>
      </c>
      <c r="K4" s="213" t="s">
        <v>265</v>
      </c>
      <c r="L4" s="59" t="s">
        <v>33</v>
      </c>
      <c r="M4" s="26" t="s">
        <v>267</v>
      </c>
      <c r="N4" s="59" t="s">
        <v>33</v>
      </c>
      <c r="O4" s="206" t="s">
        <v>279</v>
      </c>
      <c r="P4" s="210"/>
      <c r="Q4" s="58"/>
    </row>
    <row r="5" spans="2:17" ht="24.95" customHeight="1" x14ac:dyDescent="0.25">
      <c r="B5" s="79" t="s">
        <v>0</v>
      </c>
      <c r="C5" s="85"/>
      <c r="D5" s="55" t="e">
        <f>C5/'1.2. Кол-во МС'!H7</f>
        <v>#DIV/0!</v>
      </c>
      <c r="E5" s="85"/>
      <c r="F5" s="55" t="e">
        <f>E5/'1.2. Кол-во МС'!H7</f>
        <v>#DIV/0!</v>
      </c>
      <c r="G5" s="84"/>
      <c r="H5" s="55" t="e">
        <f>G5/'1.2. Кол-во МС'!H7</f>
        <v>#DIV/0!</v>
      </c>
      <c r="I5" s="84"/>
      <c r="J5" s="55" t="e">
        <f>I5/'1.2. Кол-во МС'!H7</f>
        <v>#DIV/0!</v>
      </c>
      <c r="K5" s="204"/>
      <c r="L5" s="55" t="e">
        <f>K5/'1.2. Кол-во МС'!H7</f>
        <v>#DIV/0!</v>
      </c>
      <c r="M5" s="84"/>
      <c r="N5" s="55" t="e">
        <f>M5/'1.2. Кол-во МС'!H7</f>
        <v>#DIV/0!</v>
      </c>
      <c r="O5" s="217" t="e">
        <f>G5+I5+K5+M5/'1.2. Кол-во МС'!H7</f>
        <v>#DIV/0!</v>
      </c>
      <c r="P5" s="216"/>
      <c r="Q5" s="249" t="b">
        <f>C5+E5+G5+I5+K5+M5='1.2. Кол-во МС'!H7</f>
        <v>1</v>
      </c>
    </row>
    <row r="6" spans="2:17" ht="24.95" customHeight="1" x14ac:dyDescent="0.25">
      <c r="B6" s="79" t="s">
        <v>1</v>
      </c>
      <c r="C6" s="85"/>
      <c r="D6" s="55" t="e">
        <f>C6/'1.2. Кол-во МС'!H8</f>
        <v>#DIV/0!</v>
      </c>
      <c r="E6" s="85"/>
      <c r="F6" s="55" t="e">
        <f>E6/'1.2. Кол-во МС'!H8</f>
        <v>#DIV/0!</v>
      </c>
      <c r="G6" s="84"/>
      <c r="H6" s="55" t="e">
        <f>G6/'1.2. Кол-во МС'!H8</f>
        <v>#DIV/0!</v>
      </c>
      <c r="I6" s="84"/>
      <c r="J6" s="55" t="e">
        <f>I6/'1.2. Кол-во МС'!H8</f>
        <v>#DIV/0!</v>
      </c>
      <c r="K6" s="204"/>
      <c r="L6" s="55" t="e">
        <f>K6/'1.2. Кол-во МС'!H8</f>
        <v>#DIV/0!</v>
      </c>
      <c r="M6" s="84"/>
      <c r="N6" s="55" t="e">
        <f>M6/'1.2. Кол-во МС'!H8</f>
        <v>#DIV/0!</v>
      </c>
      <c r="O6" s="217" t="e">
        <f>G6+I6+K6+M6/'1.2. Кол-во МС'!H8</f>
        <v>#DIV/0!</v>
      </c>
      <c r="P6" s="216"/>
      <c r="Q6" s="249" t="b">
        <f>C6+E6+G6+I6+K6+M6='1.2. Кол-во МС'!H8</f>
        <v>1</v>
      </c>
    </row>
    <row r="7" spans="2:17" ht="24.95" customHeight="1" x14ac:dyDescent="0.25">
      <c r="B7" s="79" t="s">
        <v>2</v>
      </c>
      <c r="C7" s="85"/>
      <c r="D7" s="55" t="e">
        <f>C7/'1.2. Кол-во МС'!H9</f>
        <v>#DIV/0!</v>
      </c>
      <c r="E7" s="85"/>
      <c r="F7" s="55" t="e">
        <f>E7/'1.2. Кол-во МС'!H9</f>
        <v>#DIV/0!</v>
      </c>
      <c r="G7" s="84"/>
      <c r="H7" s="55" t="e">
        <f>G7/'1.2. Кол-во МС'!H9</f>
        <v>#DIV/0!</v>
      </c>
      <c r="I7" s="84"/>
      <c r="J7" s="55" t="e">
        <f>I7/'1.2. Кол-во МС'!H9</f>
        <v>#DIV/0!</v>
      </c>
      <c r="K7" s="204"/>
      <c r="L7" s="55" t="e">
        <f>K7/'1.2. Кол-во МС'!H9</f>
        <v>#DIV/0!</v>
      </c>
      <c r="M7" s="84"/>
      <c r="N7" s="55" t="e">
        <f>M7/'1.2. Кол-во МС'!H9</f>
        <v>#DIV/0!</v>
      </c>
      <c r="O7" s="217" t="e">
        <f>G7+I7+K7+M7/'1.2. Кол-во МС'!H9</f>
        <v>#DIV/0!</v>
      </c>
      <c r="P7" s="216"/>
      <c r="Q7" s="249" t="b">
        <f>C7+E7+G7+I7+K7+M7='1.2. Кол-во МС'!H9</f>
        <v>1</v>
      </c>
    </row>
    <row r="8" spans="2:17" ht="24.95" customHeight="1" x14ac:dyDescent="0.25">
      <c r="B8" s="79" t="s">
        <v>3</v>
      </c>
      <c r="C8" s="85"/>
      <c r="D8" s="55" t="e">
        <f>C8/'1.2. Кол-во МС'!H10</f>
        <v>#DIV/0!</v>
      </c>
      <c r="E8" s="85"/>
      <c r="F8" s="55" t="e">
        <f>E8/'1.2. Кол-во МС'!H10</f>
        <v>#DIV/0!</v>
      </c>
      <c r="G8" s="84"/>
      <c r="H8" s="55" t="e">
        <f>G8/'1.2. Кол-во МС'!H10</f>
        <v>#DIV/0!</v>
      </c>
      <c r="I8" s="84"/>
      <c r="J8" s="55" t="e">
        <f>I8/'1.2. Кол-во МС'!H10</f>
        <v>#DIV/0!</v>
      </c>
      <c r="K8" s="204"/>
      <c r="L8" s="55" t="e">
        <f>K8/'1.2. Кол-во МС'!H10</f>
        <v>#DIV/0!</v>
      </c>
      <c r="M8" s="84"/>
      <c r="N8" s="55" t="e">
        <f>M8/'1.2. Кол-во МС'!H10</f>
        <v>#DIV/0!</v>
      </c>
      <c r="O8" s="217" t="e">
        <f>G8+I8+K8+M8/'1.2. Кол-во МС'!H10</f>
        <v>#DIV/0!</v>
      </c>
      <c r="P8" s="216"/>
      <c r="Q8" s="249" t="b">
        <f>C8+E8+G8+I8+K8+M8='1.2. Кол-во МС'!H10</f>
        <v>1</v>
      </c>
    </row>
    <row r="9" spans="2:17" ht="24.95" customHeight="1" x14ac:dyDescent="0.25">
      <c r="B9" s="79" t="s">
        <v>4</v>
      </c>
      <c r="C9" s="85"/>
      <c r="D9" s="55" t="e">
        <f>C9/'1.2. Кол-во МС'!H11</f>
        <v>#DIV/0!</v>
      </c>
      <c r="E9" s="85"/>
      <c r="F9" s="55" t="e">
        <f>E9/'1.2. Кол-во МС'!H11</f>
        <v>#DIV/0!</v>
      </c>
      <c r="G9" s="84"/>
      <c r="H9" s="55" t="e">
        <f>G9/'1.2. Кол-во МС'!H11</f>
        <v>#DIV/0!</v>
      </c>
      <c r="I9" s="84"/>
      <c r="J9" s="55" t="e">
        <f>I9/'1.2. Кол-во МС'!H11</f>
        <v>#DIV/0!</v>
      </c>
      <c r="K9" s="204"/>
      <c r="L9" s="55" t="e">
        <f>K9/'1.2. Кол-во МС'!H11</f>
        <v>#DIV/0!</v>
      </c>
      <c r="M9" s="84"/>
      <c r="N9" s="55" t="e">
        <f>M9/'1.2. Кол-во МС'!H11</f>
        <v>#DIV/0!</v>
      </c>
      <c r="O9" s="217" t="e">
        <f>G9+I9+K9+M9/'1.2. Кол-во МС'!H11</f>
        <v>#DIV/0!</v>
      </c>
      <c r="P9" s="216"/>
      <c r="Q9" s="249" t="b">
        <f>C9+E9+G9+I9+K9+M9='1.2. Кол-во МС'!H11</f>
        <v>1</v>
      </c>
    </row>
    <row r="10" spans="2:17" ht="24.95" customHeight="1" x14ac:dyDescent="0.25">
      <c r="B10" s="79" t="s">
        <v>5</v>
      </c>
      <c r="C10" s="34"/>
      <c r="D10" s="55" t="e">
        <f>C10/'1.2. Кол-во МС'!H12</f>
        <v>#DIV/0!</v>
      </c>
      <c r="E10" s="34"/>
      <c r="F10" s="55" t="e">
        <f>E10/'1.2. Кол-во МС'!H12</f>
        <v>#DIV/0!</v>
      </c>
      <c r="G10" s="34"/>
      <c r="H10" s="55" t="e">
        <f>G10/'1.2. Кол-во МС'!H12</f>
        <v>#DIV/0!</v>
      </c>
      <c r="I10" s="34"/>
      <c r="J10" s="55" t="e">
        <f>I10/'1.2. Кол-во МС'!H12</f>
        <v>#DIV/0!</v>
      </c>
      <c r="K10" s="214"/>
      <c r="L10" s="55" t="e">
        <f>K10/'1.2. Кол-во МС'!H12</f>
        <v>#DIV/0!</v>
      </c>
      <c r="M10" s="34"/>
      <c r="N10" s="55" t="e">
        <f>M10/'1.2. Кол-во МС'!H12</f>
        <v>#DIV/0!</v>
      </c>
      <c r="O10" s="217" t="e">
        <f>G10+I10+K10+M10/'1.2. Кол-во МС'!H12</f>
        <v>#DIV/0!</v>
      </c>
      <c r="P10" s="216"/>
      <c r="Q10" s="249" t="b">
        <f>C10+E10+G10+I10+K10+M10='1.2. Кол-во МС'!H12</f>
        <v>1</v>
      </c>
    </row>
    <row r="11" spans="2:17" ht="24.95" customHeight="1" x14ac:dyDescent="0.25">
      <c r="B11" s="79" t="s">
        <v>6</v>
      </c>
      <c r="C11" s="85"/>
      <c r="D11" s="55" t="e">
        <f>C11/'1.2. Кол-во МС'!H13</f>
        <v>#DIV/0!</v>
      </c>
      <c r="E11" s="85"/>
      <c r="F11" s="55" t="e">
        <f>E11/'1.2. Кол-во МС'!H13</f>
        <v>#DIV/0!</v>
      </c>
      <c r="G11" s="84"/>
      <c r="H11" s="55" t="e">
        <f>G11/'1.2. Кол-во МС'!H13</f>
        <v>#DIV/0!</v>
      </c>
      <c r="I11" s="84"/>
      <c r="J11" s="55" t="e">
        <f>I11/'1.2. Кол-во МС'!H13</f>
        <v>#DIV/0!</v>
      </c>
      <c r="K11" s="204"/>
      <c r="L11" s="55" t="e">
        <f>K11/'1.2. Кол-во МС'!H13</f>
        <v>#DIV/0!</v>
      </c>
      <c r="M11" s="84"/>
      <c r="N11" s="55" t="e">
        <f>M11/'1.2. Кол-во МС'!H13</f>
        <v>#DIV/0!</v>
      </c>
      <c r="O11" s="217" t="e">
        <f>G11+I11+K11+M11/'1.2. Кол-во МС'!H13</f>
        <v>#DIV/0!</v>
      </c>
      <c r="P11" s="216"/>
      <c r="Q11" s="249" t="b">
        <f>C11+E11+G11+I11+K11+M11='1.2. Кол-во МС'!H13</f>
        <v>1</v>
      </c>
    </row>
    <row r="12" spans="2:17" ht="24.95" customHeight="1" x14ac:dyDescent="0.25">
      <c r="B12" s="79" t="s">
        <v>7</v>
      </c>
      <c r="C12" s="85"/>
      <c r="D12" s="55" t="e">
        <f>C12/'1.2. Кол-во МС'!H14</f>
        <v>#DIV/0!</v>
      </c>
      <c r="E12" s="85"/>
      <c r="F12" s="55" t="e">
        <f>E12/'1.2. Кол-во МС'!H14</f>
        <v>#DIV/0!</v>
      </c>
      <c r="G12" s="84"/>
      <c r="H12" s="55" t="e">
        <f>G12/'1.2. Кол-во МС'!H14</f>
        <v>#DIV/0!</v>
      </c>
      <c r="I12" s="84"/>
      <c r="J12" s="55" t="e">
        <f>I12/'1.2. Кол-во МС'!H14</f>
        <v>#DIV/0!</v>
      </c>
      <c r="K12" s="204"/>
      <c r="L12" s="55" t="e">
        <f>K12/'1.2. Кол-во МС'!H14</f>
        <v>#DIV/0!</v>
      </c>
      <c r="M12" s="84"/>
      <c r="N12" s="55" t="e">
        <f>M12/'1.2. Кол-во МС'!H14</f>
        <v>#DIV/0!</v>
      </c>
      <c r="O12" s="217" t="e">
        <f>G12+I12+K12+M12/'1.2. Кол-во МС'!H14</f>
        <v>#DIV/0!</v>
      </c>
      <c r="P12" s="216"/>
      <c r="Q12" s="249" t="b">
        <f>C12+E12+G12+I12+K12+M12='1.2. Кол-во МС'!H14</f>
        <v>1</v>
      </c>
    </row>
    <row r="13" spans="2:17" ht="24.95" customHeight="1" x14ac:dyDescent="0.25">
      <c r="B13" s="79" t="s">
        <v>8</v>
      </c>
      <c r="C13" s="85"/>
      <c r="D13" s="55" t="e">
        <f>C13/'1.2. Кол-во МС'!H15</f>
        <v>#DIV/0!</v>
      </c>
      <c r="E13" s="85"/>
      <c r="F13" s="55" t="e">
        <f>E13/'1.2. Кол-во МС'!H15</f>
        <v>#DIV/0!</v>
      </c>
      <c r="G13" s="84"/>
      <c r="H13" s="55" t="e">
        <f>G13/'1.2. Кол-во МС'!H15</f>
        <v>#DIV/0!</v>
      </c>
      <c r="I13" s="84"/>
      <c r="J13" s="55" t="e">
        <f>I13/'1.2. Кол-во МС'!H15</f>
        <v>#DIV/0!</v>
      </c>
      <c r="K13" s="204"/>
      <c r="L13" s="55" t="e">
        <f>K13/'1.2. Кол-во МС'!H15</f>
        <v>#DIV/0!</v>
      </c>
      <c r="M13" s="84"/>
      <c r="N13" s="55" t="e">
        <f>M13/'1.2. Кол-во МС'!H15</f>
        <v>#DIV/0!</v>
      </c>
      <c r="O13" s="217" t="e">
        <f>G13+I13+K13+M13/'1.2. Кол-во МС'!H15</f>
        <v>#DIV/0!</v>
      </c>
      <c r="P13" s="216"/>
      <c r="Q13" s="249" t="b">
        <f>C13+E13+G13+I13+K13+M13='1.2. Кол-во МС'!H15</f>
        <v>1</v>
      </c>
    </row>
    <row r="14" spans="2:17" ht="24.95" customHeight="1" x14ac:dyDescent="0.25">
      <c r="B14" s="79" t="s">
        <v>9</v>
      </c>
      <c r="C14" s="85"/>
      <c r="D14" s="55" t="e">
        <f>C14/'1.2. Кол-во МС'!H16</f>
        <v>#DIV/0!</v>
      </c>
      <c r="E14" s="85"/>
      <c r="F14" s="55" t="e">
        <f>E14/'1.2. Кол-во МС'!H16</f>
        <v>#DIV/0!</v>
      </c>
      <c r="G14" s="84"/>
      <c r="H14" s="55" t="e">
        <f>G14/'1.2. Кол-во МС'!H16</f>
        <v>#DIV/0!</v>
      </c>
      <c r="I14" s="84"/>
      <c r="J14" s="55" t="e">
        <f>I14/'1.2. Кол-во МС'!H16</f>
        <v>#DIV/0!</v>
      </c>
      <c r="K14" s="204"/>
      <c r="L14" s="55" t="e">
        <f>K14/'1.2. Кол-во МС'!H16</f>
        <v>#DIV/0!</v>
      </c>
      <c r="M14" s="84"/>
      <c r="N14" s="55" t="e">
        <f>M14/'1.2. Кол-во МС'!H16</f>
        <v>#DIV/0!</v>
      </c>
      <c r="O14" s="217" t="e">
        <f>G14+I14+K14+M14/'1.2. Кол-во МС'!H16</f>
        <v>#DIV/0!</v>
      </c>
      <c r="P14" s="216"/>
      <c r="Q14" s="249" t="b">
        <f>C14+E14+G14+I14+K14+M14='1.2. Кол-во МС'!H16</f>
        <v>1</v>
      </c>
    </row>
    <row r="15" spans="2:17" ht="24.95" customHeight="1" x14ac:dyDescent="0.25">
      <c r="B15" s="79" t="s">
        <v>10</v>
      </c>
      <c r="C15" s="85"/>
      <c r="D15" s="55" t="e">
        <f>C15/'1.2. Кол-во МС'!H17</f>
        <v>#DIV/0!</v>
      </c>
      <c r="E15" s="85"/>
      <c r="F15" s="55" t="e">
        <f>E15/'1.2. Кол-во МС'!H17</f>
        <v>#DIV/0!</v>
      </c>
      <c r="G15" s="84"/>
      <c r="H15" s="55" t="e">
        <f>G15/'1.2. Кол-во МС'!H17</f>
        <v>#DIV/0!</v>
      </c>
      <c r="I15" s="84"/>
      <c r="J15" s="55" t="e">
        <f>I15/'1.2. Кол-во МС'!H17</f>
        <v>#DIV/0!</v>
      </c>
      <c r="K15" s="204"/>
      <c r="L15" s="55" t="e">
        <f>K15/'1.2. Кол-во МС'!H17</f>
        <v>#DIV/0!</v>
      </c>
      <c r="M15" s="84"/>
      <c r="N15" s="55" t="e">
        <f>M15/'1.2. Кол-во МС'!H17</f>
        <v>#DIV/0!</v>
      </c>
      <c r="O15" s="217" t="e">
        <f>G15+I15+K15+M15/'1.2. Кол-во МС'!H17</f>
        <v>#DIV/0!</v>
      </c>
      <c r="P15" s="216"/>
      <c r="Q15" s="249" t="b">
        <f>C15+E15+G15+I15+K15+M15='1.2. Кол-во МС'!H17</f>
        <v>1</v>
      </c>
    </row>
    <row r="16" spans="2:17" ht="24.95" customHeight="1" x14ac:dyDescent="0.25">
      <c r="B16" s="79" t="s">
        <v>11</v>
      </c>
      <c r="C16" s="85"/>
      <c r="D16" s="55" t="e">
        <f>C16/'1.2. Кол-во МС'!H18</f>
        <v>#DIV/0!</v>
      </c>
      <c r="E16" s="85"/>
      <c r="F16" s="55" t="e">
        <f>E16/'1.2. Кол-во МС'!H18</f>
        <v>#DIV/0!</v>
      </c>
      <c r="G16" s="84"/>
      <c r="H16" s="55" t="e">
        <f>G16/'1.2. Кол-во МС'!H18</f>
        <v>#DIV/0!</v>
      </c>
      <c r="I16" s="84"/>
      <c r="J16" s="55" t="e">
        <f>I16/'1.2. Кол-во МС'!H18</f>
        <v>#DIV/0!</v>
      </c>
      <c r="K16" s="204"/>
      <c r="L16" s="55" t="e">
        <f>K16/'1.2. Кол-во МС'!H18</f>
        <v>#DIV/0!</v>
      </c>
      <c r="M16" s="84"/>
      <c r="N16" s="55" t="e">
        <f>M16/'1.2. Кол-во МС'!H18</f>
        <v>#DIV/0!</v>
      </c>
      <c r="O16" s="217" t="e">
        <f>G16+I16+K16+M16/'1.2. Кол-во МС'!H18</f>
        <v>#DIV/0!</v>
      </c>
      <c r="P16" s="216"/>
      <c r="Q16" s="249" t="b">
        <f>C16+E16+G16+I16+K16+M16='1.2. Кол-во МС'!H18</f>
        <v>1</v>
      </c>
    </row>
    <row r="17" spans="2:17" ht="24.95" customHeight="1" x14ac:dyDescent="0.25">
      <c r="B17" s="79" t="s">
        <v>12</v>
      </c>
      <c r="C17" s="85"/>
      <c r="D17" s="55" t="e">
        <f>C17/'1.2. Кол-во МС'!H19</f>
        <v>#DIV/0!</v>
      </c>
      <c r="E17" s="85"/>
      <c r="F17" s="55" t="e">
        <f>E17/'1.2. Кол-во МС'!H19</f>
        <v>#DIV/0!</v>
      </c>
      <c r="G17" s="84"/>
      <c r="H17" s="55" t="e">
        <f>G17/'1.2. Кол-во МС'!H19</f>
        <v>#DIV/0!</v>
      </c>
      <c r="I17" s="84"/>
      <c r="J17" s="55" t="e">
        <f>I17/'1.2. Кол-во МС'!H19</f>
        <v>#DIV/0!</v>
      </c>
      <c r="K17" s="204"/>
      <c r="L17" s="55" t="e">
        <f>K17/'1.2. Кол-во МС'!H19</f>
        <v>#DIV/0!</v>
      </c>
      <c r="M17" s="84"/>
      <c r="N17" s="55" t="e">
        <f>M17/'1.2. Кол-во МС'!H19</f>
        <v>#DIV/0!</v>
      </c>
      <c r="O17" s="217" t="e">
        <f>G17+I17+K17+M17/'1.2. Кол-во МС'!H19</f>
        <v>#DIV/0!</v>
      </c>
      <c r="P17" s="216"/>
      <c r="Q17" s="249" t="b">
        <f>C17+E17+G17+I17+K17+M17='1.2. Кол-во МС'!H19</f>
        <v>1</v>
      </c>
    </row>
    <row r="18" spans="2:17" ht="24.95" customHeight="1" x14ac:dyDescent="0.25">
      <c r="B18" s="79" t="s">
        <v>13</v>
      </c>
      <c r="C18" s="85">
        <v>115</v>
      </c>
      <c r="D18" s="55">
        <f>C18/'1.2. Кол-во МС'!H20</f>
        <v>6.3711911357340723E-2</v>
      </c>
      <c r="E18" s="85">
        <v>322</v>
      </c>
      <c r="F18" s="55">
        <f>E18/'1.2. Кол-во МС'!H20</f>
        <v>0.17839335180055402</v>
      </c>
      <c r="G18" s="84">
        <v>353</v>
      </c>
      <c r="H18" s="55">
        <f>G18/'1.2. Кол-во МС'!H20</f>
        <v>0.19556786703601109</v>
      </c>
      <c r="I18" s="84">
        <v>358</v>
      </c>
      <c r="J18" s="55">
        <f>I18/'1.2. Кол-во МС'!H20</f>
        <v>0.19833795013850417</v>
      </c>
      <c r="K18" s="204">
        <v>511</v>
      </c>
      <c r="L18" s="55">
        <f>K18/'1.2. Кол-во МС'!H20</f>
        <v>0.28310249307479224</v>
      </c>
      <c r="M18" s="84">
        <v>146</v>
      </c>
      <c r="N18" s="55">
        <f>M18/'1.2. Кол-во МС'!H20</f>
        <v>8.088642659279778E-2</v>
      </c>
      <c r="O18" s="217">
        <f>G18+I18+K18+M18/'1.2. Кол-во МС'!H20</f>
        <v>1222.0808864265928</v>
      </c>
      <c r="P18" s="216"/>
      <c r="Q18" s="249" t="b">
        <f>C18+E18+G18+I18+K18+M18='1.2. Кол-во МС'!H20</f>
        <v>1</v>
      </c>
    </row>
    <row r="19" spans="2:17" ht="24.95" customHeight="1" x14ac:dyDescent="0.25">
      <c r="B19" s="80" t="s">
        <v>16</v>
      </c>
      <c r="C19" s="9">
        <f>SUM(C5:C18)</f>
        <v>115</v>
      </c>
      <c r="D19" s="68">
        <f>C19/'1.2. Кол-во МС'!H21</f>
        <v>6.3711911357340723E-2</v>
      </c>
      <c r="E19" s="9">
        <f>SUM(E5:E18)</f>
        <v>322</v>
      </c>
      <c r="F19" s="68">
        <f>E19/'1.2. Кол-во МС'!H21</f>
        <v>0.17839335180055402</v>
      </c>
      <c r="G19" s="9">
        <f>SUM(G5:G18)</f>
        <v>353</v>
      </c>
      <c r="H19" s="68">
        <f>G19/'1.2. Кол-во МС'!H21</f>
        <v>0.19556786703601109</v>
      </c>
      <c r="I19" s="9">
        <f>SUM(I5:I18)</f>
        <v>358</v>
      </c>
      <c r="J19" s="68">
        <f>I19/'1.2. Кол-во МС'!H21</f>
        <v>0.19833795013850417</v>
      </c>
      <c r="K19" s="215">
        <f>SUM(K5:K18)</f>
        <v>511</v>
      </c>
      <c r="L19" s="55">
        <f>K19/'1.2. Кол-во МС'!H21</f>
        <v>0.28310249307479224</v>
      </c>
      <c r="M19" s="9">
        <f>SUM(M5:M18)</f>
        <v>146</v>
      </c>
      <c r="N19" s="68">
        <f>M19/'1.2. Кол-во МС'!H21</f>
        <v>8.088642659279778E-2</v>
      </c>
      <c r="O19" s="218">
        <f>G19+I19+K19+M19/'1.2. Кол-во МС'!H21</f>
        <v>1222.0808864265928</v>
      </c>
      <c r="P19" s="216"/>
      <c r="Q19" s="249" t="b">
        <f>C19+E19+G19+I19+K19+M19='1.2. Кол-во МС'!H21</f>
        <v>1</v>
      </c>
    </row>
    <row r="22" spans="2:17" x14ac:dyDescent="0.2">
      <c r="G22" s="15"/>
    </row>
  </sheetData>
  <sheetProtection formatCells="0" formatColumns="0" formatRows="0" selectLockedCells="1"/>
  <mergeCells count="1">
    <mergeCell ref="B2:N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2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5E98-0717-4C38-8F3A-D2AF13815F9D}">
  <sheetPr>
    <pageSetUpPr fitToPage="1"/>
  </sheetPr>
  <dimension ref="B1:V19"/>
  <sheetViews>
    <sheetView view="pageBreakPreview" topLeftCell="E1" zoomScale="80" zoomScaleNormal="100" zoomScaleSheetLayoutView="80" workbookViewId="0">
      <selection activeCell="Q18" sqref="Q18"/>
    </sheetView>
  </sheetViews>
  <sheetFormatPr defaultRowHeight="12.75" x14ac:dyDescent="0.2"/>
  <cols>
    <col min="1" max="1" width="1" style="2" customWidth="1"/>
    <col min="2" max="2" width="36" style="2" customWidth="1"/>
    <col min="3" max="14" width="9.7109375" style="2" customWidth="1"/>
    <col min="15" max="16" width="11.7109375" style="2" customWidth="1"/>
    <col min="17" max="17" width="9.7109375" style="2" customWidth="1"/>
    <col min="18" max="18" width="14.7109375" style="2" customWidth="1"/>
    <col min="19" max="21" width="11.7109375" style="2" customWidth="1"/>
    <col min="22" max="16384" width="9.140625" style="2"/>
  </cols>
  <sheetData>
    <row r="1" spans="2:22" ht="20.25" x14ac:dyDescent="0.2">
      <c r="B1" s="294" t="s">
        <v>55</v>
      </c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14"/>
    </row>
    <row r="2" spans="2:22" ht="15.75" x14ac:dyDescent="0.2">
      <c r="P2" s="297"/>
      <c r="Q2" s="297"/>
      <c r="R2" s="297"/>
      <c r="S2" s="297"/>
      <c r="T2" s="28"/>
    </row>
    <row r="3" spans="2:22" ht="23.25" customHeight="1" x14ac:dyDescent="0.2">
      <c r="B3" s="289" t="s">
        <v>14</v>
      </c>
      <c r="C3" s="292" t="s">
        <v>224</v>
      </c>
      <c r="D3" s="293" t="s">
        <v>33</v>
      </c>
      <c r="E3" s="256" t="s">
        <v>53</v>
      </c>
      <c r="F3" s="257"/>
      <c r="G3" s="257"/>
      <c r="H3" s="257"/>
      <c r="I3" s="257"/>
      <c r="J3" s="257"/>
      <c r="K3" s="257"/>
      <c r="L3" s="257"/>
      <c r="M3" s="257"/>
      <c r="N3" s="258"/>
      <c r="O3" s="259" t="s">
        <v>225</v>
      </c>
      <c r="P3" s="292" t="s">
        <v>249</v>
      </c>
      <c r="Q3" s="295" t="s">
        <v>269</v>
      </c>
      <c r="R3" s="292" t="s">
        <v>226</v>
      </c>
      <c r="S3" s="292" t="s">
        <v>227</v>
      </c>
      <c r="T3" s="268" t="s">
        <v>149</v>
      </c>
    </row>
    <row r="4" spans="2:22" ht="250.5" customHeight="1" x14ac:dyDescent="0.2">
      <c r="B4" s="291"/>
      <c r="C4" s="292"/>
      <c r="D4" s="293"/>
      <c r="E4" s="36" t="s">
        <v>54</v>
      </c>
      <c r="F4" s="56" t="s">
        <v>26</v>
      </c>
      <c r="G4" s="99" t="s">
        <v>268</v>
      </c>
      <c r="H4" s="56" t="s">
        <v>26</v>
      </c>
      <c r="I4" s="36" t="s">
        <v>228</v>
      </c>
      <c r="J4" s="56" t="s">
        <v>26</v>
      </c>
      <c r="K4" s="36" t="s">
        <v>229</v>
      </c>
      <c r="L4" s="224" t="s">
        <v>26</v>
      </c>
      <c r="M4" s="36" t="s">
        <v>97</v>
      </c>
      <c r="N4" s="224" t="s">
        <v>26</v>
      </c>
      <c r="O4" s="260"/>
      <c r="P4" s="292"/>
      <c r="Q4" s="296"/>
      <c r="R4" s="292"/>
      <c r="S4" s="292"/>
      <c r="T4" s="270"/>
    </row>
    <row r="5" spans="2:22" ht="24.95" customHeight="1" x14ac:dyDescent="0.2">
      <c r="B5" s="101" t="s">
        <v>0</v>
      </c>
      <c r="C5" s="155">
        <f>E5+G5+I5+K5+M5</f>
        <v>0</v>
      </c>
      <c r="D5" s="150" t="e">
        <f>C5/'1.1. Кол-во ГС'!L7</f>
        <v>#DIV/0!</v>
      </c>
      <c r="E5" s="156"/>
      <c r="F5" s="157" t="e">
        <f>E5/C5</f>
        <v>#DIV/0!</v>
      </c>
      <c r="G5" s="219"/>
      <c r="H5" s="157" t="e">
        <f>G5/C5</f>
        <v>#DIV/0!</v>
      </c>
      <c r="I5" s="156"/>
      <c r="J5" s="157" t="e">
        <f>I5/C5</f>
        <v>#DIV/0!</v>
      </c>
      <c r="K5" s="156"/>
      <c r="L5" s="157" t="e">
        <f>K5/C5</f>
        <v>#DIV/0!</v>
      </c>
      <c r="M5" s="156"/>
      <c r="N5" s="157" t="e">
        <f>M5/C5</f>
        <v>#DIV/0!</v>
      </c>
      <c r="O5" s="158"/>
      <c r="P5" s="156"/>
      <c r="Q5" s="221"/>
      <c r="R5" s="156"/>
      <c r="S5" s="158"/>
      <c r="T5" s="159" t="e">
        <f>(E5+G5)/'1.1. Кол-во ГС'!L7</f>
        <v>#DIV/0!</v>
      </c>
      <c r="V5" s="11"/>
    </row>
    <row r="6" spans="2:22" ht="24.95" customHeight="1" x14ac:dyDescent="0.2">
      <c r="B6" s="101" t="s">
        <v>1</v>
      </c>
      <c r="C6" s="155">
        <f t="shared" ref="C6:C19" si="0">E6+G6+I6+K6+M6</f>
        <v>0</v>
      </c>
      <c r="D6" s="150" t="e">
        <f>C6/'1.1. Кол-во ГС'!L8</f>
        <v>#DIV/0!</v>
      </c>
      <c r="E6" s="156"/>
      <c r="F6" s="157" t="e">
        <f t="shared" ref="F6:F19" si="1">E6/C6</f>
        <v>#DIV/0!</v>
      </c>
      <c r="G6" s="219"/>
      <c r="H6" s="157" t="e">
        <f t="shared" ref="H6:H19" si="2">G6/C6</f>
        <v>#DIV/0!</v>
      </c>
      <c r="I6" s="156"/>
      <c r="J6" s="157" t="e">
        <f t="shared" ref="J6:J19" si="3">I6/C6</f>
        <v>#DIV/0!</v>
      </c>
      <c r="K6" s="156"/>
      <c r="L6" s="157" t="e">
        <f t="shared" ref="L6:L19" si="4">K6/C6</f>
        <v>#DIV/0!</v>
      </c>
      <c r="M6" s="156"/>
      <c r="N6" s="157" t="e">
        <f t="shared" ref="N6:N19" si="5">M6/C6</f>
        <v>#DIV/0!</v>
      </c>
      <c r="O6" s="156"/>
      <c r="P6" s="156"/>
      <c r="Q6" s="221"/>
      <c r="R6" s="156"/>
      <c r="S6" s="158"/>
      <c r="T6" s="159" t="e">
        <f>(E6+G6)/'1.1. Кол-во ГС'!L8</f>
        <v>#DIV/0!</v>
      </c>
      <c r="V6" s="11"/>
    </row>
    <row r="7" spans="2:22" ht="24.95" customHeight="1" x14ac:dyDescent="0.2">
      <c r="B7" s="101" t="s">
        <v>2</v>
      </c>
      <c r="C7" s="155">
        <f t="shared" si="0"/>
        <v>0</v>
      </c>
      <c r="D7" s="150" t="e">
        <f>C7/'1.1. Кол-во ГС'!L9</f>
        <v>#DIV/0!</v>
      </c>
      <c r="E7" s="156"/>
      <c r="F7" s="157" t="e">
        <f t="shared" si="1"/>
        <v>#DIV/0!</v>
      </c>
      <c r="G7" s="219"/>
      <c r="H7" s="157" t="e">
        <f t="shared" si="2"/>
        <v>#DIV/0!</v>
      </c>
      <c r="I7" s="156"/>
      <c r="J7" s="157" t="e">
        <f t="shared" si="3"/>
        <v>#DIV/0!</v>
      </c>
      <c r="K7" s="156"/>
      <c r="L7" s="157" t="e">
        <f t="shared" si="4"/>
        <v>#DIV/0!</v>
      </c>
      <c r="M7" s="156"/>
      <c r="N7" s="157" t="e">
        <f t="shared" si="5"/>
        <v>#DIV/0!</v>
      </c>
      <c r="O7" s="156"/>
      <c r="P7" s="156"/>
      <c r="Q7" s="221"/>
      <c r="R7" s="156"/>
      <c r="S7" s="156"/>
      <c r="T7" s="159" t="e">
        <f>(E7+G7)/'1.1. Кол-во ГС'!L9</f>
        <v>#DIV/0!</v>
      </c>
      <c r="V7" s="11"/>
    </row>
    <row r="8" spans="2:22" ht="24.95" customHeight="1" x14ac:dyDescent="0.2">
      <c r="B8" s="101" t="s">
        <v>3</v>
      </c>
      <c r="C8" s="155">
        <f t="shared" si="0"/>
        <v>0</v>
      </c>
      <c r="D8" s="150" t="e">
        <f>C8/'1.1. Кол-во ГС'!L10</f>
        <v>#DIV/0!</v>
      </c>
      <c r="E8" s="156"/>
      <c r="F8" s="157" t="e">
        <f t="shared" si="1"/>
        <v>#DIV/0!</v>
      </c>
      <c r="G8" s="219"/>
      <c r="H8" s="157" t="e">
        <f t="shared" si="2"/>
        <v>#DIV/0!</v>
      </c>
      <c r="I8" s="156"/>
      <c r="J8" s="157" t="e">
        <f t="shared" si="3"/>
        <v>#DIV/0!</v>
      </c>
      <c r="K8" s="156"/>
      <c r="L8" s="157" t="e">
        <f t="shared" si="4"/>
        <v>#DIV/0!</v>
      </c>
      <c r="M8" s="156"/>
      <c r="N8" s="157" t="e">
        <f t="shared" si="5"/>
        <v>#DIV/0!</v>
      </c>
      <c r="O8" s="156"/>
      <c r="P8" s="156"/>
      <c r="Q8" s="221"/>
      <c r="R8" s="156"/>
      <c r="S8" s="156"/>
      <c r="T8" s="159" t="e">
        <f>(E8+G8)/'1.1. Кол-во ГС'!L10</f>
        <v>#DIV/0!</v>
      </c>
      <c r="V8" s="11"/>
    </row>
    <row r="9" spans="2:22" ht="24.95" customHeight="1" x14ac:dyDescent="0.2">
      <c r="B9" s="101" t="s">
        <v>4</v>
      </c>
      <c r="C9" s="155">
        <f t="shared" si="0"/>
        <v>0</v>
      </c>
      <c r="D9" s="150" t="e">
        <f>C9/'1.1. Кол-во ГС'!L11</f>
        <v>#DIV/0!</v>
      </c>
      <c r="E9" s="156"/>
      <c r="F9" s="157" t="e">
        <f t="shared" si="1"/>
        <v>#DIV/0!</v>
      </c>
      <c r="G9" s="219"/>
      <c r="H9" s="157" t="e">
        <f t="shared" si="2"/>
        <v>#DIV/0!</v>
      </c>
      <c r="I9" s="156"/>
      <c r="J9" s="157" t="e">
        <f t="shared" si="3"/>
        <v>#DIV/0!</v>
      </c>
      <c r="K9" s="156"/>
      <c r="L9" s="157" t="e">
        <f t="shared" si="4"/>
        <v>#DIV/0!</v>
      </c>
      <c r="M9" s="156"/>
      <c r="N9" s="157" t="e">
        <f t="shared" si="5"/>
        <v>#DIV/0!</v>
      </c>
      <c r="O9" s="156"/>
      <c r="P9" s="156"/>
      <c r="Q9" s="221"/>
      <c r="R9" s="156"/>
      <c r="S9" s="156"/>
      <c r="T9" s="159" t="e">
        <f>(E9+G9)/'1.1. Кол-во ГС'!L11</f>
        <v>#DIV/0!</v>
      </c>
      <c r="V9" s="11"/>
    </row>
    <row r="10" spans="2:22" ht="24.95" customHeight="1" x14ac:dyDescent="0.2">
      <c r="B10" s="101" t="s">
        <v>5</v>
      </c>
      <c r="C10" s="155">
        <f t="shared" si="0"/>
        <v>0</v>
      </c>
      <c r="D10" s="150" t="e">
        <f>C10/'1.1. Кол-во ГС'!L12</f>
        <v>#DIV/0!</v>
      </c>
      <c r="E10" s="156"/>
      <c r="F10" s="157" t="e">
        <f t="shared" si="1"/>
        <v>#DIV/0!</v>
      </c>
      <c r="G10" s="219"/>
      <c r="H10" s="157" t="e">
        <f t="shared" si="2"/>
        <v>#DIV/0!</v>
      </c>
      <c r="I10" s="156"/>
      <c r="J10" s="157" t="e">
        <f t="shared" si="3"/>
        <v>#DIV/0!</v>
      </c>
      <c r="K10" s="156"/>
      <c r="L10" s="157" t="e">
        <f t="shared" si="4"/>
        <v>#DIV/0!</v>
      </c>
      <c r="M10" s="158"/>
      <c r="N10" s="157" t="e">
        <f t="shared" si="5"/>
        <v>#DIV/0!</v>
      </c>
      <c r="O10" s="156"/>
      <c r="P10" s="156"/>
      <c r="Q10" s="221"/>
      <c r="R10" s="158"/>
      <c r="S10" s="158"/>
      <c r="T10" s="159" t="e">
        <f>(E10+G10)/'1.1. Кол-во ГС'!L12</f>
        <v>#DIV/0!</v>
      </c>
      <c r="V10" s="11"/>
    </row>
    <row r="11" spans="2:22" ht="24.95" customHeight="1" x14ac:dyDescent="0.2">
      <c r="B11" s="101" t="s">
        <v>6</v>
      </c>
      <c r="C11" s="155">
        <f t="shared" si="0"/>
        <v>0</v>
      </c>
      <c r="D11" s="150" t="e">
        <f>C11/'1.1. Кол-во ГС'!L13</f>
        <v>#DIV/0!</v>
      </c>
      <c r="E11" s="158"/>
      <c r="F11" s="157" t="e">
        <f t="shared" si="1"/>
        <v>#DIV/0!</v>
      </c>
      <c r="G11" s="219"/>
      <c r="H11" s="157" t="e">
        <f t="shared" si="2"/>
        <v>#DIV/0!</v>
      </c>
      <c r="I11" s="156"/>
      <c r="J11" s="157" t="e">
        <f t="shared" si="3"/>
        <v>#DIV/0!</v>
      </c>
      <c r="K11" s="156"/>
      <c r="L11" s="157" t="e">
        <f t="shared" si="4"/>
        <v>#DIV/0!</v>
      </c>
      <c r="M11" s="156"/>
      <c r="N11" s="157" t="e">
        <f t="shared" si="5"/>
        <v>#DIV/0!</v>
      </c>
      <c r="O11" s="156"/>
      <c r="P11" s="156"/>
      <c r="Q11" s="221"/>
      <c r="R11" s="158"/>
      <c r="S11" s="156"/>
      <c r="T11" s="159" t="e">
        <f>(E11+G11)/'1.1. Кол-во ГС'!L13</f>
        <v>#DIV/0!</v>
      </c>
      <c r="V11" s="11"/>
    </row>
    <row r="12" spans="2:22" ht="24.95" customHeight="1" x14ac:dyDescent="0.2">
      <c r="B12" s="101" t="s">
        <v>7</v>
      </c>
      <c r="C12" s="155">
        <f t="shared" si="0"/>
        <v>0</v>
      </c>
      <c r="D12" s="150" t="e">
        <f>C12/'1.1. Кол-во ГС'!L14</f>
        <v>#DIV/0!</v>
      </c>
      <c r="E12" s="156"/>
      <c r="F12" s="157" t="e">
        <f t="shared" si="1"/>
        <v>#DIV/0!</v>
      </c>
      <c r="G12" s="219"/>
      <c r="H12" s="157" t="e">
        <f t="shared" si="2"/>
        <v>#DIV/0!</v>
      </c>
      <c r="I12" s="156"/>
      <c r="J12" s="157" t="e">
        <f t="shared" si="3"/>
        <v>#DIV/0!</v>
      </c>
      <c r="K12" s="156"/>
      <c r="L12" s="157" t="e">
        <f t="shared" si="4"/>
        <v>#DIV/0!</v>
      </c>
      <c r="M12" s="156"/>
      <c r="N12" s="157" t="e">
        <f t="shared" si="5"/>
        <v>#DIV/0!</v>
      </c>
      <c r="O12" s="156"/>
      <c r="P12" s="156"/>
      <c r="Q12" s="221"/>
      <c r="R12" s="156"/>
      <c r="S12" s="156"/>
      <c r="T12" s="159" t="e">
        <f>(E12+G12)/'1.1. Кол-во ГС'!L14</f>
        <v>#DIV/0!</v>
      </c>
      <c r="V12" s="11"/>
    </row>
    <row r="13" spans="2:22" ht="24.95" customHeight="1" x14ac:dyDescent="0.2">
      <c r="B13" s="101" t="s">
        <v>8</v>
      </c>
      <c r="C13" s="155">
        <f t="shared" si="0"/>
        <v>0</v>
      </c>
      <c r="D13" s="150" t="e">
        <f>C13/'1.1. Кол-во ГС'!L15</f>
        <v>#DIV/0!</v>
      </c>
      <c r="E13" s="156"/>
      <c r="F13" s="157" t="e">
        <f t="shared" si="1"/>
        <v>#DIV/0!</v>
      </c>
      <c r="G13" s="219"/>
      <c r="H13" s="157" t="e">
        <f t="shared" si="2"/>
        <v>#DIV/0!</v>
      </c>
      <c r="I13" s="158"/>
      <c r="J13" s="157" t="e">
        <f t="shared" si="3"/>
        <v>#DIV/0!</v>
      </c>
      <c r="K13" s="156"/>
      <c r="L13" s="157" t="e">
        <f t="shared" si="4"/>
        <v>#DIV/0!</v>
      </c>
      <c r="M13" s="156"/>
      <c r="N13" s="157" t="e">
        <f t="shared" si="5"/>
        <v>#DIV/0!</v>
      </c>
      <c r="O13" s="156"/>
      <c r="P13" s="156"/>
      <c r="Q13" s="221"/>
      <c r="R13" s="158"/>
      <c r="S13" s="156"/>
      <c r="T13" s="159" t="e">
        <f>(E13+G13)/'1.1. Кол-во ГС'!L15</f>
        <v>#DIV/0!</v>
      </c>
      <c r="V13" s="11"/>
    </row>
    <row r="14" spans="2:22" ht="24.95" customHeight="1" x14ac:dyDescent="0.2">
      <c r="B14" s="101" t="s">
        <v>9</v>
      </c>
      <c r="C14" s="155">
        <f t="shared" si="0"/>
        <v>0</v>
      </c>
      <c r="D14" s="150" t="e">
        <f>C14/'1.1. Кол-во ГС'!L16</f>
        <v>#DIV/0!</v>
      </c>
      <c r="E14" s="156"/>
      <c r="F14" s="157" t="e">
        <f t="shared" si="1"/>
        <v>#DIV/0!</v>
      </c>
      <c r="G14" s="219"/>
      <c r="H14" s="157" t="e">
        <f t="shared" si="2"/>
        <v>#DIV/0!</v>
      </c>
      <c r="I14" s="158"/>
      <c r="J14" s="157" t="e">
        <f t="shared" si="3"/>
        <v>#DIV/0!</v>
      </c>
      <c r="K14" s="156"/>
      <c r="L14" s="157" t="e">
        <f t="shared" si="4"/>
        <v>#DIV/0!</v>
      </c>
      <c r="M14" s="156"/>
      <c r="N14" s="157" t="e">
        <f t="shared" si="5"/>
        <v>#DIV/0!</v>
      </c>
      <c r="O14" s="158"/>
      <c r="P14" s="156"/>
      <c r="Q14" s="221"/>
      <c r="R14" s="158"/>
      <c r="S14" s="158"/>
      <c r="T14" s="159" t="e">
        <f>(E14+G14)/'1.1. Кол-во ГС'!L16</f>
        <v>#DIV/0!</v>
      </c>
      <c r="V14" s="11"/>
    </row>
    <row r="15" spans="2:22" ht="24.95" customHeight="1" x14ac:dyDescent="0.2">
      <c r="B15" s="101" t="s">
        <v>10</v>
      </c>
      <c r="C15" s="155">
        <f t="shared" si="0"/>
        <v>0</v>
      </c>
      <c r="D15" s="150" t="e">
        <f>C15/'1.1. Кол-во ГС'!L17</f>
        <v>#DIV/0!</v>
      </c>
      <c r="E15" s="156"/>
      <c r="F15" s="157" t="e">
        <f t="shared" si="1"/>
        <v>#DIV/0!</v>
      </c>
      <c r="G15" s="219"/>
      <c r="H15" s="157" t="e">
        <f t="shared" si="2"/>
        <v>#DIV/0!</v>
      </c>
      <c r="I15" s="158"/>
      <c r="J15" s="157" t="e">
        <f t="shared" si="3"/>
        <v>#DIV/0!</v>
      </c>
      <c r="K15" s="156"/>
      <c r="L15" s="157" t="e">
        <f t="shared" si="4"/>
        <v>#DIV/0!</v>
      </c>
      <c r="M15" s="156"/>
      <c r="N15" s="157" t="e">
        <f t="shared" si="5"/>
        <v>#DIV/0!</v>
      </c>
      <c r="O15" s="156"/>
      <c r="P15" s="156"/>
      <c r="Q15" s="221"/>
      <c r="R15" s="158"/>
      <c r="S15" s="156"/>
      <c r="T15" s="159" t="e">
        <f>(E15+G15)/'1.1. Кол-во ГС'!L17</f>
        <v>#DIV/0!</v>
      </c>
      <c r="U15" s="12"/>
      <c r="V15" s="11"/>
    </row>
    <row r="16" spans="2:22" ht="24.95" customHeight="1" x14ac:dyDescent="0.2">
      <c r="B16" s="101" t="s">
        <v>11</v>
      </c>
      <c r="C16" s="155">
        <f t="shared" si="0"/>
        <v>0</v>
      </c>
      <c r="D16" s="150" t="e">
        <f>C16/'1.1. Кол-во ГС'!L18</f>
        <v>#DIV/0!</v>
      </c>
      <c r="E16" s="156"/>
      <c r="F16" s="157" t="e">
        <f t="shared" si="1"/>
        <v>#DIV/0!</v>
      </c>
      <c r="G16" s="219"/>
      <c r="H16" s="157" t="e">
        <f t="shared" si="2"/>
        <v>#DIV/0!</v>
      </c>
      <c r="I16" s="158"/>
      <c r="J16" s="157" t="e">
        <f t="shared" si="3"/>
        <v>#DIV/0!</v>
      </c>
      <c r="K16" s="156"/>
      <c r="L16" s="157" t="e">
        <f t="shared" si="4"/>
        <v>#DIV/0!</v>
      </c>
      <c r="M16" s="156"/>
      <c r="N16" s="157" t="e">
        <f t="shared" si="5"/>
        <v>#DIV/0!</v>
      </c>
      <c r="O16" s="156"/>
      <c r="P16" s="158"/>
      <c r="Q16" s="221"/>
      <c r="R16" s="156"/>
      <c r="S16" s="156"/>
      <c r="T16" s="159" t="e">
        <f>(E16+G16)/'1.1. Кол-во ГС'!L18</f>
        <v>#DIV/0!</v>
      </c>
      <c r="V16" s="11"/>
    </row>
    <row r="17" spans="2:22" ht="24.95" customHeight="1" x14ac:dyDescent="0.2">
      <c r="B17" s="101" t="s">
        <v>12</v>
      </c>
      <c r="C17" s="155">
        <f t="shared" si="0"/>
        <v>0</v>
      </c>
      <c r="D17" s="150" t="e">
        <f>C17/'1.1. Кол-во ГС'!L19</f>
        <v>#DIV/0!</v>
      </c>
      <c r="E17" s="156"/>
      <c r="F17" s="157" t="e">
        <f t="shared" si="1"/>
        <v>#DIV/0!</v>
      </c>
      <c r="G17" s="219"/>
      <c r="H17" s="157" t="e">
        <f t="shared" si="2"/>
        <v>#DIV/0!</v>
      </c>
      <c r="I17" s="156"/>
      <c r="J17" s="157" t="e">
        <f t="shared" si="3"/>
        <v>#DIV/0!</v>
      </c>
      <c r="K17" s="156"/>
      <c r="L17" s="157" t="e">
        <f t="shared" si="4"/>
        <v>#DIV/0!</v>
      </c>
      <c r="M17" s="156"/>
      <c r="N17" s="157" t="e">
        <f t="shared" si="5"/>
        <v>#DIV/0!</v>
      </c>
      <c r="O17" s="156"/>
      <c r="P17" s="156"/>
      <c r="Q17" s="221"/>
      <c r="R17" s="158"/>
      <c r="S17" s="158"/>
      <c r="T17" s="159" t="e">
        <f>(E17+G17)/'1.1. Кол-во ГС'!L19</f>
        <v>#DIV/0!</v>
      </c>
      <c r="V17" s="11"/>
    </row>
    <row r="18" spans="2:22" ht="24.95" customHeight="1" x14ac:dyDescent="0.2">
      <c r="B18" s="101" t="s">
        <v>13</v>
      </c>
      <c r="C18" s="155">
        <f>E18+G18+I18+K18+M18</f>
        <v>374</v>
      </c>
      <c r="D18" s="150">
        <f>C18/'1.1. Кол-во ГС'!L20</f>
        <v>0.27765404602821087</v>
      </c>
      <c r="E18" s="156">
        <v>304</v>
      </c>
      <c r="F18" s="157">
        <f t="shared" si="1"/>
        <v>0.81283422459893051</v>
      </c>
      <c r="G18" s="219">
        <v>0</v>
      </c>
      <c r="H18" s="157">
        <f t="shared" si="2"/>
        <v>0</v>
      </c>
      <c r="I18" s="158">
        <v>3</v>
      </c>
      <c r="J18" s="157">
        <f t="shared" si="3"/>
        <v>8.0213903743315516E-3</v>
      </c>
      <c r="K18" s="156">
        <v>37</v>
      </c>
      <c r="L18" s="157">
        <f t="shared" si="4"/>
        <v>9.8930481283422467E-2</v>
      </c>
      <c r="M18" s="156">
        <v>30</v>
      </c>
      <c r="N18" s="157">
        <f t="shared" si="5"/>
        <v>8.0213903743315509E-2</v>
      </c>
      <c r="O18" s="158">
        <v>3</v>
      </c>
      <c r="P18" s="156">
        <v>90</v>
      </c>
      <c r="Q18" s="221">
        <v>41</v>
      </c>
      <c r="R18" s="158">
        <v>13</v>
      </c>
      <c r="S18" s="158">
        <v>34</v>
      </c>
      <c r="T18" s="159">
        <f>(E18+G18)/'1.1. Кол-во ГС'!L20</f>
        <v>0.22568671121009651</v>
      </c>
      <c r="V18" s="11"/>
    </row>
    <row r="19" spans="2:22" ht="24.95" customHeight="1" x14ac:dyDescent="0.2">
      <c r="B19" s="102" t="s">
        <v>16</v>
      </c>
      <c r="C19" s="160">
        <f t="shared" si="0"/>
        <v>374</v>
      </c>
      <c r="D19" s="152">
        <f>C19/'1.1. Кол-во ГС'!L21</f>
        <v>0.27765404602821087</v>
      </c>
      <c r="E19" s="161">
        <f>SUM(E5:E18)</f>
        <v>304</v>
      </c>
      <c r="F19" s="162">
        <f t="shared" si="1"/>
        <v>0.81283422459893051</v>
      </c>
      <c r="G19" s="220">
        <f>SUM(G5:G18)</f>
        <v>0</v>
      </c>
      <c r="H19" s="162">
        <f t="shared" si="2"/>
        <v>0</v>
      </c>
      <c r="I19" s="161">
        <f>SUM(I5:I18)</f>
        <v>3</v>
      </c>
      <c r="J19" s="162">
        <f t="shared" si="3"/>
        <v>8.0213903743315516E-3</v>
      </c>
      <c r="K19" s="161">
        <f>SUM(K5:K18)</f>
        <v>37</v>
      </c>
      <c r="L19" s="162">
        <f t="shared" si="4"/>
        <v>9.8930481283422467E-2</v>
      </c>
      <c r="M19" s="163">
        <f>SUM(M5:M18)</f>
        <v>30</v>
      </c>
      <c r="N19" s="162">
        <f t="shared" si="5"/>
        <v>8.0213903743315509E-2</v>
      </c>
      <c r="O19" s="161">
        <f>SUM(O5:O18)</f>
        <v>3</v>
      </c>
      <c r="P19" s="161">
        <f>SUM(P5:P18)</f>
        <v>90</v>
      </c>
      <c r="Q19" s="222">
        <f>SUM(Q5:Q18)</f>
        <v>41</v>
      </c>
      <c r="R19" s="161">
        <f>SUM(R5:R18)</f>
        <v>13</v>
      </c>
      <c r="S19" s="161">
        <f>SUM(S5:S18)</f>
        <v>34</v>
      </c>
      <c r="T19" s="159">
        <f>(E19+G19)/'1.1. Кол-во ГС'!L21</f>
        <v>0.22568671121009651</v>
      </c>
      <c r="V19" s="11"/>
    </row>
  </sheetData>
  <sheetProtection formatCells="0" formatColumns="0" formatRows="0" selectLockedCells="1"/>
  <mergeCells count="12">
    <mergeCell ref="B1:S1"/>
    <mergeCell ref="C3:C4"/>
    <mergeCell ref="D3:D4"/>
    <mergeCell ref="O3:O4"/>
    <mergeCell ref="P3:P4"/>
    <mergeCell ref="P2:S2"/>
    <mergeCell ref="E3:N3"/>
    <mergeCell ref="T3:T4"/>
    <mergeCell ref="R3:R4"/>
    <mergeCell ref="S3:S4"/>
    <mergeCell ref="B3:B4"/>
    <mergeCell ref="Q3:Q4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2413-928A-40FE-BCF1-EFE2B40A552C}">
  <sheetPr>
    <pageSetUpPr fitToPage="1"/>
  </sheetPr>
  <dimension ref="B2:F20"/>
  <sheetViews>
    <sheetView view="pageBreakPreview" zoomScale="90" zoomScaleNormal="100" zoomScaleSheetLayoutView="90" workbookViewId="0">
      <selection activeCell="D25" sqref="D25"/>
    </sheetView>
  </sheetViews>
  <sheetFormatPr defaultRowHeight="12.75" x14ac:dyDescent="0.2"/>
  <cols>
    <col min="1" max="1" width="1" customWidth="1"/>
    <col min="2" max="2" width="40.7109375" customWidth="1"/>
    <col min="3" max="5" width="17.7109375" customWidth="1"/>
    <col min="6" max="6" width="120.7109375" customWidth="1"/>
    <col min="7" max="7" width="1.140625" customWidth="1"/>
  </cols>
  <sheetData>
    <row r="2" spans="2:6" ht="20.25" x14ac:dyDescent="0.3">
      <c r="B2" s="299" t="s">
        <v>59</v>
      </c>
      <c r="C2" s="299"/>
      <c r="D2" s="299"/>
      <c r="E2" s="299"/>
      <c r="F2" s="299"/>
    </row>
    <row r="3" spans="2:6" ht="15.75" x14ac:dyDescent="0.2">
      <c r="F3" s="1"/>
    </row>
    <row r="4" spans="2:6" ht="25.5" customHeight="1" x14ac:dyDescent="0.2">
      <c r="B4" s="274" t="s">
        <v>14</v>
      </c>
      <c r="C4" s="298" t="s">
        <v>56</v>
      </c>
      <c r="D4" s="298"/>
      <c r="E4" s="298"/>
      <c r="F4" s="274" t="s">
        <v>150</v>
      </c>
    </row>
    <row r="5" spans="2:6" ht="81.75" customHeight="1" x14ac:dyDescent="0.2">
      <c r="B5" s="274"/>
      <c r="C5" s="21" t="s">
        <v>58</v>
      </c>
      <c r="D5" s="21" t="s">
        <v>57</v>
      </c>
      <c r="E5" s="21" t="s">
        <v>132</v>
      </c>
      <c r="F5" s="274"/>
    </row>
    <row r="6" spans="2:6" ht="20.25" x14ac:dyDescent="0.2">
      <c r="B6" s="101" t="s">
        <v>0</v>
      </c>
      <c r="C6" s="164"/>
      <c r="D6" s="164"/>
      <c r="E6" s="165">
        <f>C6-D6</f>
        <v>0</v>
      </c>
      <c r="F6" s="168"/>
    </row>
    <row r="7" spans="2:6" ht="20.25" x14ac:dyDescent="0.2">
      <c r="B7" s="101" t="s">
        <v>1</v>
      </c>
      <c r="C7" s="164"/>
      <c r="D7" s="164"/>
      <c r="E7" s="165">
        <f t="shared" ref="E7:E19" si="0">C7-D7</f>
        <v>0</v>
      </c>
      <c r="F7" s="169"/>
    </row>
    <row r="8" spans="2:6" ht="20.25" x14ac:dyDescent="0.2">
      <c r="B8" s="101" t="s">
        <v>2</v>
      </c>
      <c r="C8" s="164"/>
      <c r="D8" s="164"/>
      <c r="E8" s="165">
        <f t="shared" si="0"/>
        <v>0</v>
      </c>
      <c r="F8" s="168"/>
    </row>
    <row r="9" spans="2:6" ht="20.25" x14ac:dyDescent="0.2">
      <c r="B9" s="101" t="s">
        <v>3</v>
      </c>
      <c r="C9" s="164"/>
      <c r="D9" s="164"/>
      <c r="E9" s="165">
        <f t="shared" si="0"/>
        <v>0</v>
      </c>
      <c r="F9" s="169"/>
    </row>
    <row r="10" spans="2:6" ht="20.25" x14ac:dyDescent="0.2">
      <c r="B10" s="101" t="s">
        <v>4</v>
      </c>
      <c r="C10" s="164"/>
      <c r="D10" s="164"/>
      <c r="E10" s="165">
        <f t="shared" si="0"/>
        <v>0</v>
      </c>
      <c r="F10" s="168"/>
    </row>
    <row r="11" spans="2:6" ht="20.25" x14ac:dyDescent="0.2">
      <c r="B11" s="101" t="s">
        <v>5</v>
      </c>
      <c r="C11" s="164"/>
      <c r="D11" s="164"/>
      <c r="E11" s="165">
        <f t="shared" si="0"/>
        <v>0</v>
      </c>
      <c r="F11" s="168"/>
    </row>
    <row r="12" spans="2:6" ht="20.25" x14ac:dyDescent="0.2">
      <c r="B12" s="101" t="s">
        <v>6</v>
      </c>
      <c r="C12" s="164"/>
      <c r="D12" s="164"/>
      <c r="E12" s="165">
        <f t="shared" si="0"/>
        <v>0</v>
      </c>
      <c r="F12" s="168"/>
    </row>
    <row r="13" spans="2:6" ht="20.25" x14ac:dyDescent="0.2">
      <c r="B13" s="101" t="s">
        <v>7</v>
      </c>
      <c r="C13" s="164"/>
      <c r="D13" s="164"/>
      <c r="E13" s="165">
        <f t="shared" si="0"/>
        <v>0</v>
      </c>
      <c r="F13" s="168"/>
    </row>
    <row r="14" spans="2:6" ht="20.25" x14ac:dyDescent="0.2">
      <c r="B14" s="101" t="s">
        <v>8</v>
      </c>
      <c r="C14" s="164"/>
      <c r="D14" s="164"/>
      <c r="E14" s="165">
        <f t="shared" si="0"/>
        <v>0</v>
      </c>
      <c r="F14" s="170"/>
    </row>
    <row r="15" spans="2:6" ht="20.25" x14ac:dyDescent="0.2">
      <c r="B15" s="101" t="s">
        <v>9</v>
      </c>
      <c r="C15" s="164"/>
      <c r="D15" s="166"/>
      <c r="E15" s="165">
        <f t="shared" si="0"/>
        <v>0</v>
      </c>
      <c r="F15" s="168"/>
    </row>
    <row r="16" spans="2:6" ht="20.25" x14ac:dyDescent="0.2">
      <c r="B16" s="101" t="s">
        <v>10</v>
      </c>
      <c r="C16" s="164"/>
      <c r="D16" s="164"/>
      <c r="E16" s="165">
        <f t="shared" si="0"/>
        <v>0</v>
      </c>
      <c r="F16" s="170"/>
    </row>
    <row r="17" spans="2:6" ht="20.25" x14ac:dyDescent="0.2">
      <c r="B17" s="101" t="s">
        <v>11</v>
      </c>
      <c r="C17" s="164"/>
      <c r="D17" s="164"/>
      <c r="E17" s="165">
        <f t="shared" si="0"/>
        <v>0</v>
      </c>
      <c r="F17" s="192"/>
    </row>
    <row r="18" spans="2:6" ht="20.25" x14ac:dyDescent="0.2">
      <c r="B18" s="101" t="s">
        <v>12</v>
      </c>
      <c r="C18" s="164"/>
      <c r="D18" s="164"/>
      <c r="E18" s="165">
        <f t="shared" si="0"/>
        <v>0</v>
      </c>
      <c r="F18" s="168"/>
    </row>
    <row r="19" spans="2:6" ht="36.75" customHeight="1" x14ac:dyDescent="0.2">
      <c r="B19" s="101" t="s">
        <v>13</v>
      </c>
      <c r="C19" s="164">
        <v>25</v>
      </c>
      <c r="D19" s="164">
        <v>24</v>
      </c>
      <c r="E19" s="165">
        <f t="shared" si="0"/>
        <v>1</v>
      </c>
      <c r="F19" s="255" t="s">
        <v>298</v>
      </c>
    </row>
    <row r="20" spans="2:6" ht="24.95" customHeight="1" x14ac:dyDescent="0.2">
      <c r="B20" s="102" t="s">
        <v>16</v>
      </c>
      <c r="C20" s="167">
        <f>SUM(C6:C19)</f>
        <v>25</v>
      </c>
      <c r="D20" s="167">
        <f>SUM(D6:D19)</f>
        <v>24</v>
      </c>
      <c r="E20" s="167">
        <f>SUM(E6:E19)</f>
        <v>1</v>
      </c>
      <c r="F20" s="60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6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F225-101E-452E-BB58-29DBC54C42EE}">
  <sheetPr>
    <pageSetUpPr fitToPage="1"/>
  </sheetPr>
  <dimension ref="B1:Q20"/>
  <sheetViews>
    <sheetView view="pageBreakPreview" topLeftCell="D1" zoomScale="80" zoomScaleNormal="90" zoomScaleSheetLayoutView="80" workbookViewId="0">
      <selection activeCell="C4" sqref="C4:C5"/>
    </sheetView>
  </sheetViews>
  <sheetFormatPr defaultRowHeight="12.75" x14ac:dyDescent="0.2"/>
  <cols>
    <col min="1" max="1" width="2" style="2" customWidth="1"/>
    <col min="2" max="2" width="40.7109375" style="2" customWidth="1"/>
    <col min="3" max="3" width="13.7109375" style="2" customWidth="1"/>
    <col min="4" max="4" width="15.7109375" style="2" customWidth="1"/>
    <col min="5" max="5" width="11.7109375" style="2" customWidth="1"/>
    <col min="6" max="11" width="15.7109375" style="2" customWidth="1"/>
    <col min="12" max="13" width="13.7109375" style="2" customWidth="1"/>
    <col min="14" max="14" width="9.140625" style="2"/>
    <col min="15" max="15" width="11.7109375" style="2" bestFit="1" customWidth="1"/>
    <col min="16" max="16" width="12.85546875" style="2" customWidth="1"/>
    <col min="17" max="17" width="12.28515625" style="2" customWidth="1"/>
    <col min="18" max="16384" width="9.140625" style="2"/>
  </cols>
  <sheetData>
    <row r="1" spans="2:17" ht="20.25" customHeight="1" x14ac:dyDescent="0.2">
      <c r="B1" s="300" t="s">
        <v>164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</row>
    <row r="2" spans="2:17" ht="24" customHeight="1" x14ac:dyDescent="0.2"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</row>
    <row r="3" spans="2:17" ht="9" customHeight="1" x14ac:dyDescent="0.2">
      <c r="I3" s="297"/>
      <c r="J3" s="297"/>
      <c r="K3" s="297"/>
    </row>
    <row r="4" spans="2:17" ht="166.5" customHeight="1" x14ac:dyDescent="0.2">
      <c r="B4" s="289" t="s">
        <v>14</v>
      </c>
      <c r="C4" s="259" t="s">
        <v>156</v>
      </c>
      <c r="D4" s="303" t="s">
        <v>232</v>
      </c>
      <c r="E4" s="295" t="s">
        <v>157</v>
      </c>
      <c r="F4" s="304" t="s">
        <v>230</v>
      </c>
      <c r="G4" s="304"/>
      <c r="H4" s="304" t="s">
        <v>231</v>
      </c>
      <c r="I4" s="304"/>
      <c r="J4" s="304" t="s">
        <v>160</v>
      </c>
      <c r="K4" s="304"/>
      <c r="L4" s="301" t="s">
        <v>233</v>
      </c>
      <c r="M4" s="305" t="s">
        <v>240</v>
      </c>
    </row>
    <row r="5" spans="2:17" ht="145.5" customHeight="1" x14ac:dyDescent="0.2">
      <c r="B5" s="291"/>
      <c r="C5" s="260"/>
      <c r="D5" s="303"/>
      <c r="E5" s="296"/>
      <c r="F5" s="99" t="s">
        <v>112</v>
      </c>
      <c r="G5" s="57" t="s">
        <v>113</v>
      </c>
      <c r="H5" s="99" t="s">
        <v>112</v>
      </c>
      <c r="I5" s="57" t="s">
        <v>114</v>
      </c>
      <c r="J5" s="99" t="s">
        <v>115</v>
      </c>
      <c r="K5" s="57" t="s">
        <v>113</v>
      </c>
      <c r="L5" s="302"/>
      <c r="M5" s="306"/>
      <c r="O5" s="63"/>
      <c r="P5" s="63"/>
      <c r="Q5" s="63"/>
    </row>
    <row r="6" spans="2:17" ht="24.95" customHeight="1" x14ac:dyDescent="0.3">
      <c r="B6" s="101" t="s">
        <v>0</v>
      </c>
      <c r="C6" s="171"/>
      <c r="D6" s="130"/>
      <c r="E6" s="172" t="e">
        <f>D6/C6</f>
        <v>#DIV/0!</v>
      </c>
      <c r="F6" s="130"/>
      <c r="G6" s="150" t="e">
        <f>F6/D6</f>
        <v>#DIV/0!</v>
      </c>
      <c r="H6" s="130"/>
      <c r="I6" s="150" t="e">
        <f>H6/D6</f>
        <v>#DIV/0!</v>
      </c>
      <c r="J6" s="130">
        <v>0</v>
      </c>
      <c r="K6" s="150" t="e">
        <f>J6/D6</f>
        <v>#DIV/0!</v>
      </c>
      <c r="L6" s="130"/>
      <c r="M6" s="173" t="e">
        <f>L6/C6</f>
        <v>#DIV/0!</v>
      </c>
      <c r="N6" s="30"/>
      <c r="O6" s="64"/>
      <c r="P6" s="65"/>
      <c r="Q6" s="65"/>
    </row>
    <row r="7" spans="2:17" ht="24.95" customHeight="1" x14ac:dyDescent="0.3">
      <c r="B7" s="101" t="s">
        <v>1</v>
      </c>
      <c r="C7" s="171"/>
      <c r="D7" s="130"/>
      <c r="E7" s="172" t="e">
        <f t="shared" ref="E7:E20" si="0">D7/C7</f>
        <v>#DIV/0!</v>
      </c>
      <c r="F7" s="130"/>
      <c r="G7" s="150" t="e">
        <f t="shared" ref="G7:G20" si="1">F7/D7</f>
        <v>#DIV/0!</v>
      </c>
      <c r="H7" s="130"/>
      <c r="I7" s="150" t="e">
        <f t="shared" ref="I7:I19" si="2">H7/D7</f>
        <v>#DIV/0!</v>
      </c>
      <c r="J7" s="130">
        <v>0</v>
      </c>
      <c r="K7" s="150" t="e">
        <f t="shared" ref="K7:K20" si="3">J7/D7</f>
        <v>#DIV/0!</v>
      </c>
      <c r="L7" s="130"/>
      <c r="M7" s="173" t="e">
        <f t="shared" ref="M7:M19" si="4">L7/C7</f>
        <v>#DIV/0!</v>
      </c>
      <c r="N7" s="30"/>
      <c r="O7" s="64"/>
      <c r="P7" s="65"/>
      <c r="Q7" s="65"/>
    </row>
    <row r="8" spans="2:17" ht="24.95" customHeight="1" x14ac:dyDescent="0.3">
      <c r="B8" s="101" t="s">
        <v>2</v>
      </c>
      <c r="C8" s="171"/>
      <c r="D8" s="130"/>
      <c r="E8" s="172" t="e">
        <f t="shared" si="0"/>
        <v>#DIV/0!</v>
      </c>
      <c r="F8" s="130"/>
      <c r="G8" s="150" t="e">
        <f t="shared" si="1"/>
        <v>#DIV/0!</v>
      </c>
      <c r="H8" s="130"/>
      <c r="I8" s="150" t="e">
        <f t="shared" si="2"/>
        <v>#DIV/0!</v>
      </c>
      <c r="J8" s="130">
        <v>0</v>
      </c>
      <c r="K8" s="150" t="e">
        <f t="shared" si="3"/>
        <v>#DIV/0!</v>
      </c>
      <c r="L8" s="130"/>
      <c r="M8" s="173" t="e">
        <f t="shared" si="4"/>
        <v>#DIV/0!</v>
      </c>
      <c r="N8" s="30"/>
      <c r="O8" s="64"/>
      <c r="P8" s="65"/>
      <c r="Q8" s="65"/>
    </row>
    <row r="9" spans="2:17" ht="24.95" customHeight="1" x14ac:dyDescent="0.3">
      <c r="B9" s="101" t="s">
        <v>3</v>
      </c>
      <c r="C9" s="171"/>
      <c r="D9" s="130"/>
      <c r="E9" s="172" t="e">
        <f t="shared" si="0"/>
        <v>#DIV/0!</v>
      </c>
      <c r="F9" s="130"/>
      <c r="G9" s="150" t="e">
        <f t="shared" si="1"/>
        <v>#DIV/0!</v>
      </c>
      <c r="H9" s="130"/>
      <c r="I9" s="150" t="e">
        <f t="shared" si="2"/>
        <v>#DIV/0!</v>
      </c>
      <c r="J9" s="130">
        <v>0</v>
      </c>
      <c r="K9" s="150" t="e">
        <f t="shared" si="3"/>
        <v>#DIV/0!</v>
      </c>
      <c r="L9" s="130"/>
      <c r="M9" s="173" t="e">
        <f t="shared" si="4"/>
        <v>#DIV/0!</v>
      </c>
      <c r="N9" s="30"/>
      <c r="O9" s="64"/>
      <c r="P9" s="65"/>
      <c r="Q9" s="65"/>
    </row>
    <row r="10" spans="2:17" ht="24.95" customHeight="1" x14ac:dyDescent="0.3">
      <c r="B10" s="101" t="s">
        <v>4</v>
      </c>
      <c r="C10" s="171"/>
      <c r="D10" s="130"/>
      <c r="E10" s="172" t="e">
        <f t="shared" si="0"/>
        <v>#DIV/0!</v>
      </c>
      <c r="F10" s="130"/>
      <c r="G10" s="150" t="e">
        <f t="shared" si="1"/>
        <v>#DIV/0!</v>
      </c>
      <c r="H10" s="130"/>
      <c r="I10" s="150" t="e">
        <f t="shared" si="2"/>
        <v>#DIV/0!</v>
      </c>
      <c r="J10" s="130">
        <v>0</v>
      </c>
      <c r="K10" s="150" t="e">
        <f t="shared" si="3"/>
        <v>#DIV/0!</v>
      </c>
      <c r="L10" s="130"/>
      <c r="M10" s="173" t="e">
        <f t="shared" si="4"/>
        <v>#DIV/0!</v>
      </c>
      <c r="N10" s="30"/>
      <c r="O10" s="64"/>
      <c r="P10" s="65"/>
      <c r="Q10" s="65"/>
    </row>
    <row r="11" spans="2:17" ht="24.95" customHeight="1" x14ac:dyDescent="0.3">
      <c r="B11" s="101" t="s">
        <v>5</v>
      </c>
      <c r="C11" s="171"/>
      <c r="D11" s="130"/>
      <c r="E11" s="172" t="e">
        <f t="shared" si="0"/>
        <v>#DIV/0!</v>
      </c>
      <c r="F11" s="130"/>
      <c r="G11" s="150" t="e">
        <f t="shared" si="1"/>
        <v>#DIV/0!</v>
      </c>
      <c r="H11" s="174"/>
      <c r="I11" s="150" t="e">
        <f t="shared" si="2"/>
        <v>#DIV/0!</v>
      </c>
      <c r="J11" s="130">
        <v>0</v>
      </c>
      <c r="K11" s="150" t="e">
        <f t="shared" si="3"/>
        <v>#DIV/0!</v>
      </c>
      <c r="L11" s="130"/>
      <c r="M11" s="173" t="e">
        <f t="shared" si="4"/>
        <v>#DIV/0!</v>
      </c>
      <c r="N11" s="30"/>
      <c r="O11" s="64"/>
      <c r="P11" s="65"/>
      <c r="Q11" s="65"/>
    </row>
    <row r="12" spans="2:17" ht="24.95" customHeight="1" x14ac:dyDescent="0.3">
      <c r="B12" s="101" t="s">
        <v>6</v>
      </c>
      <c r="C12" s="171"/>
      <c r="D12" s="130"/>
      <c r="E12" s="172" t="e">
        <f t="shared" si="0"/>
        <v>#DIV/0!</v>
      </c>
      <c r="F12" s="130"/>
      <c r="G12" s="150" t="e">
        <f t="shared" si="1"/>
        <v>#DIV/0!</v>
      </c>
      <c r="H12" s="130"/>
      <c r="I12" s="150" t="e">
        <f t="shared" si="2"/>
        <v>#DIV/0!</v>
      </c>
      <c r="J12" s="130">
        <v>0</v>
      </c>
      <c r="K12" s="150" t="e">
        <f t="shared" si="3"/>
        <v>#DIV/0!</v>
      </c>
      <c r="L12" s="130"/>
      <c r="M12" s="173" t="e">
        <f t="shared" si="4"/>
        <v>#DIV/0!</v>
      </c>
      <c r="N12" s="30"/>
      <c r="O12" s="64"/>
      <c r="P12" s="65"/>
      <c r="Q12" s="65"/>
    </row>
    <row r="13" spans="2:17" ht="24.95" customHeight="1" x14ac:dyDescent="0.3">
      <c r="B13" s="101" t="s">
        <v>7</v>
      </c>
      <c r="C13" s="171"/>
      <c r="D13" s="130"/>
      <c r="E13" s="172" t="e">
        <f t="shared" si="0"/>
        <v>#DIV/0!</v>
      </c>
      <c r="F13" s="130"/>
      <c r="G13" s="150" t="e">
        <f t="shared" si="1"/>
        <v>#DIV/0!</v>
      </c>
      <c r="H13" s="130"/>
      <c r="I13" s="150" t="e">
        <f t="shared" si="2"/>
        <v>#DIV/0!</v>
      </c>
      <c r="J13" s="130">
        <v>0</v>
      </c>
      <c r="K13" s="150" t="e">
        <f t="shared" si="3"/>
        <v>#DIV/0!</v>
      </c>
      <c r="L13" s="130"/>
      <c r="M13" s="173" t="e">
        <f t="shared" si="4"/>
        <v>#DIV/0!</v>
      </c>
      <c r="N13" s="30"/>
      <c r="O13" s="64"/>
      <c r="P13" s="65"/>
      <c r="Q13" s="65"/>
    </row>
    <row r="14" spans="2:17" ht="24.95" customHeight="1" x14ac:dyDescent="0.3">
      <c r="B14" s="101" t="s">
        <v>8</v>
      </c>
      <c r="C14" s="171"/>
      <c r="D14" s="130"/>
      <c r="E14" s="172" t="e">
        <f t="shared" si="0"/>
        <v>#DIV/0!</v>
      </c>
      <c r="F14" s="130"/>
      <c r="G14" s="150" t="e">
        <f t="shared" si="1"/>
        <v>#DIV/0!</v>
      </c>
      <c r="H14" s="130"/>
      <c r="I14" s="150" t="e">
        <f t="shared" si="2"/>
        <v>#DIV/0!</v>
      </c>
      <c r="J14" s="130">
        <v>0</v>
      </c>
      <c r="K14" s="150" t="e">
        <f t="shared" si="3"/>
        <v>#DIV/0!</v>
      </c>
      <c r="L14" s="130"/>
      <c r="M14" s="173" t="e">
        <f t="shared" si="4"/>
        <v>#DIV/0!</v>
      </c>
      <c r="N14" s="30"/>
      <c r="O14" s="64"/>
      <c r="P14" s="65"/>
      <c r="Q14" s="65"/>
    </row>
    <row r="15" spans="2:17" ht="24.95" customHeight="1" x14ac:dyDescent="0.3">
      <c r="B15" s="101" t="s">
        <v>9</v>
      </c>
      <c r="C15" s="171"/>
      <c r="D15" s="130"/>
      <c r="E15" s="172" t="e">
        <f t="shared" si="0"/>
        <v>#DIV/0!</v>
      </c>
      <c r="F15" s="130"/>
      <c r="G15" s="150" t="e">
        <f t="shared" si="1"/>
        <v>#DIV/0!</v>
      </c>
      <c r="H15" s="130"/>
      <c r="I15" s="150" t="e">
        <f t="shared" si="2"/>
        <v>#DIV/0!</v>
      </c>
      <c r="J15" s="130">
        <v>0</v>
      </c>
      <c r="K15" s="150" t="e">
        <f t="shared" si="3"/>
        <v>#DIV/0!</v>
      </c>
      <c r="L15" s="130"/>
      <c r="M15" s="173" t="e">
        <f t="shared" si="4"/>
        <v>#DIV/0!</v>
      </c>
      <c r="N15" s="30"/>
      <c r="O15" s="64"/>
      <c r="P15" s="65"/>
      <c r="Q15" s="65"/>
    </row>
    <row r="16" spans="2:17" ht="24.95" customHeight="1" x14ac:dyDescent="0.3">
      <c r="B16" s="101" t="s">
        <v>10</v>
      </c>
      <c r="C16" s="171"/>
      <c r="D16" s="130"/>
      <c r="E16" s="172" t="e">
        <f t="shared" si="0"/>
        <v>#DIV/0!</v>
      </c>
      <c r="F16" s="130"/>
      <c r="G16" s="150" t="e">
        <f t="shared" si="1"/>
        <v>#DIV/0!</v>
      </c>
      <c r="H16" s="130"/>
      <c r="I16" s="150" t="e">
        <f t="shared" si="2"/>
        <v>#DIV/0!</v>
      </c>
      <c r="J16" s="130">
        <v>0</v>
      </c>
      <c r="K16" s="150" t="e">
        <f t="shared" si="3"/>
        <v>#DIV/0!</v>
      </c>
      <c r="L16" s="130"/>
      <c r="M16" s="173" t="e">
        <f t="shared" si="4"/>
        <v>#DIV/0!</v>
      </c>
      <c r="N16" s="30"/>
      <c r="O16" s="64"/>
      <c r="P16" s="65"/>
      <c r="Q16" s="65"/>
    </row>
    <row r="17" spans="2:17" ht="24.95" customHeight="1" x14ac:dyDescent="0.3">
      <c r="B17" s="101" t="s">
        <v>11</v>
      </c>
      <c r="C17" s="171"/>
      <c r="D17" s="130"/>
      <c r="E17" s="172" t="e">
        <f t="shared" si="0"/>
        <v>#DIV/0!</v>
      </c>
      <c r="F17" s="130"/>
      <c r="G17" s="150" t="e">
        <f t="shared" si="1"/>
        <v>#DIV/0!</v>
      </c>
      <c r="H17" s="130"/>
      <c r="I17" s="150" t="e">
        <f t="shared" si="2"/>
        <v>#DIV/0!</v>
      </c>
      <c r="J17" s="130">
        <v>0</v>
      </c>
      <c r="K17" s="150" t="e">
        <f t="shared" si="3"/>
        <v>#DIV/0!</v>
      </c>
      <c r="L17" s="130"/>
      <c r="M17" s="173" t="e">
        <f t="shared" si="4"/>
        <v>#DIV/0!</v>
      </c>
      <c r="N17" s="30"/>
      <c r="O17" s="64"/>
      <c r="P17" s="65"/>
      <c r="Q17" s="65"/>
    </row>
    <row r="18" spans="2:17" ht="24.95" customHeight="1" x14ac:dyDescent="0.3">
      <c r="B18" s="101" t="s">
        <v>12</v>
      </c>
      <c r="C18" s="171"/>
      <c r="D18" s="130"/>
      <c r="E18" s="172" t="e">
        <f t="shared" si="0"/>
        <v>#DIV/0!</v>
      </c>
      <c r="F18" s="130"/>
      <c r="G18" s="150" t="e">
        <f t="shared" si="1"/>
        <v>#DIV/0!</v>
      </c>
      <c r="H18" s="130"/>
      <c r="I18" s="150" t="e">
        <f t="shared" si="2"/>
        <v>#DIV/0!</v>
      </c>
      <c r="J18" s="130">
        <v>0</v>
      </c>
      <c r="K18" s="150" t="e">
        <f t="shared" si="3"/>
        <v>#DIV/0!</v>
      </c>
      <c r="L18" s="130"/>
      <c r="M18" s="173" t="e">
        <f t="shared" si="4"/>
        <v>#DIV/0!</v>
      </c>
      <c r="N18" s="30"/>
      <c r="O18" s="64"/>
      <c r="P18" s="65"/>
      <c r="Q18" s="65"/>
    </row>
    <row r="19" spans="2:17" ht="24.95" customHeight="1" x14ac:dyDescent="0.3">
      <c r="B19" s="101" t="s">
        <v>13</v>
      </c>
      <c r="C19" s="171">
        <v>165</v>
      </c>
      <c r="D19" s="130">
        <v>91</v>
      </c>
      <c r="E19" s="172">
        <f t="shared" si="0"/>
        <v>0.55151515151515151</v>
      </c>
      <c r="F19" s="130">
        <v>10</v>
      </c>
      <c r="G19" s="150">
        <f t="shared" si="1"/>
        <v>0.10989010989010989</v>
      </c>
      <c r="H19" s="130">
        <v>34</v>
      </c>
      <c r="I19" s="150">
        <f t="shared" si="2"/>
        <v>0.37362637362637363</v>
      </c>
      <c r="J19" s="130">
        <v>0</v>
      </c>
      <c r="K19" s="150">
        <f t="shared" si="3"/>
        <v>0</v>
      </c>
      <c r="L19" s="130">
        <v>74</v>
      </c>
      <c r="M19" s="173">
        <f t="shared" si="4"/>
        <v>0.44848484848484849</v>
      </c>
      <c r="N19" s="30"/>
      <c r="O19" s="64"/>
      <c r="P19" s="65"/>
      <c r="Q19" s="65"/>
    </row>
    <row r="20" spans="2:17" ht="24.95" customHeight="1" x14ac:dyDescent="0.3">
      <c r="B20" s="102" t="s">
        <v>16</v>
      </c>
      <c r="C20" s="107">
        <f>D20+L20</f>
        <v>165</v>
      </c>
      <c r="D20" s="97">
        <f>SUM(D6:D19)</f>
        <v>91</v>
      </c>
      <c r="E20" s="172">
        <f t="shared" si="0"/>
        <v>0.55151515151515151</v>
      </c>
      <c r="F20" s="97">
        <f>SUM(F6:F19)</f>
        <v>10</v>
      </c>
      <c r="G20" s="150">
        <f t="shared" si="1"/>
        <v>0.10989010989010989</v>
      </c>
      <c r="H20" s="97">
        <f>SUM(H6:H19)</f>
        <v>34</v>
      </c>
      <c r="I20" s="152">
        <f>H20/D20</f>
        <v>0.37362637362637363</v>
      </c>
      <c r="J20" s="97">
        <f>SUM(J6:J19)</f>
        <v>0</v>
      </c>
      <c r="K20" s="150">
        <f t="shared" si="3"/>
        <v>0</v>
      </c>
      <c r="L20" s="97">
        <f>SUM(L6:L19)</f>
        <v>74</v>
      </c>
      <c r="M20" s="175">
        <f>L20/C20</f>
        <v>0.44848484848484849</v>
      </c>
      <c r="N20" s="30"/>
      <c r="O20" s="66"/>
      <c r="P20" s="67"/>
      <c r="Q20" s="67"/>
    </row>
  </sheetData>
  <sheetProtection formatCells="0" formatColumns="0" formatRows="0" selectLockedCells="1"/>
  <mergeCells count="11">
    <mergeCell ref="B1:M2"/>
    <mergeCell ref="L4:L5"/>
    <mergeCell ref="D4:D5"/>
    <mergeCell ref="H4:I4"/>
    <mergeCell ref="J4:K4"/>
    <mergeCell ref="B4:B5"/>
    <mergeCell ref="F4:G4"/>
    <mergeCell ref="I3:K3"/>
    <mergeCell ref="C4:C5"/>
    <mergeCell ref="E4:E5"/>
    <mergeCell ref="M4:M5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66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ED50-5125-4E23-B0ED-7CABA5A28932}">
  <sheetPr>
    <pageSetUpPr fitToPage="1"/>
  </sheetPr>
  <dimension ref="B1:T23"/>
  <sheetViews>
    <sheetView view="pageBreakPreview" topLeftCell="G4" zoomScale="70" zoomScaleNormal="90" zoomScaleSheetLayoutView="70" workbookViewId="0">
      <selection activeCell="Q20" sqref="Q20"/>
    </sheetView>
  </sheetViews>
  <sheetFormatPr defaultRowHeight="12.75" x14ac:dyDescent="0.2"/>
  <cols>
    <col min="1" max="1" width="1.42578125" style="2" customWidth="1"/>
    <col min="2" max="2" width="36.85546875" style="2" customWidth="1"/>
    <col min="3" max="11" width="11.7109375" style="2" customWidth="1"/>
    <col min="12" max="12" width="15.7109375" style="2" customWidth="1"/>
    <col min="13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300" t="s">
        <v>165</v>
      </c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</row>
    <row r="2" spans="2:20" ht="24" customHeight="1" x14ac:dyDescent="0.2"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7"/>
      <c r="M3" s="297"/>
      <c r="N3" s="297"/>
      <c r="O3" s="297"/>
      <c r="P3" s="297"/>
      <c r="Q3" s="28"/>
      <c r="R3" s="28"/>
    </row>
    <row r="4" spans="2:20" ht="24.75" customHeight="1" x14ac:dyDescent="0.2">
      <c r="B4" s="274" t="s">
        <v>14</v>
      </c>
      <c r="C4" s="277" t="s">
        <v>166</v>
      </c>
      <c r="D4" s="278"/>
      <c r="E4" s="278"/>
      <c r="F4" s="279"/>
      <c r="G4" s="308" t="s">
        <v>61</v>
      </c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10"/>
    </row>
    <row r="5" spans="2:20" ht="120" customHeight="1" x14ac:dyDescent="0.2">
      <c r="B5" s="274"/>
      <c r="C5" s="280"/>
      <c r="D5" s="281"/>
      <c r="E5" s="281"/>
      <c r="F5" s="282"/>
      <c r="G5" s="304" t="s">
        <v>168</v>
      </c>
      <c r="H5" s="304"/>
      <c r="I5" s="304" t="s">
        <v>169</v>
      </c>
      <c r="J5" s="304"/>
      <c r="K5" s="304" t="s">
        <v>170</v>
      </c>
      <c r="L5" s="304"/>
      <c r="M5" s="256" t="s">
        <v>171</v>
      </c>
      <c r="N5" s="257"/>
      <c r="O5" s="257"/>
      <c r="P5" s="258"/>
      <c r="Q5" s="256" t="s">
        <v>173</v>
      </c>
      <c r="R5" s="258"/>
    </row>
    <row r="6" spans="2:20" ht="182.25" customHeight="1" thickBot="1" x14ac:dyDescent="0.25">
      <c r="B6" s="274"/>
      <c r="C6" s="36" t="s">
        <v>174</v>
      </c>
      <c r="D6" s="37" t="s">
        <v>147</v>
      </c>
      <c r="E6" s="36" t="s">
        <v>167</v>
      </c>
      <c r="F6" s="37" t="s">
        <v>147</v>
      </c>
      <c r="G6" s="99" t="s">
        <v>60</v>
      </c>
      <c r="H6" s="57" t="s">
        <v>220</v>
      </c>
      <c r="I6" s="99" t="s">
        <v>60</v>
      </c>
      <c r="J6" s="57" t="s">
        <v>220</v>
      </c>
      <c r="K6" s="99" t="s">
        <v>60</v>
      </c>
      <c r="L6" s="57" t="s">
        <v>219</v>
      </c>
      <c r="M6" s="99" t="s">
        <v>172</v>
      </c>
      <c r="N6" s="100" t="s">
        <v>220</v>
      </c>
      <c r="O6" s="36" t="s">
        <v>163</v>
      </c>
      <c r="P6" s="57" t="s">
        <v>220</v>
      </c>
      <c r="Q6" s="99" t="s">
        <v>60</v>
      </c>
      <c r="R6" s="57" t="s">
        <v>220</v>
      </c>
    </row>
    <row r="7" spans="2:20" ht="30" customHeight="1" thickBot="1" x14ac:dyDescent="0.25">
      <c r="B7" s="101" t="s">
        <v>0</v>
      </c>
      <c r="C7" s="88"/>
      <c r="D7" s="89"/>
      <c r="E7" s="88"/>
      <c r="F7" s="90"/>
      <c r="G7" s="91"/>
      <c r="H7" s="94" t="e">
        <f>G7/(C7+E7)</f>
        <v>#DIV/0!</v>
      </c>
      <c r="I7" s="91"/>
      <c r="J7" s="94" t="e">
        <f>I7/(C7+E7)</f>
        <v>#DIV/0!</v>
      </c>
      <c r="K7" s="91"/>
      <c r="L7" s="94" t="e">
        <f>K7/C7</f>
        <v>#DIV/0!</v>
      </c>
      <c r="M7" s="91"/>
      <c r="N7" s="94" t="e">
        <f>M7/C7</f>
        <v>#DIV/0!</v>
      </c>
      <c r="O7" s="91"/>
      <c r="P7" s="94" t="e">
        <f>O7/E7</f>
        <v>#DIV/0!</v>
      </c>
      <c r="Q7" s="91"/>
      <c r="R7" s="94" t="e">
        <f>Q7/(C7+E7)</f>
        <v>#DIV/0!</v>
      </c>
      <c r="S7" s="17"/>
      <c r="T7" s="35" t="b">
        <f>C7+E7=G7+I7+K7+M7+O7+Q7</f>
        <v>1</v>
      </c>
    </row>
    <row r="8" spans="2:20" ht="30" customHeight="1" thickBot="1" x14ac:dyDescent="0.25">
      <c r="B8" s="101" t="s">
        <v>1</v>
      </c>
      <c r="C8" s="88"/>
      <c r="D8" s="89"/>
      <c r="E8" s="88"/>
      <c r="F8" s="90"/>
      <c r="G8" s="91"/>
      <c r="H8" s="94" t="e">
        <f t="shared" ref="H8:H21" si="0">G8/(C8+E8)</f>
        <v>#DIV/0!</v>
      </c>
      <c r="I8" s="91"/>
      <c r="J8" s="94" t="e">
        <f t="shared" ref="J8:J21" si="1">I8/(C8+E8)</f>
        <v>#DIV/0!</v>
      </c>
      <c r="K8" s="91"/>
      <c r="L8" s="94" t="e">
        <f t="shared" ref="L8:L21" si="2">K8/C8</f>
        <v>#DIV/0!</v>
      </c>
      <c r="M8" s="91"/>
      <c r="N8" s="94" t="e">
        <f t="shared" ref="N8:N21" si="3">M8/C8</f>
        <v>#DIV/0!</v>
      </c>
      <c r="O8" s="91"/>
      <c r="P8" s="94" t="e">
        <f t="shared" ref="P8:P21" si="4">O8/E8</f>
        <v>#DIV/0!</v>
      </c>
      <c r="Q8" s="91"/>
      <c r="R8" s="94" t="e">
        <f t="shared" ref="R8:R21" si="5">Q8/(C8+E8)</f>
        <v>#DIV/0!</v>
      </c>
      <c r="S8" s="17"/>
      <c r="T8" s="35" t="b">
        <f t="shared" ref="T8:T21" si="6">C8+E8=G8+I8+K8+M8+O8+Q8</f>
        <v>1</v>
      </c>
    </row>
    <row r="9" spans="2:20" ht="30" customHeight="1" thickBot="1" x14ac:dyDescent="0.25">
      <c r="B9" s="101" t="s">
        <v>2</v>
      </c>
      <c r="C9" s="88"/>
      <c r="D9" s="89"/>
      <c r="E9" s="88"/>
      <c r="F9" s="90"/>
      <c r="G9" s="91"/>
      <c r="H9" s="94" t="e">
        <f t="shared" si="0"/>
        <v>#DIV/0!</v>
      </c>
      <c r="I9" s="91"/>
      <c r="J9" s="94" t="e">
        <f t="shared" si="1"/>
        <v>#DIV/0!</v>
      </c>
      <c r="K9" s="91"/>
      <c r="L9" s="94" t="e">
        <f t="shared" si="2"/>
        <v>#DIV/0!</v>
      </c>
      <c r="M9" s="91"/>
      <c r="N9" s="94" t="e">
        <f t="shared" si="3"/>
        <v>#DIV/0!</v>
      </c>
      <c r="O9" s="91"/>
      <c r="P9" s="94" t="e">
        <f t="shared" si="4"/>
        <v>#DIV/0!</v>
      </c>
      <c r="Q9" s="91"/>
      <c r="R9" s="94" t="e">
        <f t="shared" si="5"/>
        <v>#DIV/0!</v>
      </c>
      <c r="S9" s="17"/>
      <c r="T9" s="35" t="b">
        <f t="shared" si="6"/>
        <v>1</v>
      </c>
    </row>
    <row r="10" spans="2:20" ht="30" customHeight="1" thickBot="1" x14ac:dyDescent="0.25">
      <c r="B10" s="101" t="s">
        <v>3</v>
      </c>
      <c r="C10" s="88"/>
      <c r="D10" s="89"/>
      <c r="E10" s="88"/>
      <c r="F10" s="90"/>
      <c r="G10" s="91"/>
      <c r="H10" s="94" t="e">
        <f t="shared" si="0"/>
        <v>#DIV/0!</v>
      </c>
      <c r="I10" s="91"/>
      <c r="J10" s="94" t="e">
        <f t="shared" si="1"/>
        <v>#DIV/0!</v>
      </c>
      <c r="K10" s="91"/>
      <c r="L10" s="94" t="e">
        <f t="shared" si="2"/>
        <v>#DIV/0!</v>
      </c>
      <c r="M10" s="91"/>
      <c r="N10" s="94" t="e">
        <f t="shared" si="3"/>
        <v>#DIV/0!</v>
      </c>
      <c r="O10" s="91"/>
      <c r="P10" s="94" t="e">
        <f t="shared" si="4"/>
        <v>#DIV/0!</v>
      </c>
      <c r="Q10" s="91"/>
      <c r="R10" s="94" t="e">
        <f t="shared" si="5"/>
        <v>#DIV/0!</v>
      </c>
      <c r="S10" s="17"/>
      <c r="T10" s="35" t="b">
        <f t="shared" si="6"/>
        <v>1</v>
      </c>
    </row>
    <row r="11" spans="2:20" ht="30" customHeight="1" thickBot="1" x14ac:dyDescent="0.25">
      <c r="B11" s="101" t="s">
        <v>4</v>
      </c>
      <c r="C11" s="88"/>
      <c r="D11" s="89"/>
      <c r="E11" s="88"/>
      <c r="F11" s="90"/>
      <c r="G11" s="91"/>
      <c r="H11" s="94" t="e">
        <f t="shared" si="0"/>
        <v>#DIV/0!</v>
      </c>
      <c r="I11" s="91"/>
      <c r="J11" s="94" t="e">
        <f t="shared" si="1"/>
        <v>#DIV/0!</v>
      </c>
      <c r="K11" s="91"/>
      <c r="L11" s="94" t="e">
        <f t="shared" si="2"/>
        <v>#DIV/0!</v>
      </c>
      <c r="M11" s="91"/>
      <c r="N11" s="94" t="e">
        <f t="shared" si="3"/>
        <v>#DIV/0!</v>
      </c>
      <c r="O11" s="91"/>
      <c r="P11" s="94" t="e">
        <f t="shared" si="4"/>
        <v>#DIV/0!</v>
      </c>
      <c r="Q11" s="91"/>
      <c r="R11" s="94" t="e">
        <f t="shared" si="5"/>
        <v>#DIV/0!</v>
      </c>
      <c r="S11" s="17"/>
      <c r="T11" s="35" t="b">
        <f t="shared" si="6"/>
        <v>1</v>
      </c>
    </row>
    <row r="12" spans="2:20" ht="30" customHeight="1" thickBot="1" x14ac:dyDescent="0.25">
      <c r="B12" s="101" t="s">
        <v>5</v>
      </c>
      <c r="C12" s="88"/>
      <c r="D12" s="89"/>
      <c r="E12" s="88"/>
      <c r="F12" s="90"/>
      <c r="G12" s="92"/>
      <c r="H12" s="94" t="e">
        <f t="shared" si="0"/>
        <v>#DIV/0!</v>
      </c>
      <c r="I12" s="92"/>
      <c r="J12" s="94" t="e">
        <f t="shared" si="1"/>
        <v>#DIV/0!</v>
      </c>
      <c r="K12" s="92"/>
      <c r="L12" s="94" t="e">
        <f t="shared" si="2"/>
        <v>#DIV/0!</v>
      </c>
      <c r="M12" s="91"/>
      <c r="N12" s="94" t="e">
        <f t="shared" si="3"/>
        <v>#DIV/0!</v>
      </c>
      <c r="O12" s="95"/>
      <c r="P12" s="94" t="e">
        <f t="shared" si="4"/>
        <v>#DIV/0!</v>
      </c>
      <c r="Q12" s="91"/>
      <c r="R12" s="94" t="e">
        <f t="shared" si="5"/>
        <v>#DIV/0!</v>
      </c>
      <c r="S12" s="17"/>
      <c r="T12" s="35" t="b">
        <f t="shared" si="6"/>
        <v>1</v>
      </c>
    </row>
    <row r="13" spans="2:20" ht="30" customHeight="1" thickBot="1" x14ac:dyDescent="0.25">
      <c r="B13" s="101" t="s">
        <v>6</v>
      </c>
      <c r="C13" s="88"/>
      <c r="D13" s="89"/>
      <c r="E13" s="88"/>
      <c r="F13" s="90"/>
      <c r="G13" s="91"/>
      <c r="H13" s="94" t="e">
        <f t="shared" si="0"/>
        <v>#DIV/0!</v>
      </c>
      <c r="I13" s="91"/>
      <c r="J13" s="94" t="e">
        <f t="shared" si="1"/>
        <v>#DIV/0!</v>
      </c>
      <c r="K13" s="91"/>
      <c r="L13" s="94" t="e">
        <f t="shared" si="2"/>
        <v>#DIV/0!</v>
      </c>
      <c r="M13" s="91"/>
      <c r="N13" s="94" t="e">
        <f t="shared" si="3"/>
        <v>#DIV/0!</v>
      </c>
      <c r="O13" s="91"/>
      <c r="P13" s="94" t="e">
        <f t="shared" si="4"/>
        <v>#DIV/0!</v>
      </c>
      <c r="Q13" s="91"/>
      <c r="R13" s="94" t="e">
        <f t="shared" si="5"/>
        <v>#DIV/0!</v>
      </c>
      <c r="S13" s="17"/>
      <c r="T13" s="35" t="b">
        <f t="shared" si="6"/>
        <v>1</v>
      </c>
    </row>
    <row r="14" spans="2:20" ht="30" customHeight="1" thickBot="1" x14ac:dyDescent="0.25">
      <c r="B14" s="101" t="s">
        <v>7</v>
      </c>
      <c r="C14" s="88"/>
      <c r="D14" s="89"/>
      <c r="E14" s="88"/>
      <c r="F14" s="90"/>
      <c r="G14" s="91"/>
      <c r="H14" s="94" t="e">
        <f t="shared" si="0"/>
        <v>#DIV/0!</v>
      </c>
      <c r="I14" s="91"/>
      <c r="J14" s="94" t="e">
        <f t="shared" si="1"/>
        <v>#DIV/0!</v>
      </c>
      <c r="K14" s="91"/>
      <c r="L14" s="94" t="e">
        <f t="shared" si="2"/>
        <v>#DIV/0!</v>
      </c>
      <c r="M14" s="91"/>
      <c r="N14" s="94" t="e">
        <f t="shared" si="3"/>
        <v>#DIV/0!</v>
      </c>
      <c r="O14" s="91"/>
      <c r="P14" s="94" t="e">
        <f t="shared" si="4"/>
        <v>#DIV/0!</v>
      </c>
      <c r="Q14" s="91"/>
      <c r="R14" s="94" t="e">
        <f t="shared" si="5"/>
        <v>#DIV/0!</v>
      </c>
      <c r="S14" s="17"/>
      <c r="T14" s="35" t="b">
        <f t="shared" si="6"/>
        <v>1</v>
      </c>
    </row>
    <row r="15" spans="2:20" ht="30" customHeight="1" thickBot="1" x14ac:dyDescent="0.25">
      <c r="B15" s="101" t="s">
        <v>8</v>
      </c>
      <c r="C15" s="88"/>
      <c r="D15" s="89"/>
      <c r="E15" s="88"/>
      <c r="F15" s="90"/>
      <c r="G15" s="91"/>
      <c r="H15" s="94" t="e">
        <f t="shared" si="0"/>
        <v>#DIV/0!</v>
      </c>
      <c r="I15" s="91"/>
      <c r="J15" s="94" t="e">
        <f t="shared" si="1"/>
        <v>#DIV/0!</v>
      </c>
      <c r="K15" s="91"/>
      <c r="L15" s="94" t="e">
        <f t="shared" si="2"/>
        <v>#DIV/0!</v>
      </c>
      <c r="M15" s="91"/>
      <c r="N15" s="94" t="e">
        <f t="shared" si="3"/>
        <v>#DIV/0!</v>
      </c>
      <c r="O15" s="91"/>
      <c r="P15" s="94" t="e">
        <f t="shared" si="4"/>
        <v>#DIV/0!</v>
      </c>
      <c r="Q15" s="91"/>
      <c r="R15" s="94" t="e">
        <f t="shared" si="5"/>
        <v>#DIV/0!</v>
      </c>
      <c r="S15" s="17"/>
      <c r="T15" s="35" t="b">
        <f t="shared" si="6"/>
        <v>1</v>
      </c>
    </row>
    <row r="16" spans="2:20" ht="30" customHeight="1" thickBot="1" x14ac:dyDescent="0.25">
      <c r="B16" s="101" t="s">
        <v>9</v>
      </c>
      <c r="C16" s="88"/>
      <c r="D16" s="89"/>
      <c r="E16" s="88"/>
      <c r="F16" s="90"/>
      <c r="G16" s="91"/>
      <c r="H16" s="94" t="e">
        <f t="shared" si="0"/>
        <v>#DIV/0!</v>
      </c>
      <c r="I16" s="91"/>
      <c r="J16" s="94" t="e">
        <f t="shared" si="1"/>
        <v>#DIV/0!</v>
      </c>
      <c r="K16" s="91"/>
      <c r="L16" s="94" t="e">
        <f t="shared" si="2"/>
        <v>#DIV/0!</v>
      </c>
      <c r="M16" s="91"/>
      <c r="N16" s="94" t="e">
        <f t="shared" si="3"/>
        <v>#DIV/0!</v>
      </c>
      <c r="O16" s="91"/>
      <c r="P16" s="94" t="e">
        <f t="shared" si="4"/>
        <v>#DIV/0!</v>
      </c>
      <c r="Q16" s="91"/>
      <c r="R16" s="94" t="e">
        <f t="shared" si="5"/>
        <v>#DIV/0!</v>
      </c>
      <c r="S16" s="17"/>
      <c r="T16" s="35" t="b">
        <f t="shared" si="6"/>
        <v>1</v>
      </c>
    </row>
    <row r="17" spans="2:20" ht="30" customHeight="1" thickBot="1" x14ac:dyDescent="0.25">
      <c r="B17" s="101" t="s">
        <v>10</v>
      </c>
      <c r="C17" s="88"/>
      <c r="D17" s="89"/>
      <c r="E17" s="88"/>
      <c r="F17" s="90"/>
      <c r="G17" s="91"/>
      <c r="H17" s="94" t="e">
        <f t="shared" si="0"/>
        <v>#DIV/0!</v>
      </c>
      <c r="I17" s="91"/>
      <c r="J17" s="94" t="e">
        <f t="shared" si="1"/>
        <v>#DIV/0!</v>
      </c>
      <c r="K17" s="91"/>
      <c r="L17" s="94" t="e">
        <f t="shared" si="2"/>
        <v>#DIV/0!</v>
      </c>
      <c r="M17" s="91"/>
      <c r="N17" s="94" t="e">
        <f t="shared" si="3"/>
        <v>#DIV/0!</v>
      </c>
      <c r="O17" s="91"/>
      <c r="P17" s="94" t="e">
        <f t="shared" si="4"/>
        <v>#DIV/0!</v>
      </c>
      <c r="Q17" s="91"/>
      <c r="R17" s="94" t="e">
        <f t="shared" si="5"/>
        <v>#DIV/0!</v>
      </c>
      <c r="S17" s="17"/>
      <c r="T17" s="35" t="b">
        <f t="shared" si="6"/>
        <v>1</v>
      </c>
    </row>
    <row r="18" spans="2:20" ht="30" customHeight="1" thickBot="1" x14ac:dyDescent="0.25">
      <c r="B18" s="101" t="s">
        <v>11</v>
      </c>
      <c r="C18" s="88"/>
      <c r="D18" s="89"/>
      <c r="E18" s="88"/>
      <c r="F18" s="90"/>
      <c r="G18" s="91"/>
      <c r="H18" s="94" t="e">
        <f t="shared" si="0"/>
        <v>#DIV/0!</v>
      </c>
      <c r="I18" s="91"/>
      <c r="J18" s="94" t="e">
        <f t="shared" si="1"/>
        <v>#DIV/0!</v>
      </c>
      <c r="K18" s="91"/>
      <c r="L18" s="94" t="e">
        <f t="shared" si="2"/>
        <v>#DIV/0!</v>
      </c>
      <c r="M18" s="91"/>
      <c r="N18" s="94" t="e">
        <f t="shared" si="3"/>
        <v>#DIV/0!</v>
      </c>
      <c r="O18" s="91"/>
      <c r="P18" s="94" t="e">
        <f t="shared" si="4"/>
        <v>#DIV/0!</v>
      </c>
      <c r="Q18" s="91"/>
      <c r="R18" s="94" t="e">
        <f t="shared" si="5"/>
        <v>#DIV/0!</v>
      </c>
      <c r="S18" s="17"/>
      <c r="T18" s="35" t="b">
        <f t="shared" si="6"/>
        <v>1</v>
      </c>
    </row>
    <row r="19" spans="2:20" ht="30" customHeight="1" thickBot="1" x14ac:dyDescent="0.25">
      <c r="B19" s="101" t="s">
        <v>12</v>
      </c>
      <c r="C19" s="88"/>
      <c r="D19" s="89"/>
      <c r="E19" s="88"/>
      <c r="F19" s="90"/>
      <c r="G19" s="91"/>
      <c r="H19" s="94" t="e">
        <f t="shared" si="0"/>
        <v>#DIV/0!</v>
      </c>
      <c r="I19" s="91"/>
      <c r="J19" s="94" t="e">
        <f t="shared" si="1"/>
        <v>#DIV/0!</v>
      </c>
      <c r="K19" s="91"/>
      <c r="L19" s="94" t="e">
        <f t="shared" si="2"/>
        <v>#DIV/0!</v>
      </c>
      <c r="M19" s="91"/>
      <c r="N19" s="94" t="e">
        <f t="shared" si="3"/>
        <v>#DIV/0!</v>
      </c>
      <c r="O19" s="91"/>
      <c r="P19" s="94" t="e">
        <f t="shared" si="4"/>
        <v>#DIV/0!</v>
      </c>
      <c r="Q19" s="91"/>
      <c r="R19" s="94" t="e">
        <f t="shared" si="5"/>
        <v>#DIV/0!</v>
      </c>
      <c r="S19" s="17"/>
      <c r="T19" s="35" t="b">
        <f t="shared" si="6"/>
        <v>1</v>
      </c>
    </row>
    <row r="20" spans="2:20" ht="30" customHeight="1" thickBot="1" x14ac:dyDescent="0.25">
      <c r="B20" s="101" t="s">
        <v>13</v>
      </c>
      <c r="C20" s="88">
        <v>193</v>
      </c>
      <c r="D20" s="89">
        <v>18</v>
      </c>
      <c r="E20" s="88">
        <v>270</v>
      </c>
      <c r="F20" s="90">
        <v>6</v>
      </c>
      <c r="G20" s="91">
        <v>1</v>
      </c>
      <c r="H20" s="94">
        <f t="shared" si="0"/>
        <v>2.1598272138228943E-3</v>
      </c>
      <c r="I20" s="91">
        <v>187</v>
      </c>
      <c r="J20" s="94">
        <f t="shared" si="1"/>
        <v>0.4038876889848812</v>
      </c>
      <c r="K20" s="91">
        <v>60</v>
      </c>
      <c r="L20" s="94">
        <f t="shared" si="2"/>
        <v>0.31088082901554404</v>
      </c>
      <c r="M20" s="91">
        <v>62</v>
      </c>
      <c r="N20" s="94">
        <f t="shared" si="3"/>
        <v>0.32124352331606215</v>
      </c>
      <c r="O20" s="91">
        <v>143</v>
      </c>
      <c r="P20" s="94">
        <f t="shared" si="4"/>
        <v>0.52962962962962967</v>
      </c>
      <c r="Q20" s="91">
        <v>10</v>
      </c>
      <c r="R20" s="94">
        <f t="shared" si="5"/>
        <v>2.159827213822894E-2</v>
      </c>
      <c r="S20" s="17"/>
      <c r="T20" s="35" t="b">
        <f t="shared" si="6"/>
        <v>1</v>
      </c>
    </row>
    <row r="21" spans="2:20" ht="30" customHeight="1" thickBot="1" x14ac:dyDescent="0.25">
      <c r="B21" s="102" t="s">
        <v>16</v>
      </c>
      <c r="C21" s="93">
        <f>SUM(C7:C20)</f>
        <v>193</v>
      </c>
      <c r="D21" s="93">
        <f>SUM(D7:D20)</f>
        <v>18</v>
      </c>
      <c r="E21" s="93">
        <f>SUM(E7:E20)</f>
        <v>270</v>
      </c>
      <c r="F21" s="93">
        <f>SUM(F7:F20)</f>
        <v>6</v>
      </c>
      <c r="G21" s="93">
        <f>SUM(G7:G20)</f>
        <v>1</v>
      </c>
      <c r="H21" s="94">
        <f t="shared" si="0"/>
        <v>2.1598272138228943E-3</v>
      </c>
      <c r="I21" s="97">
        <f>SUM(I7:I20)</f>
        <v>187</v>
      </c>
      <c r="J21" s="94">
        <f t="shared" si="1"/>
        <v>0.4038876889848812</v>
      </c>
      <c r="K21" s="97">
        <f>SUM(K7:K20)</f>
        <v>60</v>
      </c>
      <c r="L21" s="94">
        <f t="shared" si="2"/>
        <v>0.31088082901554404</v>
      </c>
      <c r="M21" s="98">
        <f>SUM(M7:M20)</f>
        <v>62</v>
      </c>
      <c r="N21" s="94">
        <f t="shared" si="3"/>
        <v>0.32124352331606215</v>
      </c>
      <c r="O21" s="97">
        <f>SUM(O7:O20)</f>
        <v>143</v>
      </c>
      <c r="P21" s="94">
        <f t="shared" si="4"/>
        <v>0.52962962962962967</v>
      </c>
      <c r="Q21" s="98">
        <f>SUM(Q7:Q20)</f>
        <v>10</v>
      </c>
      <c r="R21" s="94">
        <f t="shared" si="5"/>
        <v>2.159827213822894E-2</v>
      </c>
      <c r="S21" s="17"/>
      <c r="T21" s="35" t="b">
        <f t="shared" si="6"/>
        <v>1</v>
      </c>
    </row>
    <row r="22" spans="2:20" ht="9.75" customHeight="1" x14ac:dyDescent="0.2"/>
    <row r="23" spans="2:20" ht="6" customHeight="1" x14ac:dyDescent="0.2"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14F9-5B6C-4D47-ACA7-6AA21C63B001}">
  <sheetPr>
    <pageSetUpPr fitToPage="1"/>
  </sheetPr>
  <dimension ref="B2:O21"/>
  <sheetViews>
    <sheetView view="pageBreakPreview" zoomScale="70" zoomScaleNormal="90" zoomScaleSheetLayoutView="70" workbookViewId="0">
      <selection activeCell="H34" sqref="H34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5" ht="20.25" x14ac:dyDescent="0.3">
      <c r="B2" s="264" t="s">
        <v>18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</row>
    <row r="4" spans="2:15" ht="62.25" customHeight="1" x14ac:dyDescent="0.2">
      <c r="B4" s="265" t="s">
        <v>14</v>
      </c>
      <c r="C4" s="256" t="s">
        <v>145</v>
      </c>
      <c r="D4" s="257"/>
      <c r="E4" s="257"/>
      <c r="F4" s="258"/>
      <c r="G4" s="256" t="s">
        <v>19</v>
      </c>
      <c r="H4" s="257"/>
      <c r="I4" s="257"/>
      <c r="J4" s="258"/>
      <c r="K4" s="256" t="s">
        <v>159</v>
      </c>
      <c r="L4" s="257"/>
      <c r="M4" s="257"/>
      <c r="N4" s="258"/>
    </row>
    <row r="5" spans="2:15" ht="21.75" customHeight="1" x14ac:dyDescent="0.2">
      <c r="B5" s="266"/>
      <c r="C5" s="259" t="s">
        <v>106</v>
      </c>
      <c r="D5" s="261" t="s">
        <v>53</v>
      </c>
      <c r="E5" s="262"/>
      <c r="F5" s="263"/>
      <c r="G5" s="259" t="s">
        <v>247</v>
      </c>
      <c r="H5" s="261" t="s">
        <v>53</v>
      </c>
      <c r="I5" s="262"/>
      <c r="J5" s="263"/>
      <c r="K5" s="259" t="s">
        <v>106</v>
      </c>
      <c r="L5" s="261" t="s">
        <v>53</v>
      </c>
      <c r="M5" s="262"/>
      <c r="N5" s="263"/>
    </row>
    <row r="6" spans="2:15" ht="147" customHeight="1" x14ac:dyDescent="0.2">
      <c r="B6" s="267"/>
      <c r="C6" s="260"/>
      <c r="D6" s="20" t="s">
        <v>146</v>
      </c>
      <c r="E6" s="20" t="s">
        <v>243</v>
      </c>
      <c r="F6" s="7" t="s">
        <v>143</v>
      </c>
      <c r="G6" s="260"/>
      <c r="H6" s="20" t="s">
        <v>139</v>
      </c>
      <c r="I6" s="20" t="s">
        <v>248</v>
      </c>
      <c r="J6" s="7" t="s">
        <v>143</v>
      </c>
      <c r="K6" s="260"/>
      <c r="L6" s="20" t="s">
        <v>146</v>
      </c>
      <c r="M6" s="20" t="s">
        <v>243</v>
      </c>
      <c r="N6" s="7" t="s">
        <v>217</v>
      </c>
    </row>
    <row r="7" spans="2:15" ht="30" customHeight="1" x14ac:dyDescent="0.2">
      <c r="B7" s="101" t="s">
        <v>0</v>
      </c>
      <c r="C7" s="138">
        <f>G7+K7</f>
        <v>0</v>
      </c>
      <c r="D7" s="138">
        <f>H7+L7</f>
        <v>0</v>
      </c>
      <c r="E7" s="138">
        <f>I7+M7</f>
        <v>0</v>
      </c>
      <c r="F7" s="141" t="e">
        <f>D7/C7</f>
        <v>#DIV/0!</v>
      </c>
      <c r="G7" s="142"/>
      <c r="H7" s="142"/>
      <c r="I7" s="142"/>
      <c r="J7" s="141" t="e">
        <f>H7/G7</f>
        <v>#DIV/0!</v>
      </c>
      <c r="K7" s="142"/>
      <c r="L7" s="142"/>
      <c r="M7" s="142"/>
      <c r="N7" s="141" t="e">
        <f>L7/D7</f>
        <v>#DIV/0!</v>
      </c>
      <c r="O7" s="17"/>
    </row>
    <row r="8" spans="2:15" ht="30" customHeight="1" x14ac:dyDescent="0.2">
      <c r="B8" s="101" t="s">
        <v>1</v>
      </c>
      <c r="C8" s="138">
        <f t="shared" ref="C8:C19" si="0">G8+K8</f>
        <v>0</v>
      </c>
      <c r="D8" s="138">
        <f t="shared" ref="D8:D19" si="1">H8+L8</f>
        <v>0</v>
      </c>
      <c r="E8" s="138">
        <f t="shared" ref="E8:E19" si="2">I8+M8</f>
        <v>0</v>
      </c>
      <c r="F8" s="141" t="e">
        <f t="shared" ref="F8:F21" si="3">D8/C8</f>
        <v>#DIV/0!</v>
      </c>
      <c r="G8" s="142"/>
      <c r="H8" s="143"/>
      <c r="I8" s="142"/>
      <c r="J8" s="141" t="e">
        <f t="shared" ref="J8:J21" si="4">H8/G8</f>
        <v>#DIV/0!</v>
      </c>
      <c r="K8" s="142"/>
      <c r="L8" s="143"/>
      <c r="M8" s="143"/>
      <c r="N8" s="141" t="e">
        <f t="shared" ref="N8:N21" si="5">L8/D8</f>
        <v>#DIV/0!</v>
      </c>
      <c r="O8" s="17"/>
    </row>
    <row r="9" spans="2:15" ht="30" customHeight="1" x14ac:dyDescent="0.2">
      <c r="B9" s="101" t="s">
        <v>2</v>
      </c>
      <c r="C9" s="138">
        <f t="shared" si="0"/>
        <v>0</v>
      </c>
      <c r="D9" s="138">
        <f t="shared" si="1"/>
        <v>0</v>
      </c>
      <c r="E9" s="138">
        <f t="shared" si="2"/>
        <v>0</v>
      </c>
      <c r="F9" s="141" t="e">
        <f t="shared" si="3"/>
        <v>#DIV/0!</v>
      </c>
      <c r="G9" s="142"/>
      <c r="H9" s="143"/>
      <c r="I9" s="142"/>
      <c r="J9" s="141" t="e">
        <f t="shared" si="4"/>
        <v>#DIV/0!</v>
      </c>
      <c r="K9" s="142"/>
      <c r="L9" s="143"/>
      <c r="M9" s="143"/>
      <c r="N9" s="141" t="e">
        <f t="shared" si="5"/>
        <v>#DIV/0!</v>
      </c>
      <c r="O9" s="17"/>
    </row>
    <row r="10" spans="2:15" ht="30" customHeight="1" x14ac:dyDescent="0.2">
      <c r="B10" s="101" t="s">
        <v>3</v>
      </c>
      <c r="C10" s="138">
        <f t="shared" si="0"/>
        <v>0</v>
      </c>
      <c r="D10" s="138">
        <f t="shared" si="1"/>
        <v>0</v>
      </c>
      <c r="E10" s="138">
        <f t="shared" si="2"/>
        <v>0</v>
      </c>
      <c r="F10" s="141" t="e">
        <f t="shared" si="3"/>
        <v>#DIV/0!</v>
      </c>
      <c r="G10" s="142"/>
      <c r="H10" s="143"/>
      <c r="I10" s="142"/>
      <c r="J10" s="141" t="e">
        <f t="shared" si="4"/>
        <v>#DIV/0!</v>
      </c>
      <c r="K10" s="142"/>
      <c r="L10" s="143"/>
      <c r="M10" s="143"/>
      <c r="N10" s="141" t="e">
        <f t="shared" si="5"/>
        <v>#DIV/0!</v>
      </c>
      <c r="O10" s="17"/>
    </row>
    <row r="11" spans="2:15" ht="30" customHeight="1" x14ac:dyDescent="0.2">
      <c r="B11" s="101" t="s">
        <v>4</v>
      </c>
      <c r="C11" s="138">
        <f t="shared" si="0"/>
        <v>0</v>
      </c>
      <c r="D11" s="138">
        <f t="shared" si="1"/>
        <v>0</v>
      </c>
      <c r="E11" s="138">
        <f t="shared" si="2"/>
        <v>0</v>
      </c>
      <c r="F11" s="141" t="e">
        <f t="shared" si="3"/>
        <v>#DIV/0!</v>
      </c>
      <c r="G11" s="142"/>
      <c r="H11" s="143"/>
      <c r="I11" s="142"/>
      <c r="J11" s="141" t="e">
        <f t="shared" si="4"/>
        <v>#DIV/0!</v>
      </c>
      <c r="K11" s="142"/>
      <c r="L11" s="143"/>
      <c r="M11" s="143"/>
      <c r="N11" s="141" t="e">
        <f t="shared" si="5"/>
        <v>#DIV/0!</v>
      </c>
      <c r="O11" s="17"/>
    </row>
    <row r="12" spans="2:15" ht="30" customHeight="1" x14ac:dyDescent="0.2">
      <c r="B12" s="101" t="s">
        <v>5</v>
      </c>
      <c r="C12" s="138">
        <f t="shared" si="0"/>
        <v>0</v>
      </c>
      <c r="D12" s="138">
        <f t="shared" si="1"/>
        <v>0</v>
      </c>
      <c r="E12" s="138">
        <f t="shared" si="2"/>
        <v>0</v>
      </c>
      <c r="F12" s="141" t="e">
        <f t="shared" si="3"/>
        <v>#DIV/0!</v>
      </c>
      <c r="G12" s="142"/>
      <c r="H12" s="143"/>
      <c r="I12" s="142"/>
      <c r="J12" s="141" t="e">
        <f t="shared" si="4"/>
        <v>#DIV/0!</v>
      </c>
      <c r="K12" s="142"/>
      <c r="L12" s="143"/>
      <c r="M12" s="143"/>
      <c r="N12" s="141" t="e">
        <f t="shared" si="5"/>
        <v>#DIV/0!</v>
      </c>
      <c r="O12" s="17"/>
    </row>
    <row r="13" spans="2:15" ht="30" customHeight="1" x14ac:dyDescent="0.2">
      <c r="B13" s="101" t="s">
        <v>6</v>
      </c>
      <c r="C13" s="138">
        <f t="shared" si="0"/>
        <v>0</v>
      </c>
      <c r="D13" s="138">
        <f t="shared" si="1"/>
        <v>0</v>
      </c>
      <c r="E13" s="138">
        <f t="shared" si="2"/>
        <v>0</v>
      </c>
      <c r="F13" s="141" t="e">
        <f t="shared" si="3"/>
        <v>#DIV/0!</v>
      </c>
      <c r="G13" s="142"/>
      <c r="H13" s="143"/>
      <c r="I13" s="142"/>
      <c r="J13" s="141" t="e">
        <f t="shared" si="4"/>
        <v>#DIV/0!</v>
      </c>
      <c r="K13" s="142"/>
      <c r="L13" s="143"/>
      <c r="M13" s="143"/>
      <c r="N13" s="141" t="e">
        <f t="shared" si="5"/>
        <v>#DIV/0!</v>
      </c>
      <c r="O13" s="17"/>
    </row>
    <row r="14" spans="2:15" ht="30" customHeight="1" x14ac:dyDescent="0.2">
      <c r="B14" s="101" t="s">
        <v>7</v>
      </c>
      <c r="C14" s="138">
        <f t="shared" si="0"/>
        <v>0</v>
      </c>
      <c r="D14" s="138">
        <f t="shared" si="1"/>
        <v>0</v>
      </c>
      <c r="E14" s="138">
        <f t="shared" si="2"/>
        <v>0</v>
      </c>
      <c r="F14" s="141" t="e">
        <f t="shared" si="3"/>
        <v>#DIV/0!</v>
      </c>
      <c r="G14" s="142"/>
      <c r="H14" s="143"/>
      <c r="I14" s="142"/>
      <c r="J14" s="141" t="e">
        <f t="shared" si="4"/>
        <v>#DIV/0!</v>
      </c>
      <c r="K14" s="142"/>
      <c r="L14" s="143"/>
      <c r="M14" s="143"/>
      <c r="N14" s="141" t="e">
        <f t="shared" si="5"/>
        <v>#DIV/0!</v>
      </c>
      <c r="O14" s="17"/>
    </row>
    <row r="15" spans="2:15" ht="30" customHeight="1" x14ac:dyDescent="0.2">
      <c r="B15" s="101" t="s">
        <v>8</v>
      </c>
      <c r="C15" s="138">
        <f t="shared" si="0"/>
        <v>0</v>
      </c>
      <c r="D15" s="138">
        <f t="shared" si="1"/>
        <v>0</v>
      </c>
      <c r="E15" s="138">
        <f t="shared" si="2"/>
        <v>0</v>
      </c>
      <c r="F15" s="141" t="e">
        <f t="shared" si="3"/>
        <v>#DIV/0!</v>
      </c>
      <c r="G15" s="142"/>
      <c r="H15" s="143"/>
      <c r="I15" s="142"/>
      <c r="J15" s="141" t="e">
        <f t="shared" si="4"/>
        <v>#DIV/0!</v>
      </c>
      <c r="K15" s="142"/>
      <c r="L15" s="143"/>
      <c r="M15" s="143"/>
      <c r="N15" s="141" t="e">
        <f t="shared" si="5"/>
        <v>#DIV/0!</v>
      </c>
      <c r="O15" s="17"/>
    </row>
    <row r="16" spans="2:15" ht="30" customHeight="1" x14ac:dyDescent="0.2">
      <c r="B16" s="101" t="s">
        <v>9</v>
      </c>
      <c r="C16" s="138">
        <f t="shared" si="0"/>
        <v>0</v>
      </c>
      <c r="D16" s="138">
        <f t="shared" si="1"/>
        <v>0</v>
      </c>
      <c r="E16" s="138">
        <f t="shared" si="2"/>
        <v>0</v>
      </c>
      <c r="F16" s="141" t="e">
        <f t="shared" si="3"/>
        <v>#DIV/0!</v>
      </c>
      <c r="G16" s="142"/>
      <c r="H16" s="143"/>
      <c r="I16" s="142"/>
      <c r="J16" s="141" t="e">
        <f t="shared" si="4"/>
        <v>#DIV/0!</v>
      </c>
      <c r="K16" s="142"/>
      <c r="L16" s="143"/>
      <c r="M16" s="143"/>
      <c r="N16" s="141" t="e">
        <f t="shared" si="5"/>
        <v>#DIV/0!</v>
      </c>
      <c r="O16" s="17"/>
    </row>
    <row r="17" spans="2:15" ht="30" customHeight="1" x14ac:dyDescent="0.2">
      <c r="B17" s="101" t="s">
        <v>10</v>
      </c>
      <c r="C17" s="138">
        <f t="shared" si="0"/>
        <v>0</v>
      </c>
      <c r="D17" s="138">
        <f t="shared" si="1"/>
        <v>0</v>
      </c>
      <c r="E17" s="138">
        <f t="shared" si="2"/>
        <v>0</v>
      </c>
      <c r="F17" s="141" t="e">
        <f t="shared" si="3"/>
        <v>#DIV/0!</v>
      </c>
      <c r="G17" s="142"/>
      <c r="H17" s="143"/>
      <c r="I17" s="142"/>
      <c r="J17" s="141" t="e">
        <f t="shared" si="4"/>
        <v>#DIV/0!</v>
      </c>
      <c r="K17" s="142"/>
      <c r="L17" s="143"/>
      <c r="M17" s="143"/>
      <c r="N17" s="141" t="e">
        <f t="shared" si="5"/>
        <v>#DIV/0!</v>
      </c>
      <c r="O17" s="17"/>
    </row>
    <row r="18" spans="2:15" ht="30" customHeight="1" x14ac:dyDescent="0.2">
      <c r="B18" s="101" t="s">
        <v>11</v>
      </c>
      <c r="C18" s="138">
        <f t="shared" si="0"/>
        <v>0</v>
      </c>
      <c r="D18" s="138">
        <f t="shared" si="1"/>
        <v>0</v>
      </c>
      <c r="E18" s="138">
        <f t="shared" si="2"/>
        <v>0</v>
      </c>
      <c r="F18" s="141" t="e">
        <f t="shared" si="3"/>
        <v>#DIV/0!</v>
      </c>
      <c r="G18" s="142"/>
      <c r="H18" s="143"/>
      <c r="I18" s="142"/>
      <c r="J18" s="141" t="e">
        <f t="shared" si="4"/>
        <v>#DIV/0!</v>
      </c>
      <c r="K18" s="142"/>
      <c r="L18" s="143"/>
      <c r="M18" s="143"/>
      <c r="N18" s="141" t="e">
        <f t="shared" si="5"/>
        <v>#DIV/0!</v>
      </c>
      <c r="O18" s="17"/>
    </row>
    <row r="19" spans="2:15" ht="30" customHeight="1" x14ac:dyDescent="0.2">
      <c r="B19" s="101" t="s">
        <v>12</v>
      </c>
      <c r="C19" s="138">
        <f t="shared" si="0"/>
        <v>0</v>
      </c>
      <c r="D19" s="138">
        <f t="shared" si="1"/>
        <v>0</v>
      </c>
      <c r="E19" s="138">
        <f t="shared" si="2"/>
        <v>0</v>
      </c>
      <c r="F19" s="141" t="e">
        <f t="shared" si="3"/>
        <v>#DIV/0!</v>
      </c>
      <c r="G19" s="142"/>
      <c r="H19" s="143"/>
      <c r="I19" s="142"/>
      <c r="J19" s="141" t="e">
        <f t="shared" si="4"/>
        <v>#DIV/0!</v>
      </c>
      <c r="K19" s="142"/>
      <c r="L19" s="143"/>
      <c r="M19" s="143"/>
      <c r="N19" s="141" t="e">
        <f t="shared" si="5"/>
        <v>#DIV/0!</v>
      </c>
      <c r="O19" s="17"/>
    </row>
    <row r="20" spans="2:15" ht="30" customHeight="1" x14ac:dyDescent="0.2">
      <c r="B20" s="101" t="s">
        <v>13</v>
      </c>
      <c r="C20" s="138">
        <v>3560</v>
      </c>
      <c r="D20" s="138">
        <v>3187</v>
      </c>
      <c r="E20" s="138">
        <v>125</v>
      </c>
      <c r="F20" s="141">
        <f t="shared" si="3"/>
        <v>0.89522471910112356</v>
      </c>
      <c r="G20" s="142">
        <v>2045</v>
      </c>
      <c r="H20" s="143">
        <v>1805</v>
      </c>
      <c r="I20" s="142">
        <v>75</v>
      </c>
      <c r="J20" s="141">
        <f t="shared" si="4"/>
        <v>0.88264058679706603</v>
      </c>
      <c r="K20" s="142">
        <v>1514</v>
      </c>
      <c r="L20" s="143">
        <v>1402</v>
      </c>
      <c r="M20" s="143">
        <v>54</v>
      </c>
      <c r="N20" s="141">
        <f t="shared" si="5"/>
        <v>0.43991214308126764</v>
      </c>
      <c r="O20" s="17"/>
    </row>
    <row r="21" spans="2:15" ht="30" customHeight="1" x14ac:dyDescent="0.2">
      <c r="B21" s="149" t="s">
        <v>94</v>
      </c>
      <c r="C21" s="144">
        <v>3560</v>
      </c>
      <c r="D21" s="144">
        <v>3187</v>
      </c>
      <c r="E21" s="144">
        <v>125</v>
      </c>
      <c r="F21" s="147">
        <f t="shared" si="3"/>
        <v>0.89522471910112356</v>
      </c>
      <c r="G21" s="148">
        <f>SUM(G7:G20)</f>
        <v>2045</v>
      </c>
      <c r="H21" s="148">
        <f>SUM(H7:H20)</f>
        <v>1805</v>
      </c>
      <c r="I21" s="148">
        <f>SUM(I7:I20)</f>
        <v>75</v>
      </c>
      <c r="J21" s="147">
        <f t="shared" si="4"/>
        <v>0.88264058679706603</v>
      </c>
      <c r="K21" s="148">
        <f>SUM(K7:K20)</f>
        <v>1514</v>
      </c>
      <c r="L21" s="148">
        <f>SUM(L7:L20)</f>
        <v>1402</v>
      </c>
      <c r="M21" s="148">
        <f>SUM(M7:M20)</f>
        <v>54</v>
      </c>
      <c r="N21" s="147">
        <f t="shared" si="5"/>
        <v>0.43991214308126764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5649-709D-4146-B89C-5964B7113C73}">
  <sheetPr>
    <pageSetUpPr fitToPage="1"/>
  </sheetPr>
  <dimension ref="B1:R24"/>
  <sheetViews>
    <sheetView view="pageBreakPreview" topLeftCell="G1" zoomScale="70" zoomScaleNormal="90" zoomScaleSheetLayoutView="70" workbookViewId="0">
      <selection activeCell="O21" sqref="O21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4.7109375" style="2" customWidth="1"/>
    <col min="4" max="18" width="12.7109375" style="2" customWidth="1"/>
    <col min="19" max="16384" width="9.140625" style="2"/>
  </cols>
  <sheetData>
    <row r="1" spans="2:18" ht="13.5" customHeight="1" x14ac:dyDescent="0.3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2:18" ht="16.5" customHeight="1" x14ac:dyDescent="0.3">
      <c r="B2" s="300" t="s">
        <v>62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7"/>
      <c r="N3" s="297"/>
      <c r="O3" s="27"/>
      <c r="P3" s="27"/>
      <c r="Q3" s="297"/>
      <c r="R3" s="297"/>
    </row>
    <row r="4" spans="2:18" ht="22.5" customHeight="1" x14ac:dyDescent="0.2">
      <c r="B4" s="274" t="s">
        <v>14</v>
      </c>
      <c r="C4" s="303" t="s">
        <v>175</v>
      </c>
      <c r="D4" s="308" t="s">
        <v>61</v>
      </c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10"/>
    </row>
    <row r="5" spans="2:18" ht="27" customHeight="1" x14ac:dyDescent="0.2">
      <c r="B5" s="274"/>
      <c r="C5" s="303"/>
      <c r="D5" s="301" t="s">
        <v>270</v>
      </c>
      <c r="E5" s="314" t="s">
        <v>107</v>
      </c>
      <c r="F5" s="315"/>
      <c r="G5" s="314" t="s">
        <v>176</v>
      </c>
      <c r="H5" s="315"/>
      <c r="I5" s="314" t="s">
        <v>177</v>
      </c>
      <c r="J5" s="315"/>
      <c r="K5" s="311" t="s">
        <v>100</v>
      </c>
      <c r="L5" s="312"/>
      <c r="M5" s="312"/>
      <c r="N5" s="312"/>
      <c r="O5" s="312"/>
      <c r="P5" s="312"/>
      <c r="Q5" s="312"/>
      <c r="R5" s="313"/>
    </row>
    <row r="6" spans="2:18" ht="100.5" customHeight="1" x14ac:dyDescent="0.2">
      <c r="B6" s="274"/>
      <c r="C6" s="303"/>
      <c r="D6" s="320"/>
      <c r="E6" s="316"/>
      <c r="F6" s="317"/>
      <c r="G6" s="316"/>
      <c r="H6" s="317"/>
      <c r="I6" s="316"/>
      <c r="J6" s="317"/>
      <c r="K6" s="311" t="s">
        <v>98</v>
      </c>
      <c r="L6" s="319"/>
      <c r="M6" s="256" t="s">
        <v>234</v>
      </c>
      <c r="N6" s="318"/>
      <c r="O6" s="256" t="s">
        <v>117</v>
      </c>
      <c r="P6" s="318"/>
      <c r="Q6" s="256" t="s">
        <v>99</v>
      </c>
      <c r="R6" s="318"/>
    </row>
    <row r="7" spans="2:18" ht="128.25" customHeight="1" x14ac:dyDescent="0.2">
      <c r="B7" s="274"/>
      <c r="C7" s="303"/>
      <c r="D7" s="302"/>
      <c r="E7" s="99" t="s">
        <v>60</v>
      </c>
      <c r="F7" s="39" t="s">
        <v>63</v>
      </c>
      <c r="G7" s="99" t="s">
        <v>60</v>
      </c>
      <c r="H7" s="40" t="s">
        <v>63</v>
      </c>
      <c r="I7" s="99" t="s">
        <v>60</v>
      </c>
      <c r="J7" s="40" t="s">
        <v>63</v>
      </c>
      <c r="K7" s="99" t="s">
        <v>60</v>
      </c>
      <c r="L7" s="40" t="s">
        <v>63</v>
      </c>
      <c r="M7" s="36" t="s">
        <v>60</v>
      </c>
      <c r="N7" s="40" t="s">
        <v>63</v>
      </c>
      <c r="O7" s="99" t="s">
        <v>60</v>
      </c>
      <c r="P7" s="40" t="s">
        <v>63</v>
      </c>
      <c r="Q7" s="36" t="s">
        <v>60</v>
      </c>
      <c r="R7" s="40" t="s">
        <v>63</v>
      </c>
    </row>
    <row r="8" spans="2:18" ht="30" customHeight="1" x14ac:dyDescent="0.2">
      <c r="B8" s="101" t="s">
        <v>0</v>
      </c>
      <c r="C8" s="110">
        <f>G8+K8+M8+O8+Q8</f>
        <v>0</v>
      </c>
      <c r="D8" s="176"/>
      <c r="E8" s="91"/>
      <c r="F8" s="94" t="e">
        <f>E8/C8</f>
        <v>#DIV/0!</v>
      </c>
      <c r="G8" s="91"/>
      <c r="H8" s="94" t="e">
        <f>G8/C8</f>
        <v>#DIV/0!</v>
      </c>
      <c r="I8" s="91"/>
      <c r="J8" s="94" t="e">
        <f>I8/C8</f>
        <v>#DIV/0!</v>
      </c>
      <c r="K8" s="91"/>
      <c r="L8" s="94" t="e">
        <f>K8/C8</f>
        <v>#DIV/0!</v>
      </c>
      <c r="M8" s="91"/>
      <c r="N8" s="94" t="e">
        <f>M8/C8</f>
        <v>#DIV/0!</v>
      </c>
      <c r="O8" s="91"/>
      <c r="P8" s="94" t="e">
        <f>O8/C8</f>
        <v>#DIV/0!</v>
      </c>
      <c r="Q8" s="91"/>
      <c r="R8" s="94" t="e">
        <f>Q8/C8</f>
        <v>#DIV/0!</v>
      </c>
    </row>
    <row r="9" spans="2:18" ht="30" customHeight="1" x14ac:dyDescent="0.2">
      <c r="B9" s="101" t="s">
        <v>1</v>
      </c>
      <c r="C9" s="110">
        <f t="shared" ref="C9:C22" si="0">G9+K9+M9+O9+Q9</f>
        <v>0</v>
      </c>
      <c r="D9" s="91"/>
      <c r="E9" s="91"/>
      <c r="F9" s="94" t="e">
        <f t="shared" ref="F9:F22" si="1">E9/C9</f>
        <v>#DIV/0!</v>
      </c>
      <c r="G9" s="91"/>
      <c r="H9" s="94" t="e">
        <f t="shared" ref="H9:H22" si="2">G9/C9</f>
        <v>#DIV/0!</v>
      </c>
      <c r="I9" s="91"/>
      <c r="J9" s="94" t="e">
        <f t="shared" ref="J9:J22" si="3">I9/C9</f>
        <v>#DIV/0!</v>
      </c>
      <c r="K9" s="91"/>
      <c r="L9" s="94" t="e">
        <f t="shared" ref="L9:L22" si="4">K9/C9</f>
        <v>#DIV/0!</v>
      </c>
      <c r="M9" s="91"/>
      <c r="N9" s="94" t="e">
        <f t="shared" ref="N9:N22" si="5">M9/C9</f>
        <v>#DIV/0!</v>
      </c>
      <c r="O9" s="91"/>
      <c r="P9" s="94" t="e">
        <f t="shared" ref="P9:P22" si="6">O9/C9</f>
        <v>#DIV/0!</v>
      </c>
      <c r="Q9" s="91"/>
      <c r="R9" s="94" t="e">
        <f t="shared" ref="R9:R22" si="7">Q9/C9</f>
        <v>#DIV/0!</v>
      </c>
    </row>
    <row r="10" spans="2:18" ht="30" customHeight="1" x14ac:dyDescent="0.2">
      <c r="B10" s="101" t="s">
        <v>2</v>
      </c>
      <c r="C10" s="110">
        <f t="shared" si="0"/>
        <v>0</v>
      </c>
      <c r="D10" s="91"/>
      <c r="E10" s="91"/>
      <c r="F10" s="94" t="e">
        <f t="shared" si="1"/>
        <v>#DIV/0!</v>
      </c>
      <c r="G10" s="91"/>
      <c r="H10" s="94" t="e">
        <f t="shared" si="2"/>
        <v>#DIV/0!</v>
      </c>
      <c r="I10" s="91"/>
      <c r="J10" s="94" t="e">
        <f t="shared" si="3"/>
        <v>#DIV/0!</v>
      </c>
      <c r="K10" s="91"/>
      <c r="L10" s="94" t="e">
        <f t="shared" si="4"/>
        <v>#DIV/0!</v>
      </c>
      <c r="M10" s="91"/>
      <c r="N10" s="94" t="e">
        <f t="shared" si="5"/>
        <v>#DIV/0!</v>
      </c>
      <c r="O10" s="91"/>
      <c r="P10" s="94" t="e">
        <f t="shared" si="6"/>
        <v>#DIV/0!</v>
      </c>
      <c r="Q10" s="91"/>
      <c r="R10" s="94" t="e">
        <f t="shared" si="7"/>
        <v>#DIV/0!</v>
      </c>
    </row>
    <row r="11" spans="2:18" ht="30" customHeight="1" x14ac:dyDescent="0.2">
      <c r="B11" s="101" t="s">
        <v>3</v>
      </c>
      <c r="C11" s="110">
        <f t="shared" si="0"/>
        <v>0</v>
      </c>
      <c r="D11" s="91"/>
      <c r="E11" s="91"/>
      <c r="F11" s="94" t="e">
        <f t="shared" si="1"/>
        <v>#DIV/0!</v>
      </c>
      <c r="G11" s="91"/>
      <c r="H11" s="94" t="e">
        <f t="shared" si="2"/>
        <v>#DIV/0!</v>
      </c>
      <c r="I11" s="91"/>
      <c r="J11" s="94" t="e">
        <f t="shared" si="3"/>
        <v>#DIV/0!</v>
      </c>
      <c r="K11" s="91"/>
      <c r="L11" s="94" t="e">
        <f t="shared" si="4"/>
        <v>#DIV/0!</v>
      </c>
      <c r="M11" s="91"/>
      <c r="N11" s="94" t="e">
        <f t="shared" si="5"/>
        <v>#DIV/0!</v>
      </c>
      <c r="O11" s="91"/>
      <c r="P11" s="94" t="e">
        <f t="shared" si="6"/>
        <v>#DIV/0!</v>
      </c>
      <c r="Q11" s="91"/>
      <c r="R11" s="94" t="e">
        <f t="shared" si="7"/>
        <v>#DIV/0!</v>
      </c>
    </row>
    <row r="12" spans="2:18" ht="30" customHeight="1" x14ac:dyDescent="0.2">
      <c r="B12" s="101" t="s">
        <v>4</v>
      </c>
      <c r="C12" s="110">
        <f t="shared" si="0"/>
        <v>0</v>
      </c>
      <c r="D12" s="91"/>
      <c r="E12" s="91"/>
      <c r="F12" s="94" t="e">
        <f t="shared" si="1"/>
        <v>#DIV/0!</v>
      </c>
      <c r="G12" s="91"/>
      <c r="H12" s="94" t="e">
        <f t="shared" si="2"/>
        <v>#DIV/0!</v>
      </c>
      <c r="I12" s="91"/>
      <c r="J12" s="94" t="e">
        <f t="shared" si="3"/>
        <v>#DIV/0!</v>
      </c>
      <c r="K12" s="91"/>
      <c r="L12" s="94" t="e">
        <f t="shared" si="4"/>
        <v>#DIV/0!</v>
      </c>
      <c r="M12" s="91"/>
      <c r="N12" s="94" t="e">
        <f t="shared" si="5"/>
        <v>#DIV/0!</v>
      </c>
      <c r="O12" s="91"/>
      <c r="P12" s="94" t="e">
        <f t="shared" si="6"/>
        <v>#DIV/0!</v>
      </c>
      <c r="Q12" s="91"/>
      <c r="R12" s="94" t="e">
        <f t="shared" si="7"/>
        <v>#DIV/0!</v>
      </c>
    </row>
    <row r="13" spans="2:18" ht="30" customHeight="1" x14ac:dyDescent="0.2">
      <c r="B13" s="101" t="s">
        <v>5</v>
      </c>
      <c r="C13" s="110">
        <f t="shared" si="0"/>
        <v>0</v>
      </c>
      <c r="D13" s="91"/>
      <c r="E13" s="91"/>
      <c r="F13" s="94" t="e">
        <f t="shared" si="1"/>
        <v>#DIV/0!</v>
      </c>
      <c r="G13" s="95"/>
      <c r="H13" s="94" t="e">
        <f t="shared" si="2"/>
        <v>#DIV/0!</v>
      </c>
      <c r="I13" s="177"/>
      <c r="J13" s="94" t="e">
        <f t="shared" si="3"/>
        <v>#DIV/0!</v>
      </c>
      <c r="K13" s="92"/>
      <c r="L13" s="94" t="e">
        <f t="shared" si="4"/>
        <v>#DIV/0!</v>
      </c>
      <c r="M13" s="92"/>
      <c r="N13" s="94" t="e">
        <f t="shared" si="5"/>
        <v>#DIV/0!</v>
      </c>
      <c r="O13" s="91"/>
      <c r="P13" s="94" t="e">
        <f t="shared" si="6"/>
        <v>#DIV/0!</v>
      </c>
      <c r="Q13" s="92"/>
      <c r="R13" s="94" t="e">
        <f t="shared" si="7"/>
        <v>#DIV/0!</v>
      </c>
    </row>
    <row r="14" spans="2:18" ht="30" customHeight="1" x14ac:dyDescent="0.2">
      <c r="B14" s="101" t="s">
        <v>6</v>
      </c>
      <c r="C14" s="110">
        <f t="shared" si="0"/>
        <v>0</v>
      </c>
      <c r="D14" s="91"/>
      <c r="E14" s="91"/>
      <c r="F14" s="94" t="e">
        <f t="shared" si="1"/>
        <v>#DIV/0!</v>
      </c>
      <c r="G14" s="91"/>
      <c r="H14" s="94" t="e">
        <f t="shared" si="2"/>
        <v>#DIV/0!</v>
      </c>
      <c r="I14" s="91"/>
      <c r="J14" s="94" t="e">
        <f t="shared" si="3"/>
        <v>#DIV/0!</v>
      </c>
      <c r="K14" s="91"/>
      <c r="L14" s="94" t="e">
        <f t="shared" si="4"/>
        <v>#DIV/0!</v>
      </c>
      <c r="M14" s="91"/>
      <c r="N14" s="94" t="e">
        <f t="shared" si="5"/>
        <v>#DIV/0!</v>
      </c>
      <c r="O14" s="91"/>
      <c r="P14" s="94" t="e">
        <f t="shared" si="6"/>
        <v>#DIV/0!</v>
      </c>
      <c r="Q14" s="91"/>
      <c r="R14" s="94" t="e">
        <f t="shared" si="7"/>
        <v>#DIV/0!</v>
      </c>
    </row>
    <row r="15" spans="2:18" ht="30" customHeight="1" x14ac:dyDescent="0.2">
      <c r="B15" s="101" t="s">
        <v>7</v>
      </c>
      <c r="C15" s="110">
        <f t="shared" si="0"/>
        <v>0</v>
      </c>
      <c r="D15" s="91"/>
      <c r="E15" s="91"/>
      <c r="F15" s="94" t="e">
        <f t="shared" si="1"/>
        <v>#DIV/0!</v>
      </c>
      <c r="G15" s="91"/>
      <c r="H15" s="94" t="e">
        <f t="shared" si="2"/>
        <v>#DIV/0!</v>
      </c>
      <c r="I15" s="91"/>
      <c r="J15" s="94" t="e">
        <f t="shared" si="3"/>
        <v>#DIV/0!</v>
      </c>
      <c r="K15" s="91"/>
      <c r="L15" s="94" t="e">
        <f t="shared" si="4"/>
        <v>#DIV/0!</v>
      </c>
      <c r="M15" s="91"/>
      <c r="N15" s="94" t="e">
        <f t="shared" si="5"/>
        <v>#DIV/0!</v>
      </c>
      <c r="O15" s="91"/>
      <c r="P15" s="94" t="e">
        <f t="shared" si="6"/>
        <v>#DIV/0!</v>
      </c>
      <c r="Q15" s="91"/>
      <c r="R15" s="94" t="e">
        <f t="shared" si="7"/>
        <v>#DIV/0!</v>
      </c>
    </row>
    <row r="16" spans="2:18" ht="30" customHeight="1" x14ac:dyDescent="0.2">
      <c r="B16" s="101" t="s">
        <v>8</v>
      </c>
      <c r="C16" s="110">
        <f t="shared" si="0"/>
        <v>0</v>
      </c>
      <c r="D16" s="91"/>
      <c r="E16" s="91"/>
      <c r="F16" s="94" t="e">
        <f t="shared" si="1"/>
        <v>#DIV/0!</v>
      </c>
      <c r="G16" s="91"/>
      <c r="H16" s="94" t="e">
        <f t="shared" si="2"/>
        <v>#DIV/0!</v>
      </c>
      <c r="I16" s="91"/>
      <c r="J16" s="94" t="e">
        <f t="shared" si="3"/>
        <v>#DIV/0!</v>
      </c>
      <c r="K16" s="91"/>
      <c r="L16" s="94" t="e">
        <f t="shared" si="4"/>
        <v>#DIV/0!</v>
      </c>
      <c r="M16" s="91"/>
      <c r="N16" s="94" t="e">
        <f t="shared" si="5"/>
        <v>#DIV/0!</v>
      </c>
      <c r="O16" s="91"/>
      <c r="P16" s="94" t="e">
        <f t="shared" si="6"/>
        <v>#DIV/0!</v>
      </c>
      <c r="Q16" s="91"/>
      <c r="R16" s="94" t="e">
        <f t="shared" si="7"/>
        <v>#DIV/0!</v>
      </c>
    </row>
    <row r="17" spans="2:18" ht="30" customHeight="1" x14ac:dyDescent="0.2">
      <c r="B17" s="101" t="s">
        <v>9</v>
      </c>
      <c r="C17" s="110">
        <f t="shared" si="0"/>
        <v>0</v>
      </c>
      <c r="D17" s="91"/>
      <c r="E17" s="91"/>
      <c r="F17" s="94" t="e">
        <f t="shared" si="1"/>
        <v>#DIV/0!</v>
      </c>
      <c r="G17" s="91"/>
      <c r="H17" s="94" t="e">
        <f t="shared" si="2"/>
        <v>#DIV/0!</v>
      </c>
      <c r="I17" s="91"/>
      <c r="J17" s="94" t="e">
        <f t="shared" si="3"/>
        <v>#DIV/0!</v>
      </c>
      <c r="K17" s="91"/>
      <c r="L17" s="94" t="e">
        <f t="shared" si="4"/>
        <v>#DIV/0!</v>
      </c>
      <c r="M17" s="91"/>
      <c r="N17" s="94" t="e">
        <f t="shared" si="5"/>
        <v>#DIV/0!</v>
      </c>
      <c r="O17" s="91"/>
      <c r="P17" s="94" t="e">
        <f t="shared" si="6"/>
        <v>#DIV/0!</v>
      </c>
      <c r="Q17" s="91"/>
      <c r="R17" s="94" t="e">
        <f t="shared" si="7"/>
        <v>#DIV/0!</v>
      </c>
    </row>
    <row r="18" spans="2:18" ht="30" customHeight="1" x14ac:dyDescent="0.2">
      <c r="B18" s="101" t="s">
        <v>10</v>
      </c>
      <c r="C18" s="110">
        <f t="shared" si="0"/>
        <v>0</v>
      </c>
      <c r="D18" s="91"/>
      <c r="E18" s="91"/>
      <c r="F18" s="94" t="e">
        <f t="shared" si="1"/>
        <v>#DIV/0!</v>
      </c>
      <c r="G18" s="91"/>
      <c r="H18" s="94" t="e">
        <f t="shared" si="2"/>
        <v>#DIV/0!</v>
      </c>
      <c r="I18" s="91"/>
      <c r="J18" s="94" t="e">
        <f t="shared" si="3"/>
        <v>#DIV/0!</v>
      </c>
      <c r="K18" s="91"/>
      <c r="L18" s="94" t="e">
        <f t="shared" si="4"/>
        <v>#DIV/0!</v>
      </c>
      <c r="M18" s="91"/>
      <c r="N18" s="94" t="e">
        <f t="shared" si="5"/>
        <v>#DIV/0!</v>
      </c>
      <c r="O18" s="91"/>
      <c r="P18" s="94" t="e">
        <f t="shared" si="6"/>
        <v>#DIV/0!</v>
      </c>
      <c r="Q18" s="91"/>
      <c r="R18" s="94" t="e">
        <f t="shared" si="7"/>
        <v>#DIV/0!</v>
      </c>
    </row>
    <row r="19" spans="2:18" ht="30" customHeight="1" x14ac:dyDescent="0.2">
      <c r="B19" s="101" t="s">
        <v>11</v>
      </c>
      <c r="C19" s="110">
        <f t="shared" si="0"/>
        <v>0</v>
      </c>
      <c r="D19" s="91"/>
      <c r="E19" s="91"/>
      <c r="F19" s="94" t="e">
        <f t="shared" si="1"/>
        <v>#DIV/0!</v>
      </c>
      <c r="G19" s="91"/>
      <c r="H19" s="94" t="e">
        <f t="shared" si="2"/>
        <v>#DIV/0!</v>
      </c>
      <c r="I19" s="91"/>
      <c r="J19" s="94" t="e">
        <f t="shared" si="3"/>
        <v>#DIV/0!</v>
      </c>
      <c r="K19" s="91"/>
      <c r="L19" s="94" t="e">
        <f t="shared" si="4"/>
        <v>#DIV/0!</v>
      </c>
      <c r="M19" s="91"/>
      <c r="N19" s="94" t="e">
        <f t="shared" si="5"/>
        <v>#DIV/0!</v>
      </c>
      <c r="O19" s="91"/>
      <c r="P19" s="94" t="e">
        <f t="shared" si="6"/>
        <v>#DIV/0!</v>
      </c>
      <c r="Q19" s="91"/>
      <c r="R19" s="94" t="e">
        <f t="shared" si="7"/>
        <v>#DIV/0!</v>
      </c>
    </row>
    <row r="20" spans="2:18" ht="30" customHeight="1" x14ac:dyDescent="0.2">
      <c r="B20" s="101" t="s">
        <v>12</v>
      </c>
      <c r="C20" s="110">
        <f t="shared" si="0"/>
        <v>0</v>
      </c>
      <c r="D20" s="91"/>
      <c r="E20" s="91"/>
      <c r="F20" s="94" t="e">
        <f t="shared" si="1"/>
        <v>#DIV/0!</v>
      </c>
      <c r="G20" s="91"/>
      <c r="H20" s="94" t="e">
        <f t="shared" si="2"/>
        <v>#DIV/0!</v>
      </c>
      <c r="I20" s="91"/>
      <c r="J20" s="94" t="e">
        <f t="shared" si="3"/>
        <v>#DIV/0!</v>
      </c>
      <c r="K20" s="91"/>
      <c r="L20" s="94" t="e">
        <f t="shared" si="4"/>
        <v>#DIV/0!</v>
      </c>
      <c r="M20" s="91"/>
      <c r="N20" s="94" t="e">
        <f t="shared" si="5"/>
        <v>#DIV/0!</v>
      </c>
      <c r="O20" s="91"/>
      <c r="P20" s="94" t="e">
        <f t="shared" si="6"/>
        <v>#DIV/0!</v>
      </c>
      <c r="Q20" s="91"/>
      <c r="R20" s="94" t="e">
        <f t="shared" si="7"/>
        <v>#DIV/0!</v>
      </c>
    </row>
    <row r="21" spans="2:18" ht="30" customHeight="1" x14ac:dyDescent="0.2">
      <c r="B21" s="101" t="s">
        <v>13</v>
      </c>
      <c r="C21" s="110">
        <f t="shared" si="0"/>
        <v>514</v>
      </c>
      <c r="D21" s="91">
        <v>109</v>
      </c>
      <c r="E21" s="91">
        <v>406</v>
      </c>
      <c r="F21" s="94">
        <f t="shared" si="1"/>
        <v>0.78988326848249024</v>
      </c>
      <c r="G21" s="91">
        <v>60</v>
      </c>
      <c r="H21" s="94">
        <f t="shared" si="2"/>
        <v>0.11673151750972763</v>
      </c>
      <c r="I21" s="91">
        <v>107</v>
      </c>
      <c r="J21" s="94">
        <f t="shared" si="3"/>
        <v>0.20817120622568094</v>
      </c>
      <c r="K21" s="91">
        <v>183</v>
      </c>
      <c r="L21" s="94">
        <f t="shared" si="4"/>
        <v>0.35603112840466927</v>
      </c>
      <c r="M21" s="91">
        <v>8</v>
      </c>
      <c r="N21" s="94">
        <f t="shared" si="5"/>
        <v>1.556420233463035E-2</v>
      </c>
      <c r="O21" s="91">
        <v>165</v>
      </c>
      <c r="P21" s="94">
        <f t="shared" si="6"/>
        <v>0.321011673151751</v>
      </c>
      <c r="Q21" s="91">
        <v>98</v>
      </c>
      <c r="R21" s="94">
        <f t="shared" si="7"/>
        <v>0.19066147859922178</v>
      </c>
    </row>
    <row r="22" spans="2:18" ht="30" customHeight="1" x14ac:dyDescent="0.2">
      <c r="B22" s="102" t="s">
        <v>16</v>
      </c>
      <c r="C22" s="111">
        <f t="shared" si="0"/>
        <v>514</v>
      </c>
      <c r="D22" s="97">
        <f>SUM(D8:D21)</f>
        <v>109</v>
      </c>
      <c r="E22" s="97">
        <f>SUM(E8:E21)</f>
        <v>406</v>
      </c>
      <c r="F22" s="96">
        <f t="shared" si="1"/>
        <v>0.78988326848249024</v>
      </c>
      <c r="G22" s="97">
        <f>SUM(G8:G21)</f>
        <v>60</v>
      </c>
      <c r="H22" s="96">
        <f t="shared" si="2"/>
        <v>0.11673151750972763</v>
      </c>
      <c r="I22" s="98">
        <f>SUM(I8:I21)</f>
        <v>107</v>
      </c>
      <c r="J22" s="96">
        <f t="shared" si="3"/>
        <v>0.20817120622568094</v>
      </c>
      <c r="K22" s="97">
        <f>SUM(K8:K21)</f>
        <v>183</v>
      </c>
      <c r="L22" s="96">
        <f t="shared" si="4"/>
        <v>0.35603112840466927</v>
      </c>
      <c r="M22" s="97">
        <f>SUM(M8:M21)</f>
        <v>8</v>
      </c>
      <c r="N22" s="96">
        <f t="shared" si="5"/>
        <v>1.556420233463035E-2</v>
      </c>
      <c r="O22" s="98">
        <f>SUM(O8:O21)</f>
        <v>165</v>
      </c>
      <c r="P22" s="96">
        <f t="shared" si="6"/>
        <v>0.321011673151751</v>
      </c>
      <c r="Q22" s="97">
        <f>SUM(Q8:Q21)</f>
        <v>98</v>
      </c>
      <c r="R22" s="96">
        <f t="shared" si="7"/>
        <v>0.19066147859922178</v>
      </c>
    </row>
    <row r="24" spans="2:18" ht="30.75" customHeight="1" x14ac:dyDescent="0.2"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56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BB10-828C-44E1-88C3-73934A48F607}">
  <sheetPr>
    <pageSetUpPr fitToPage="1"/>
  </sheetPr>
  <dimension ref="B1:Q25"/>
  <sheetViews>
    <sheetView view="pageBreakPreview" zoomScale="70" zoomScaleNormal="90" zoomScaleSheetLayoutView="70" workbookViewId="0">
      <selection activeCell="M6" sqref="M6:M7"/>
    </sheetView>
  </sheetViews>
  <sheetFormatPr defaultRowHeight="12.75" x14ac:dyDescent="0.2"/>
  <cols>
    <col min="1" max="1" width="1.42578125" style="2" customWidth="1"/>
    <col min="2" max="2" width="35.140625" style="2" customWidth="1"/>
    <col min="3" max="4" width="11.7109375" style="2" customWidth="1"/>
    <col min="5" max="5" width="9.7109375" style="2" customWidth="1"/>
    <col min="6" max="6" width="13.140625" style="2" customWidth="1"/>
    <col min="7" max="7" width="15.7109375" style="2" customWidth="1"/>
    <col min="8" max="8" width="9.7109375" style="2" customWidth="1"/>
    <col min="9" max="9" width="12.5703125" style="2" customWidth="1"/>
    <col min="10" max="10" width="9.7109375" style="2" customWidth="1"/>
    <col min="11" max="12" width="11.7109375" style="2" customWidth="1"/>
    <col min="13" max="13" width="15.7109375" style="2" customWidth="1"/>
    <col min="14" max="14" width="11.7109375" style="2" customWidth="1"/>
    <col min="15" max="15" width="9.140625" style="2"/>
    <col min="16" max="17" width="17.7109375" style="2" customWidth="1"/>
    <col min="18" max="16384" width="9.140625" style="2"/>
  </cols>
  <sheetData>
    <row r="1" spans="2:17" ht="13.5" customHeight="1" x14ac:dyDescent="0.3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2:17" ht="16.5" customHeight="1" x14ac:dyDescent="0.3">
      <c r="B2" s="300" t="s">
        <v>101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</row>
    <row r="3" spans="2:17" ht="16.5" customHeight="1" x14ac:dyDescent="0.3">
      <c r="B3" s="29"/>
      <c r="C3" s="29"/>
      <c r="D3" s="29"/>
      <c r="E3" s="29"/>
      <c r="F3" s="29"/>
      <c r="G3" s="29"/>
      <c r="H3" s="29"/>
      <c r="I3" s="29"/>
      <c r="J3" s="297"/>
      <c r="K3" s="297"/>
      <c r="L3" s="27"/>
      <c r="M3" s="28"/>
    </row>
    <row r="4" spans="2:17" ht="51.75" customHeight="1" x14ac:dyDescent="0.2">
      <c r="B4" s="274" t="s">
        <v>14</v>
      </c>
      <c r="C4" s="301" t="s">
        <v>235</v>
      </c>
      <c r="D4" s="301" t="s">
        <v>236</v>
      </c>
      <c r="E4" s="308" t="s">
        <v>61</v>
      </c>
      <c r="F4" s="329"/>
      <c r="G4" s="259" t="s">
        <v>237</v>
      </c>
      <c r="H4" s="308" t="s">
        <v>61</v>
      </c>
      <c r="I4" s="310"/>
      <c r="J4" s="259" t="s">
        <v>250</v>
      </c>
      <c r="K4" s="335" t="s">
        <v>238</v>
      </c>
      <c r="L4" s="274" t="s">
        <v>104</v>
      </c>
      <c r="M4" s="274"/>
      <c r="N4" s="274"/>
      <c r="P4" s="69"/>
    </row>
    <row r="5" spans="2:17" ht="20.25" customHeight="1" x14ac:dyDescent="0.2">
      <c r="B5" s="274"/>
      <c r="C5" s="328"/>
      <c r="D5" s="320"/>
      <c r="E5" s="325" t="s">
        <v>102</v>
      </c>
      <c r="F5" s="330" t="s">
        <v>103</v>
      </c>
      <c r="G5" s="322"/>
      <c r="H5" s="301" t="s">
        <v>102</v>
      </c>
      <c r="I5" s="335" t="s">
        <v>103</v>
      </c>
      <c r="J5" s="322"/>
      <c r="K5" s="338"/>
      <c r="L5" s="301" t="s">
        <v>15</v>
      </c>
      <c r="M5" s="274" t="s">
        <v>53</v>
      </c>
      <c r="N5" s="274"/>
      <c r="P5" s="69"/>
    </row>
    <row r="6" spans="2:17" ht="48.75" customHeight="1" x14ac:dyDescent="0.2">
      <c r="B6" s="274"/>
      <c r="C6" s="328"/>
      <c r="D6" s="320"/>
      <c r="E6" s="326"/>
      <c r="F6" s="332"/>
      <c r="G6" s="322"/>
      <c r="H6" s="320"/>
      <c r="I6" s="336"/>
      <c r="J6" s="322"/>
      <c r="K6" s="338"/>
      <c r="L6" s="328"/>
      <c r="M6" s="301" t="s">
        <v>251</v>
      </c>
      <c r="N6" s="330" t="s">
        <v>105</v>
      </c>
      <c r="P6" s="324" t="s">
        <v>161</v>
      </c>
      <c r="Q6" s="334" t="s">
        <v>162</v>
      </c>
    </row>
    <row r="7" spans="2:17" ht="120.75" customHeight="1" x14ac:dyDescent="0.2">
      <c r="B7" s="274"/>
      <c r="C7" s="302"/>
      <c r="D7" s="302"/>
      <c r="E7" s="327"/>
      <c r="F7" s="333"/>
      <c r="G7" s="323"/>
      <c r="H7" s="302"/>
      <c r="I7" s="337"/>
      <c r="J7" s="323"/>
      <c r="K7" s="339"/>
      <c r="L7" s="302"/>
      <c r="M7" s="302"/>
      <c r="N7" s="331"/>
      <c r="P7" s="324"/>
      <c r="Q7" s="334"/>
    </row>
    <row r="8" spans="2:17" ht="30" customHeight="1" x14ac:dyDescent="0.2">
      <c r="B8" s="101" t="s">
        <v>0</v>
      </c>
      <c r="C8" s="103">
        <f>E8+H8+J8</f>
        <v>0</v>
      </c>
      <c r="D8" s="91"/>
      <c r="E8" s="104"/>
      <c r="F8" s="94" t="e">
        <f>E8/D8</f>
        <v>#DIV/0!</v>
      </c>
      <c r="G8" s="91"/>
      <c r="H8" s="91"/>
      <c r="I8" s="94" t="e">
        <f>H8/G8</f>
        <v>#DIV/0!</v>
      </c>
      <c r="J8" s="91"/>
      <c r="K8" s="94" t="e">
        <f>J8/C8</f>
        <v>#DIV/0!</v>
      </c>
      <c r="L8" s="91"/>
      <c r="M8" s="91"/>
      <c r="N8" s="105" t="e">
        <f>M8/L8</f>
        <v>#DIV/0!</v>
      </c>
      <c r="O8" s="42"/>
      <c r="P8" s="70" t="e">
        <f>C8/(D8+G8+J8)</f>
        <v>#DIV/0!</v>
      </c>
      <c r="Q8" s="72" t="e">
        <f>C8/'11. Замещение'!C8</f>
        <v>#DIV/0!</v>
      </c>
    </row>
    <row r="9" spans="2:17" ht="30" customHeight="1" x14ac:dyDescent="0.2">
      <c r="B9" s="101" t="s">
        <v>1</v>
      </c>
      <c r="C9" s="103">
        <f t="shared" ref="C9:C21" si="0">E9+H9+J9</f>
        <v>0</v>
      </c>
      <c r="D9" s="91"/>
      <c r="E9" s="104"/>
      <c r="F9" s="94" t="e">
        <f t="shared" ref="F9:F22" si="1">E9/D9</f>
        <v>#DIV/0!</v>
      </c>
      <c r="G9" s="91"/>
      <c r="H9" s="91"/>
      <c r="I9" s="94" t="e">
        <f t="shared" ref="I9:I22" si="2">H9/G9</f>
        <v>#DIV/0!</v>
      </c>
      <c r="J9" s="91"/>
      <c r="K9" s="94" t="e">
        <f t="shared" ref="K9:K22" si="3">J9/C9</f>
        <v>#DIV/0!</v>
      </c>
      <c r="L9" s="91"/>
      <c r="M9" s="91"/>
      <c r="N9" s="105" t="e">
        <f t="shared" ref="N9:N22" si="4">M9/L9</f>
        <v>#DIV/0!</v>
      </c>
      <c r="O9" s="42"/>
      <c r="P9" s="70" t="e">
        <f t="shared" ref="P9:P22" si="5">C9/(D9+G9+J9)</f>
        <v>#DIV/0!</v>
      </c>
      <c r="Q9" s="72" t="e">
        <f>C9/'11. Замещение'!C9</f>
        <v>#DIV/0!</v>
      </c>
    </row>
    <row r="10" spans="2:17" ht="30" customHeight="1" x14ac:dyDescent="0.2">
      <c r="B10" s="101" t="s">
        <v>2</v>
      </c>
      <c r="C10" s="103">
        <f t="shared" si="0"/>
        <v>0</v>
      </c>
      <c r="D10" s="95"/>
      <c r="E10" s="104"/>
      <c r="F10" s="94" t="e">
        <f t="shared" si="1"/>
        <v>#DIV/0!</v>
      </c>
      <c r="G10" s="91"/>
      <c r="H10" s="91"/>
      <c r="I10" s="94" t="e">
        <f t="shared" si="2"/>
        <v>#DIV/0!</v>
      </c>
      <c r="J10" s="91"/>
      <c r="K10" s="94" t="e">
        <f t="shared" si="3"/>
        <v>#DIV/0!</v>
      </c>
      <c r="L10" s="95"/>
      <c r="M10" s="95"/>
      <c r="N10" s="105" t="e">
        <f t="shared" si="4"/>
        <v>#DIV/0!</v>
      </c>
      <c r="O10" s="42"/>
      <c r="P10" s="70" t="e">
        <f t="shared" si="5"/>
        <v>#DIV/0!</v>
      </c>
      <c r="Q10" s="72" t="e">
        <f>C10/'11. Замещение'!C10</f>
        <v>#DIV/0!</v>
      </c>
    </row>
    <row r="11" spans="2:17" ht="30" customHeight="1" x14ac:dyDescent="0.2">
      <c r="B11" s="101" t="s">
        <v>3</v>
      </c>
      <c r="C11" s="103">
        <f t="shared" si="0"/>
        <v>0</v>
      </c>
      <c r="D11" s="91"/>
      <c r="E11" s="104"/>
      <c r="F11" s="94" t="e">
        <f t="shared" si="1"/>
        <v>#DIV/0!</v>
      </c>
      <c r="G11" s="91"/>
      <c r="H11" s="92"/>
      <c r="I11" s="94" t="e">
        <f t="shared" si="2"/>
        <v>#DIV/0!</v>
      </c>
      <c r="J11" s="92"/>
      <c r="K11" s="94" t="e">
        <f t="shared" si="3"/>
        <v>#DIV/0!</v>
      </c>
      <c r="L11" s="91"/>
      <c r="M11" s="91"/>
      <c r="N11" s="105" t="e">
        <f t="shared" si="4"/>
        <v>#DIV/0!</v>
      </c>
      <c r="O11" s="42"/>
      <c r="P11" s="70" t="e">
        <f t="shared" si="5"/>
        <v>#DIV/0!</v>
      </c>
      <c r="Q11" s="72" t="e">
        <f>C11/'11. Замещение'!C11</f>
        <v>#DIV/0!</v>
      </c>
    </row>
    <row r="12" spans="2:17" ht="30" customHeight="1" x14ac:dyDescent="0.2">
      <c r="B12" s="101" t="s">
        <v>4</v>
      </c>
      <c r="C12" s="103">
        <f t="shared" si="0"/>
        <v>0</v>
      </c>
      <c r="D12" s="91"/>
      <c r="E12" s="104"/>
      <c r="F12" s="94" t="e">
        <f t="shared" si="1"/>
        <v>#DIV/0!</v>
      </c>
      <c r="G12" s="91"/>
      <c r="H12" s="91"/>
      <c r="I12" s="94" t="e">
        <f t="shared" si="2"/>
        <v>#DIV/0!</v>
      </c>
      <c r="J12" s="91"/>
      <c r="K12" s="94" t="e">
        <f t="shared" si="3"/>
        <v>#DIV/0!</v>
      </c>
      <c r="L12" s="91"/>
      <c r="M12" s="91"/>
      <c r="N12" s="105" t="e">
        <f t="shared" si="4"/>
        <v>#DIV/0!</v>
      </c>
      <c r="O12" s="42"/>
      <c r="P12" s="70" t="e">
        <f t="shared" si="5"/>
        <v>#DIV/0!</v>
      </c>
      <c r="Q12" s="72" t="e">
        <f>C12/'11. Замещение'!C12</f>
        <v>#DIV/0!</v>
      </c>
    </row>
    <row r="13" spans="2:17" ht="30" customHeight="1" x14ac:dyDescent="0.2">
      <c r="B13" s="101" t="s">
        <v>5</v>
      </c>
      <c r="C13" s="103">
        <f t="shared" si="0"/>
        <v>0</v>
      </c>
      <c r="D13" s="91"/>
      <c r="E13" s="104"/>
      <c r="F13" s="94" t="e">
        <f t="shared" si="1"/>
        <v>#DIV/0!</v>
      </c>
      <c r="G13" s="91"/>
      <c r="H13" s="91"/>
      <c r="I13" s="94" t="e">
        <f t="shared" si="2"/>
        <v>#DIV/0!</v>
      </c>
      <c r="J13" s="91"/>
      <c r="K13" s="94" t="e">
        <f t="shared" si="3"/>
        <v>#DIV/0!</v>
      </c>
      <c r="L13" s="91"/>
      <c r="M13" s="91"/>
      <c r="N13" s="105" t="e">
        <f t="shared" si="4"/>
        <v>#DIV/0!</v>
      </c>
      <c r="O13" s="42"/>
      <c r="P13" s="70" t="e">
        <f t="shared" si="5"/>
        <v>#DIV/0!</v>
      </c>
      <c r="Q13" s="72" t="e">
        <f>C13/'11. Замещение'!C13</f>
        <v>#DIV/0!</v>
      </c>
    </row>
    <row r="14" spans="2:17" ht="30" customHeight="1" x14ac:dyDescent="0.2">
      <c r="B14" s="101" t="s">
        <v>6</v>
      </c>
      <c r="C14" s="103">
        <f t="shared" si="0"/>
        <v>0</v>
      </c>
      <c r="D14" s="91"/>
      <c r="E14" s="104"/>
      <c r="F14" s="94" t="e">
        <f t="shared" si="1"/>
        <v>#DIV/0!</v>
      </c>
      <c r="G14" s="91"/>
      <c r="H14" s="91"/>
      <c r="I14" s="94" t="e">
        <f t="shared" si="2"/>
        <v>#DIV/0!</v>
      </c>
      <c r="J14" s="91"/>
      <c r="K14" s="94" t="e">
        <f t="shared" si="3"/>
        <v>#DIV/0!</v>
      </c>
      <c r="L14" s="91"/>
      <c r="M14" s="91"/>
      <c r="N14" s="105" t="e">
        <f t="shared" si="4"/>
        <v>#DIV/0!</v>
      </c>
      <c r="O14" s="42"/>
      <c r="P14" s="70" t="e">
        <f t="shared" si="5"/>
        <v>#DIV/0!</v>
      </c>
      <c r="Q14" s="72" t="e">
        <f>C14/'11. Замещение'!C14</f>
        <v>#DIV/0!</v>
      </c>
    </row>
    <row r="15" spans="2:17" ht="30" customHeight="1" x14ac:dyDescent="0.2">
      <c r="B15" s="101" t="s">
        <v>7</v>
      </c>
      <c r="C15" s="103">
        <f t="shared" si="0"/>
        <v>0</v>
      </c>
      <c r="D15" s="91"/>
      <c r="E15" s="104"/>
      <c r="F15" s="94" t="e">
        <f t="shared" si="1"/>
        <v>#DIV/0!</v>
      </c>
      <c r="G15" s="91"/>
      <c r="H15" s="91"/>
      <c r="I15" s="94" t="e">
        <f t="shared" si="2"/>
        <v>#DIV/0!</v>
      </c>
      <c r="J15" s="91"/>
      <c r="K15" s="94" t="e">
        <f t="shared" si="3"/>
        <v>#DIV/0!</v>
      </c>
      <c r="L15" s="91"/>
      <c r="M15" s="91"/>
      <c r="N15" s="105" t="e">
        <f t="shared" si="4"/>
        <v>#DIV/0!</v>
      </c>
      <c r="O15" s="42"/>
      <c r="P15" s="70" t="e">
        <f t="shared" si="5"/>
        <v>#DIV/0!</v>
      </c>
      <c r="Q15" s="72" t="e">
        <f>C15/'11. Замещение'!C15</f>
        <v>#DIV/0!</v>
      </c>
    </row>
    <row r="16" spans="2:17" ht="30" customHeight="1" x14ac:dyDescent="0.2">
      <c r="B16" s="101" t="s">
        <v>8</v>
      </c>
      <c r="C16" s="103">
        <f t="shared" si="0"/>
        <v>0</v>
      </c>
      <c r="D16" s="91"/>
      <c r="E16" s="104"/>
      <c r="F16" s="94" t="e">
        <f t="shared" si="1"/>
        <v>#DIV/0!</v>
      </c>
      <c r="G16" s="91"/>
      <c r="H16" s="91"/>
      <c r="I16" s="94" t="e">
        <f t="shared" si="2"/>
        <v>#DIV/0!</v>
      </c>
      <c r="J16" s="91"/>
      <c r="K16" s="94" t="e">
        <f t="shared" si="3"/>
        <v>#DIV/0!</v>
      </c>
      <c r="L16" s="91"/>
      <c r="M16" s="91"/>
      <c r="N16" s="105" t="e">
        <f t="shared" si="4"/>
        <v>#DIV/0!</v>
      </c>
      <c r="O16" s="42"/>
      <c r="P16" s="70" t="e">
        <f t="shared" si="5"/>
        <v>#DIV/0!</v>
      </c>
      <c r="Q16" s="72" t="e">
        <f>C16/'11. Замещение'!C16</f>
        <v>#DIV/0!</v>
      </c>
    </row>
    <row r="17" spans="2:17" ht="30" customHeight="1" x14ac:dyDescent="0.2">
      <c r="B17" s="101" t="s">
        <v>9</v>
      </c>
      <c r="C17" s="103">
        <f t="shared" si="0"/>
        <v>0</v>
      </c>
      <c r="D17" s="91"/>
      <c r="E17" s="104"/>
      <c r="F17" s="94" t="e">
        <f t="shared" si="1"/>
        <v>#DIV/0!</v>
      </c>
      <c r="G17" s="91"/>
      <c r="H17" s="91"/>
      <c r="I17" s="94" t="e">
        <f t="shared" si="2"/>
        <v>#DIV/0!</v>
      </c>
      <c r="J17" s="91"/>
      <c r="K17" s="94" t="e">
        <f t="shared" si="3"/>
        <v>#DIV/0!</v>
      </c>
      <c r="L17" s="91"/>
      <c r="M17" s="91"/>
      <c r="N17" s="105" t="e">
        <f t="shared" si="4"/>
        <v>#DIV/0!</v>
      </c>
      <c r="O17" s="42"/>
      <c r="P17" s="70" t="e">
        <f t="shared" si="5"/>
        <v>#DIV/0!</v>
      </c>
      <c r="Q17" s="72" t="e">
        <f>C17/'11. Замещение'!C17</f>
        <v>#DIV/0!</v>
      </c>
    </row>
    <row r="18" spans="2:17" ht="30" customHeight="1" x14ac:dyDescent="0.2">
      <c r="B18" s="101" t="s">
        <v>10</v>
      </c>
      <c r="C18" s="103">
        <f t="shared" si="0"/>
        <v>0</v>
      </c>
      <c r="D18" s="91"/>
      <c r="E18" s="104"/>
      <c r="F18" s="94" t="e">
        <f t="shared" si="1"/>
        <v>#DIV/0!</v>
      </c>
      <c r="G18" s="91"/>
      <c r="H18" s="91"/>
      <c r="I18" s="94" t="e">
        <f t="shared" si="2"/>
        <v>#DIV/0!</v>
      </c>
      <c r="J18" s="91"/>
      <c r="K18" s="94" t="e">
        <f t="shared" si="3"/>
        <v>#DIV/0!</v>
      </c>
      <c r="L18" s="91"/>
      <c r="M18" s="91"/>
      <c r="N18" s="105" t="e">
        <f t="shared" si="4"/>
        <v>#DIV/0!</v>
      </c>
      <c r="O18" s="42"/>
      <c r="P18" s="70" t="e">
        <f t="shared" si="5"/>
        <v>#DIV/0!</v>
      </c>
      <c r="Q18" s="72" t="e">
        <f>C18/'11. Замещение'!C18</f>
        <v>#DIV/0!</v>
      </c>
    </row>
    <row r="19" spans="2:17" ht="30" customHeight="1" x14ac:dyDescent="0.2">
      <c r="B19" s="101" t="s">
        <v>11</v>
      </c>
      <c r="C19" s="103">
        <f t="shared" si="0"/>
        <v>0</v>
      </c>
      <c r="D19" s="106"/>
      <c r="E19" s="104"/>
      <c r="F19" s="94" t="e">
        <f t="shared" si="1"/>
        <v>#DIV/0!</v>
      </c>
      <c r="G19" s="91"/>
      <c r="H19" s="91"/>
      <c r="I19" s="94" t="e">
        <f t="shared" si="2"/>
        <v>#DIV/0!</v>
      </c>
      <c r="J19" s="91"/>
      <c r="K19" s="94" t="e">
        <f t="shared" si="3"/>
        <v>#DIV/0!</v>
      </c>
      <c r="L19" s="95"/>
      <c r="M19" s="95"/>
      <c r="N19" s="105" t="e">
        <f t="shared" si="4"/>
        <v>#DIV/0!</v>
      </c>
      <c r="O19" s="42"/>
      <c r="P19" s="70" t="e">
        <f t="shared" si="5"/>
        <v>#DIV/0!</v>
      </c>
      <c r="Q19" s="72" t="e">
        <f>C19/'11. Замещение'!C19</f>
        <v>#DIV/0!</v>
      </c>
    </row>
    <row r="20" spans="2:17" ht="30" customHeight="1" x14ac:dyDescent="0.2">
      <c r="B20" s="101" t="s">
        <v>12</v>
      </c>
      <c r="C20" s="103">
        <f t="shared" si="0"/>
        <v>0</v>
      </c>
      <c r="D20" s="106"/>
      <c r="E20" s="104"/>
      <c r="F20" s="94" t="e">
        <f t="shared" si="1"/>
        <v>#DIV/0!</v>
      </c>
      <c r="G20" s="91"/>
      <c r="H20" s="106"/>
      <c r="I20" s="94" t="e">
        <f t="shared" si="2"/>
        <v>#DIV/0!</v>
      </c>
      <c r="J20" s="106"/>
      <c r="K20" s="94" t="e">
        <f t="shared" si="3"/>
        <v>#DIV/0!</v>
      </c>
      <c r="L20" s="95"/>
      <c r="M20" s="95"/>
      <c r="N20" s="105" t="e">
        <f t="shared" si="4"/>
        <v>#DIV/0!</v>
      </c>
      <c r="O20" s="42"/>
      <c r="P20" s="70" t="e">
        <f t="shared" si="5"/>
        <v>#DIV/0!</v>
      </c>
      <c r="Q20" s="72" t="e">
        <f>C20/'11. Замещение'!C20</f>
        <v>#DIV/0!</v>
      </c>
    </row>
    <row r="21" spans="2:17" ht="30" customHeight="1" x14ac:dyDescent="0.2">
      <c r="B21" s="101" t="s">
        <v>13</v>
      </c>
      <c r="C21" s="103">
        <f t="shared" si="0"/>
        <v>258</v>
      </c>
      <c r="D21" s="106">
        <v>88</v>
      </c>
      <c r="E21" s="104">
        <v>87</v>
      </c>
      <c r="F21" s="94">
        <f t="shared" si="1"/>
        <v>0.98863636363636365</v>
      </c>
      <c r="G21" s="91">
        <v>57</v>
      </c>
      <c r="H21" s="106">
        <v>44</v>
      </c>
      <c r="I21" s="94">
        <f t="shared" si="2"/>
        <v>0.77192982456140347</v>
      </c>
      <c r="J21" s="106">
        <v>127</v>
      </c>
      <c r="K21" s="94">
        <f t="shared" si="3"/>
        <v>0.49224806201550386</v>
      </c>
      <c r="L21" s="95">
        <v>258</v>
      </c>
      <c r="M21" s="95">
        <v>98</v>
      </c>
      <c r="N21" s="105">
        <f t="shared" si="4"/>
        <v>0.37984496124031009</v>
      </c>
      <c r="O21" s="42"/>
      <c r="P21" s="70">
        <f t="shared" si="5"/>
        <v>0.94852941176470584</v>
      </c>
      <c r="Q21" s="72">
        <f>C21/'11. Замещение'!C21</f>
        <v>0.50194552529182879</v>
      </c>
    </row>
    <row r="22" spans="2:17" ht="30" customHeight="1" x14ac:dyDescent="0.2">
      <c r="B22" s="102" t="s">
        <v>16</v>
      </c>
      <c r="C22" s="107"/>
      <c r="D22" s="97"/>
      <c r="E22" s="97"/>
      <c r="F22" s="96" t="e">
        <f t="shared" si="1"/>
        <v>#DIV/0!</v>
      </c>
      <c r="G22" s="98"/>
      <c r="H22" s="98"/>
      <c r="I22" s="96" t="e">
        <f t="shared" si="2"/>
        <v>#DIV/0!</v>
      </c>
      <c r="J22" s="108"/>
      <c r="K22" s="96" t="e">
        <f t="shared" si="3"/>
        <v>#DIV/0!</v>
      </c>
      <c r="L22" s="108"/>
      <c r="M22" s="108"/>
      <c r="N22" s="109" t="e">
        <f t="shared" si="4"/>
        <v>#DIV/0!</v>
      </c>
      <c r="O22" s="42"/>
      <c r="P22" s="71" t="e">
        <f t="shared" si="5"/>
        <v>#DIV/0!</v>
      </c>
      <c r="Q22" s="73">
        <f>C22/'11. Замещение'!C22</f>
        <v>0</v>
      </c>
    </row>
    <row r="24" spans="2:17" x14ac:dyDescent="0.2">
      <c r="K24" s="86"/>
    </row>
    <row r="25" spans="2:17" ht="51" customHeight="1" x14ac:dyDescent="0.2">
      <c r="K25" s="86"/>
    </row>
  </sheetData>
  <sheetProtection formatCells="0" formatColumns="0" formatRows="0" selectLockedCells="1"/>
  <mergeCells count="21">
    <mergeCell ref="Q6:Q7"/>
    <mergeCell ref="H5:H7"/>
    <mergeCell ref="M5:N5"/>
    <mergeCell ref="J4:J7"/>
    <mergeCell ref="I5:I7"/>
    <mergeCell ref="K4:K7"/>
    <mergeCell ref="G4:G7"/>
    <mergeCell ref="P6:P7"/>
    <mergeCell ref="E5:E7"/>
    <mergeCell ref="L5:L7"/>
    <mergeCell ref="B2:N2"/>
    <mergeCell ref="J3:K3"/>
    <mergeCell ref="B4:B7"/>
    <mergeCell ref="D4:D7"/>
    <mergeCell ref="E4:F4"/>
    <mergeCell ref="N6:N7"/>
    <mergeCell ref="C4:C7"/>
    <mergeCell ref="L4:N4"/>
    <mergeCell ref="H4:I4"/>
    <mergeCell ref="F5:F7"/>
    <mergeCell ref="M6:M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81DD-21F2-4DDF-8374-AE6F5DE4F635}">
  <sheetPr>
    <pageSetUpPr fitToPage="1"/>
  </sheetPr>
  <dimension ref="A1:AD24"/>
  <sheetViews>
    <sheetView view="pageBreakPreview" topLeftCell="J4" zoomScale="70" zoomScaleNormal="100" zoomScaleSheetLayoutView="70" workbookViewId="0">
      <selection activeCell="Z23" sqref="Z23"/>
    </sheetView>
  </sheetViews>
  <sheetFormatPr defaultRowHeight="12.75" x14ac:dyDescent="0.2"/>
  <cols>
    <col min="1" max="1" width="34.7109375" style="2" customWidth="1"/>
    <col min="2" max="2" width="10.7109375" style="46" customWidth="1"/>
    <col min="3" max="3" width="11.85546875" style="46" customWidth="1"/>
    <col min="4" max="4" width="11.7109375" style="46" customWidth="1"/>
    <col min="5" max="9" width="8.7109375" style="46" customWidth="1"/>
    <col min="10" max="10" width="11.7109375" style="46" customWidth="1"/>
    <col min="11" max="13" width="8.7109375" style="46" customWidth="1"/>
    <col min="14" max="14" width="10.7109375" style="46" customWidth="1"/>
    <col min="15" max="15" width="9.7109375" style="46" customWidth="1"/>
    <col min="16" max="16" width="10.7109375" style="46" customWidth="1"/>
    <col min="17" max="17" width="9.7109375" style="46" customWidth="1"/>
    <col min="18" max="18" width="10.7109375" style="46" customWidth="1"/>
    <col min="19" max="19" width="9.7109375" style="46" customWidth="1"/>
    <col min="20" max="20" width="10.7109375" style="46" customWidth="1"/>
    <col min="21" max="21" width="9.7109375" style="46" customWidth="1"/>
    <col min="22" max="22" width="10.7109375" style="46" customWidth="1"/>
    <col min="23" max="23" width="9.7109375" style="46" customWidth="1"/>
    <col min="24" max="24" width="10.7109375" style="46" customWidth="1"/>
    <col min="25" max="25" width="9.7109375" style="46" customWidth="1"/>
    <col min="26" max="26" width="10.7109375" style="46" customWidth="1"/>
    <col min="27" max="27" width="9.7109375" style="46" customWidth="1"/>
    <col min="28" max="28" width="6.85546875" style="2" customWidth="1"/>
    <col min="29" max="29" width="12.28515625" style="2" bestFit="1" customWidth="1"/>
    <col min="30" max="30" width="11.42578125" style="2" bestFit="1" customWidth="1"/>
    <col min="31" max="16384" width="9.140625" style="2"/>
  </cols>
  <sheetData>
    <row r="1" spans="1:30" ht="13.5" customHeight="1" x14ac:dyDescent="0.3">
      <c r="A1" s="38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4"/>
      <c r="V1" s="44"/>
      <c r="W1" s="44"/>
      <c r="X1" s="44"/>
      <c r="Y1" s="44"/>
      <c r="Z1" s="44"/>
      <c r="AA1" s="44"/>
    </row>
    <row r="2" spans="1:30" ht="16.5" customHeight="1" x14ac:dyDescent="0.3">
      <c r="A2" s="300" t="s">
        <v>70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</row>
    <row r="3" spans="1:30" ht="16.5" customHeight="1" x14ac:dyDescent="0.3">
      <c r="A3" s="29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4"/>
      <c r="T3" s="44"/>
      <c r="U3" s="44"/>
      <c r="V3" s="44"/>
      <c r="W3" s="44"/>
      <c r="X3" s="297"/>
      <c r="Y3" s="297"/>
      <c r="Z3" s="297"/>
      <c r="AA3" s="297"/>
    </row>
    <row r="4" spans="1:30" ht="30" customHeight="1" x14ac:dyDescent="0.2">
      <c r="A4" s="274" t="s">
        <v>14</v>
      </c>
      <c r="B4" s="292" t="s">
        <v>239</v>
      </c>
      <c r="C4" s="348" t="s">
        <v>64</v>
      </c>
      <c r="D4" s="308" t="s">
        <v>69</v>
      </c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10"/>
    </row>
    <row r="5" spans="1:30" ht="37.5" customHeight="1" x14ac:dyDescent="0.2">
      <c r="A5" s="274"/>
      <c r="B5" s="347"/>
      <c r="C5" s="344"/>
      <c r="D5" s="292" t="s">
        <v>15</v>
      </c>
      <c r="E5" s="256" t="s">
        <v>282</v>
      </c>
      <c r="F5" s="257"/>
      <c r="G5" s="257"/>
      <c r="H5" s="257"/>
      <c r="I5" s="258"/>
      <c r="J5" s="346" t="s">
        <v>289</v>
      </c>
      <c r="K5" s="341"/>
      <c r="L5" s="341"/>
      <c r="M5" s="342"/>
      <c r="N5" s="292" t="s">
        <v>65</v>
      </c>
      <c r="O5" s="343" t="s">
        <v>26</v>
      </c>
      <c r="P5" s="292" t="s">
        <v>66</v>
      </c>
      <c r="Q5" s="343" t="s">
        <v>26</v>
      </c>
      <c r="R5" s="311" t="s">
        <v>53</v>
      </c>
      <c r="S5" s="312"/>
      <c r="T5" s="312"/>
      <c r="U5" s="312"/>
      <c r="V5" s="312"/>
      <c r="W5" s="312"/>
      <c r="X5" s="312"/>
      <c r="Y5" s="312"/>
      <c r="Z5" s="312"/>
      <c r="AA5" s="313"/>
    </row>
    <row r="6" spans="1:30" ht="37.5" customHeight="1" x14ac:dyDescent="0.2">
      <c r="A6" s="274"/>
      <c r="B6" s="347"/>
      <c r="C6" s="344"/>
      <c r="D6" s="292"/>
      <c r="E6" s="340" t="s">
        <v>283</v>
      </c>
      <c r="F6" s="340" t="s">
        <v>284</v>
      </c>
      <c r="G6" s="340" t="s">
        <v>285</v>
      </c>
      <c r="H6" s="340" t="s">
        <v>286</v>
      </c>
      <c r="I6" s="340" t="s">
        <v>287</v>
      </c>
      <c r="J6" s="345" t="s">
        <v>84</v>
      </c>
      <c r="K6" s="341" t="s">
        <v>290</v>
      </c>
      <c r="L6" s="341"/>
      <c r="M6" s="342"/>
      <c r="N6" s="292"/>
      <c r="O6" s="343"/>
      <c r="P6" s="292"/>
      <c r="Q6" s="343"/>
      <c r="R6" s="292" t="s">
        <v>163</v>
      </c>
      <c r="S6" s="343" t="s">
        <v>26</v>
      </c>
      <c r="T6" s="292" t="s">
        <v>178</v>
      </c>
      <c r="U6" s="343" t="s">
        <v>26</v>
      </c>
      <c r="V6" s="292" t="s">
        <v>271</v>
      </c>
      <c r="W6" s="343" t="s">
        <v>26</v>
      </c>
      <c r="X6" s="292" t="s">
        <v>68</v>
      </c>
      <c r="Y6" s="343" t="s">
        <v>26</v>
      </c>
      <c r="Z6" s="292" t="s">
        <v>288</v>
      </c>
      <c r="AA6" s="343" t="s">
        <v>26</v>
      </c>
    </row>
    <row r="7" spans="1:30" ht="165.75" customHeight="1" x14ac:dyDescent="0.2">
      <c r="A7" s="274"/>
      <c r="B7" s="347"/>
      <c r="C7" s="344"/>
      <c r="D7" s="347"/>
      <c r="E7" s="340"/>
      <c r="F7" s="340"/>
      <c r="G7" s="340"/>
      <c r="H7" s="340"/>
      <c r="I7" s="340"/>
      <c r="J7" s="345"/>
      <c r="K7" s="238" t="s">
        <v>283</v>
      </c>
      <c r="L7" s="239" t="s">
        <v>284</v>
      </c>
      <c r="M7" s="239" t="s">
        <v>285</v>
      </c>
      <c r="N7" s="347"/>
      <c r="O7" s="344"/>
      <c r="P7" s="347"/>
      <c r="Q7" s="344"/>
      <c r="R7" s="292"/>
      <c r="S7" s="343"/>
      <c r="T7" s="292"/>
      <c r="U7" s="343"/>
      <c r="V7" s="292"/>
      <c r="W7" s="343"/>
      <c r="X7" s="292"/>
      <c r="Y7" s="343"/>
      <c r="Z7" s="292"/>
      <c r="AA7" s="343"/>
    </row>
    <row r="8" spans="1:30" ht="30" customHeight="1" x14ac:dyDescent="0.2">
      <c r="A8" s="101" t="s">
        <v>0</v>
      </c>
      <c r="B8" s="130"/>
      <c r="C8" s="94" t="e">
        <f>B8/'8. Кол-во гос.органов'!C6</f>
        <v>#DIV/0!</v>
      </c>
      <c r="D8" s="110">
        <f>SUM(E8:I8)</f>
        <v>0</v>
      </c>
      <c r="E8" s="110"/>
      <c r="F8" s="110"/>
      <c r="G8" s="110"/>
      <c r="H8" s="110"/>
      <c r="I8" s="110"/>
      <c r="J8" s="240">
        <f>SUM(K8:M8)</f>
        <v>0</v>
      </c>
      <c r="K8" s="240"/>
      <c r="L8" s="240"/>
      <c r="M8" s="240"/>
      <c r="N8" s="91"/>
      <c r="O8" s="94" t="e">
        <f t="shared" ref="O8:O21" si="0">N8/D8</f>
        <v>#DIV/0!</v>
      </c>
      <c r="P8" s="91"/>
      <c r="Q8" s="94" t="e">
        <f t="shared" ref="Q8:Q21" si="1">P8/D8</f>
        <v>#DIV/0!</v>
      </c>
      <c r="R8" s="91"/>
      <c r="S8" s="94" t="e">
        <f t="shared" ref="S8:S21" si="2">R8/D8</f>
        <v>#DIV/0!</v>
      </c>
      <c r="T8" s="91"/>
      <c r="U8" s="94" t="e">
        <f t="shared" ref="U8:U21" si="3">T8/D8</f>
        <v>#DIV/0!</v>
      </c>
      <c r="V8" s="91"/>
      <c r="W8" s="94" t="e">
        <f t="shared" ref="W8:W21" si="4">V8/D8</f>
        <v>#DIV/0!</v>
      </c>
      <c r="X8" s="91"/>
      <c r="Y8" s="94" t="e">
        <f t="shared" ref="Y8:Y21" si="5">X8/D8</f>
        <v>#DIV/0!</v>
      </c>
      <c r="Z8" s="91"/>
      <c r="AA8" s="94" t="e">
        <f t="shared" ref="AA8:AA22" si="6">Z8/D8</f>
        <v>#DIV/0!</v>
      </c>
      <c r="AC8" s="223" t="b">
        <f>D8=N8+P8</f>
        <v>1</v>
      </c>
      <c r="AD8" s="241" t="b">
        <f>N8+P8=R8+T8+V8+X8+Z8</f>
        <v>1</v>
      </c>
    </row>
    <row r="9" spans="1:30" ht="30" customHeight="1" x14ac:dyDescent="0.2">
      <c r="A9" s="101" t="s">
        <v>1</v>
      </c>
      <c r="B9" s="130"/>
      <c r="C9" s="94" t="e">
        <f>B9/'8. Кол-во гос.органов'!C7</f>
        <v>#DIV/0!</v>
      </c>
      <c r="D9" s="110">
        <f t="shared" ref="D9:D21" si="7">SUM(E9:I9)</f>
        <v>0</v>
      </c>
      <c r="E9" s="110"/>
      <c r="F9" s="110"/>
      <c r="G9" s="110"/>
      <c r="H9" s="110"/>
      <c r="I9" s="110"/>
      <c r="J9" s="240">
        <f t="shared" ref="J9:J21" si="8">SUM(K9:M9)</f>
        <v>0</v>
      </c>
      <c r="K9" s="240"/>
      <c r="L9" s="240"/>
      <c r="M9" s="240"/>
      <c r="N9" s="91"/>
      <c r="O9" s="94" t="e">
        <f t="shared" si="0"/>
        <v>#DIV/0!</v>
      </c>
      <c r="P9" s="91"/>
      <c r="Q9" s="94" t="e">
        <f t="shared" si="1"/>
        <v>#DIV/0!</v>
      </c>
      <c r="R9" s="91"/>
      <c r="S9" s="94" t="e">
        <f t="shared" si="2"/>
        <v>#DIV/0!</v>
      </c>
      <c r="T9" s="91"/>
      <c r="U9" s="94" t="e">
        <f t="shared" si="3"/>
        <v>#DIV/0!</v>
      </c>
      <c r="V9" s="91"/>
      <c r="W9" s="94" t="e">
        <f t="shared" si="4"/>
        <v>#DIV/0!</v>
      </c>
      <c r="X9" s="91"/>
      <c r="Y9" s="94" t="e">
        <f t="shared" si="5"/>
        <v>#DIV/0!</v>
      </c>
      <c r="Z9" s="91"/>
      <c r="AA9" s="94" t="e">
        <f t="shared" si="6"/>
        <v>#DIV/0!</v>
      </c>
      <c r="AC9" s="223" t="b">
        <f t="shared" ref="AC9:AC22" si="9">D9=N9+P9</f>
        <v>1</v>
      </c>
      <c r="AD9" s="241" t="b">
        <f t="shared" ref="AD9:AD22" si="10">N9+P9=R9+T9+V9+X9+Z9</f>
        <v>1</v>
      </c>
    </row>
    <row r="10" spans="1:30" ht="30" customHeight="1" x14ac:dyDescent="0.2">
      <c r="A10" s="101" t="s">
        <v>2</v>
      </c>
      <c r="B10" s="130"/>
      <c r="C10" s="94" t="e">
        <f>B10/'8. Кол-во гос.органов'!C8</f>
        <v>#DIV/0!</v>
      </c>
      <c r="D10" s="110">
        <f t="shared" si="7"/>
        <v>0</v>
      </c>
      <c r="E10" s="110"/>
      <c r="F10" s="110"/>
      <c r="G10" s="110"/>
      <c r="H10" s="110"/>
      <c r="I10" s="110"/>
      <c r="J10" s="240">
        <f t="shared" si="8"/>
        <v>0</v>
      </c>
      <c r="K10" s="240"/>
      <c r="L10" s="240"/>
      <c r="M10" s="240"/>
      <c r="N10" s="91"/>
      <c r="O10" s="94" t="e">
        <f t="shared" si="0"/>
        <v>#DIV/0!</v>
      </c>
      <c r="P10" s="91"/>
      <c r="Q10" s="94" t="e">
        <f t="shared" si="1"/>
        <v>#DIV/0!</v>
      </c>
      <c r="R10" s="91"/>
      <c r="S10" s="94" t="e">
        <f t="shared" si="2"/>
        <v>#DIV/0!</v>
      </c>
      <c r="T10" s="91"/>
      <c r="U10" s="94" t="e">
        <f t="shared" si="3"/>
        <v>#DIV/0!</v>
      </c>
      <c r="V10" s="91"/>
      <c r="W10" s="94" t="e">
        <f t="shared" si="4"/>
        <v>#DIV/0!</v>
      </c>
      <c r="X10" s="91"/>
      <c r="Y10" s="94" t="e">
        <f t="shared" si="5"/>
        <v>#DIV/0!</v>
      </c>
      <c r="Z10" s="91"/>
      <c r="AA10" s="94" t="e">
        <f t="shared" si="6"/>
        <v>#DIV/0!</v>
      </c>
      <c r="AC10" s="223" t="b">
        <f t="shared" si="9"/>
        <v>1</v>
      </c>
      <c r="AD10" s="241" t="b">
        <f t="shared" si="10"/>
        <v>1</v>
      </c>
    </row>
    <row r="11" spans="1:30" ht="30" customHeight="1" x14ac:dyDescent="0.2">
      <c r="A11" s="101" t="s">
        <v>3</v>
      </c>
      <c r="B11" s="130"/>
      <c r="C11" s="94" t="e">
        <f>B11/'8. Кол-во гос.органов'!C9</f>
        <v>#DIV/0!</v>
      </c>
      <c r="D11" s="110">
        <f t="shared" si="7"/>
        <v>0</v>
      </c>
      <c r="E11" s="110"/>
      <c r="F11" s="110"/>
      <c r="G11" s="110"/>
      <c r="H11" s="110"/>
      <c r="I11" s="110"/>
      <c r="J11" s="240">
        <f t="shared" si="8"/>
        <v>0</v>
      </c>
      <c r="K11" s="240"/>
      <c r="L11" s="240"/>
      <c r="M11" s="240"/>
      <c r="N11" s="91"/>
      <c r="O11" s="94" t="e">
        <f t="shared" si="0"/>
        <v>#DIV/0!</v>
      </c>
      <c r="P11" s="91"/>
      <c r="Q11" s="94" t="e">
        <f t="shared" si="1"/>
        <v>#DIV/0!</v>
      </c>
      <c r="R11" s="91"/>
      <c r="S11" s="94" t="e">
        <f t="shared" si="2"/>
        <v>#DIV/0!</v>
      </c>
      <c r="T11" s="91"/>
      <c r="U11" s="94" t="e">
        <f t="shared" si="3"/>
        <v>#DIV/0!</v>
      </c>
      <c r="V11" s="91"/>
      <c r="W11" s="94" t="e">
        <f t="shared" si="4"/>
        <v>#DIV/0!</v>
      </c>
      <c r="X11" s="91"/>
      <c r="Y11" s="94" t="e">
        <f t="shared" si="5"/>
        <v>#DIV/0!</v>
      </c>
      <c r="Z11" s="91"/>
      <c r="AA11" s="94" t="e">
        <f t="shared" si="6"/>
        <v>#DIV/0!</v>
      </c>
      <c r="AC11" s="223" t="b">
        <f t="shared" si="9"/>
        <v>1</v>
      </c>
      <c r="AD11" s="241" t="b">
        <f t="shared" si="10"/>
        <v>1</v>
      </c>
    </row>
    <row r="12" spans="1:30" ht="30" customHeight="1" x14ac:dyDescent="0.2">
      <c r="A12" s="101" t="s">
        <v>4</v>
      </c>
      <c r="B12" s="130"/>
      <c r="C12" s="94" t="e">
        <f>B12/'8. Кол-во гос.органов'!C10</f>
        <v>#DIV/0!</v>
      </c>
      <c r="D12" s="110">
        <f t="shared" si="7"/>
        <v>0</v>
      </c>
      <c r="E12" s="110"/>
      <c r="F12" s="110"/>
      <c r="G12" s="110"/>
      <c r="H12" s="110"/>
      <c r="I12" s="110"/>
      <c r="J12" s="240">
        <f t="shared" si="8"/>
        <v>0</v>
      </c>
      <c r="K12" s="240"/>
      <c r="L12" s="240"/>
      <c r="M12" s="240"/>
      <c r="N12" s="91"/>
      <c r="O12" s="94" t="e">
        <f t="shared" si="0"/>
        <v>#DIV/0!</v>
      </c>
      <c r="P12" s="91"/>
      <c r="Q12" s="94" t="e">
        <f t="shared" si="1"/>
        <v>#DIV/0!</v>
      </c>
      <c r="R12" s="91"/>
      <c r="S12" s="94" t="e">
        <f t="shared" si="2"/>
        <v>#DIV/0!</v>
      </c>
      <c r="T12" s="91"/>
      <c r="U12" s="94" t="e">
        <f t="shared" si="3"/>
        <v>#DIV/0!</v>
      </c>
      <c r="V12" s="91"/>
      <c r="W12" s="94" t="e">
        <f t="shared" si="4"/>
        <v>#DIV/0!</v>
      </c>
      <c r="X12" s="91"/>
      <c r="Y12" s="94" t="e">
        <f t="shared" si="5"/>
        <v>#DIV/0!</v>
      </c>
      <c r="Z12" s="91"/>
      <c r="AA12" s="94" t="e">
        <f t="shared" si="6"/>
        <v>#DIV/0!</v>
      </c>
      <c r="AC12" s="223" t="b">
        <f t="shared" si="9"/>
        <v>1</v>
      </c>
      <c r="AD12" s="241" t="b">
        <f t="shared" si="10"/>
        <v>1</v>
      </c>
    </row>
    <row r="13" spans="1:30" ht="30" customHeight="1" x14ac:dyDescent="0.2">
      <c r="A13" s="101" t="s">
        <v>5</v>
      </c>
      <c r="B13" s="174"/>
      <c r="C13" s="94" t="e">
        <f>B13/'8. Кол-во гос.органов'!C11</f>
        <v>#DIV/0!</v>
      </c>
      <c r="D13" s="110">
        <f t="shared" si="7"/>
        <v>0</v>
      </c>
      <c r="E13" s="110"/>
      <c r="F13" s="110"/>
      <c r="G13" s="110"/>
      <c r="H13" s="110"/>
      <c r="I13" s="110"/>
      <c r="J13" s="240">
        <f t="shared" si="8"/>
        <v>0</v>
      </c>
      <c r="K13" s="240"/>
      <c r="L13" s="240"/>
      <c r="M13" s="240"/>
      <c r="N13" s="112"/>
      <c r="O13" s="94" t="e">
        <f t="shared" si="0"/>
        <v>#DIV/0!</v>
      </c>
      <c r="P13" s="92"/>
      <c r="Q13" s="94" t="e">
        <f t="shared" si="1"/>
        <v>#DIV/0!</v>
      </c>
      <c r="R13" s="92"/>
      <c r="S13" s="94" t="e">
        <f t="shared" si="2"/>
        <v>#DIV/0!</v>
      </c>
      <c r="T13" s="92"/>
      <c r="U13" s="94" t="e">
        <f t="shared" si="3"/>
        <v>#DIV/0!</v>
      </c>
      <c r="V13" s="91"/>
      <c r="W13" s="94" t="e">
        <f t="shared" si="4"/>
        <v>#DIV/0!</v>
      </c>
      <c r="X13" s="91"/>
      <c r="Y13" s="94" t="e">
        <f t="shared" si="5"/>
        <v>#DIV/0!</v>
      </c>
      <c r="Z13" s="91"/>
      <c r="AA13" s="94" t="e">
        <f t="shared" si="6"/>
        <v>#DIV/0!</v>
      </c>
      <c r="AC13" s="223" t="b">
        <f t="shared" si="9"/>
        <v>1</v>
      </c>
      <c r="AD13" s="241" t="b">
        <f t="shared" si="10"/>
        <v>1</v>
      </c>
    </row>
    <row r="14" spans="1:30" ht="30" customHeight="1" x14ac:dyDescent="0.2">
      <c r="A14" s="101" t="s">
        <v>6</v>
      </c>
      <c r="B14" s="130"/>
      <c r="C14" s="94" t="e">
        <f>B14/'8. Кол-во гос.органов'!C12</f>
        <v>#DIV/0!</v>
      </c>
      <c r="D14" s="110">
        <f t="shared" si="7"/>
        <v>0</v>
      </c>
      <c r="E14" s="110"/>
      <c r="F14" s="110"/>
      <c r="G14" s="110"/>
      <c r="H14" s="110"/>
      <c r="I14" s="110"/>
      <c r="J14" s="240">
        <f t="shared" si="8"/>
        <v>0</v>
      </c>
      <c r="K14" s="240"/>
      <c r="L14" s="240"/>
      <c r="M14" s="240"/>
      <c r="N14" s="91"/>
      <c r="O14" s="94" t="e">
        <f t="shared" si="0"/>
        <v>#DIV/0!</v>
      </c>
      <c r="P14" s="91"/>
      <c r="Q14" s="94" t="e">
        <f t="shared" si="1"/>
        <v>#DIV/0!</v>
      </c>
      <c r="R14" s="91"/>
      <c r="S14" s="94" t="e">
        <f t="shared" si="2"/>
        <v>#DIV/0!</v>
      </c>
      <c r="T14" s="91"/>
      <c r="U14" s="94" t="e">
        <f t="shared" si="3"/>
        <v>#DIV/0!</v>
      </c>
      <c r="V14" s="91"/>
      <c r="W14" s="94" t="e">
        <f t="shared" si="4"/>
        <v>#DIV/0!</v>
      </c>
      <c r="X14" s="91"/>
      <c r="Y14" s="94" t="e">
        <f t="shared" si="5"/>
        <v>#DIV/0!</v>
      </c>
      <c r="Z14" s="91"/>
      <c r="AA14" s="94" t="e">
        <f t="shared" si="6"/>
        <v>#DIV/0!</v>
      </c>
      <c r="AC14" s="223" t="b">
        <f t="shared" si="9"/>
        <v>1</v>
      </c>
      <c r="AD14" s="241" t="b">
        <f t="shared" si="10"/>
        <v>1</v>
      </c>
    </row>
    <row r="15" spans="1:30" ht="30" customHeight="1" x14ac:dyDescent="0.2">
      <c r="A15" s="101" t="s">
        <v>7</v>
      </c>
      <c r="B15" s="130"/>
      <c r="C15" s="94" t="e">
        <f>B15/'8. Кол-во гос.органов'!C13</f>
        <v>#DIV/0!</v>
      </c>
      <c r="D15" s="110">
        <f t="shared" si="7"/>
        <v>0</v>
      </c>
      <c r="E15" s="110"/>
      <c r="F15" s="110"/>
      <c r="G15" s="110"/>
      <c r="H15" s="110"/>
      <c r="I15" s="110"/>
      <c r="J15" s="240">
        <f t="shared" si="8"/>
        <v>0</v>
      </c>
      <c r="K15" s="240"/>
      <c r="L15" s="240"/>
      <c r="M15" s="240"/>
      <c r="N15" s="91"/>
      <c r="O15" s="94" t="e">
        <f t="shared" si="0"/>
        <v>#DIV/0!</v>
      </c>
      <c r="P15" s="91"/>
      <c r="Q15" s="94" t="e">
        <f t="shared" si="1"/>
        <v>#DIV/0!</v>
      </c>
      <c r="R15" s="91"/>
      <c r="S15" s="94" t="e">
        <f t="shared" si="2"/>
        <v>#DIV/0!</v>
      </c>
      <c r="T15" s="91"/>
      <c r="U15" s="94" t="e">
        <f t="shared" si="3"/>
        <v>#DIV/0!</v>
      </c>
      <c r="V15" s="91"/>
      <c r="W15" s="94" t="e">
        <f t="shared" si="4"/>
        <v>#DIV/0!</v>
      </c>
      <c r="X15" s="91"/>
      <c r="Y15" s="94" t="e">
        <f t="shared" si="5"/>
        <v>#DIV/0!</v>
      </c>
      <c r="Z15" s="91"/>
      <c r="AA15" s="94" t="e">
        <f t="shared" si="6"/>
        <v>#DIV/0!</v>
      </c>
      <c r="AC15" s="223" t="b">
        <f t="shared" si="9"/>
        <v>1</v>
      </c>
      <c r="AD15" s="241" t="b">
        <f t="shared" si="10"/>
        <v>1</v>
      </c>
    </row>
    <row r="16" spans="1:30" ht="30" customHeight="1" x14ac:dyDescent="0.2">
      <c r="A16" s="101" t="s">
        <v>8</v>
      </c>
      <c r="B16" s="130"/>
      <c r="C16" s="94" t="e">
        <f>B16/'8. Кол-во гос.органов'!C14</f>
        <v>#DIV/0!</v>
      </c>
      <c r="D16" s="110">
        <f t="shared" si="7"/>
        <v>0</v>
      </c>
      <c r="E16" s="110"/>
      <c r="F16" s="110"/>
      <c r="G16" s="110"/>
      <c r="H16" s="110"/>
      <c r="I16" s="110"/>
      <c r="J16" s="240">
        <f t="shared" si="8"/>
        <v>0</v>
      </c>
      <c r="K16" s="240"/>
      <c r="L16" s="240"/>
      <c r="M16" s="240"/>
      <c r="N16" s="91"/>
      <c r="O16" s="94" t="e">
        <f t="shared" si="0"/>
        <v>#DIV/0!</v>
      </c>
      <c r="P16" s="91"/>
      <c r="Q16" s="94" t="e">
        <f t="shared" si="1"/>
        <v>#DIV/0!</v>
      </c>
      <c r="R16" s="91"/>
      <c r="S16" s="94" t="e">
        <f t="shared" si="2"/>
        <v>#DIV/0!</v>
      </c>
      <c r="T16" s="91"/>
      <c r="U16" s="94" t="e">
        <f t="shared" si="3"/>
        <v>#DIV/0!</v>
      </c>
      <c r="V16" s="91"/>
      <c r="W16" s="94" t="e">
        <f t="shared" si="4"/>
        <v>#DIV/0!</v>
      </c>
      <c r="X16" s="91"/>
      <c r="Y16" s="94" t="e">
        <f t="shared" si="5"/>
        <v>#DIV/0!</v>
      </c>
      <c r="Z16" s="91"/>
      <c r="AA16" s="94" t="e">
        <f t="shared" si="6"/>
        <v>#DIV/0!</v>
      </c>
      <c r="AC16" s="223" t="b">
        <f t="shared" si="9"/>
        <v>1</v>
      </c>
      <c r="AD16" s="241" t="b">
        <f t="shared" si="10"/>
        <v>1</v>
      </c>
    </row>
    <row r="17" spans="1:30" ht="30" customHeight="1" x14ac:dyDescent="0.2">
      <c r="A17" s="101" t="s">
        <v>9</v>
      </c>
      <c r="B17" s="130"/>
      <c r="C17" s="94" t="e">
        <f>B17/'8. Кол-во гос.органов'!C15</f>
        <v>#DIV/0!</v>
      </c>
      <c r="D17" s="110">
        <f t="shared" si="7"/>
        <v>0</v>
      </c>
      <c r="E17" s="110"/>
      <c r="F17" s="110"/>
      <c r="G17" s="110"/>
      <c r="H17" s="110"/>
      <c r="I17" s="110"/>
      <c r="J17" s="240">
        <f t="shared" si="8"/>
        <v>0</v>
      </c>
      <c r="K17" s="240"/>
      <c r="L17" s="240"/>
      <c r="M17" s="240"/>
      <c r="N17" s="91"/>
      <c r="O17" s="94" t="e">
        <f t="shared" si="0"/>
        <v>#DIV/0!</v>
      </c>
      <c r="P17" s="91"/>
      <c r="Q17" s="94" t="e">
        <f t="shared" si="1"/>
        <v>#DIV/0!</v>
      </c>
      <c r="R17" s="91"/>
      <c r="S17" s="94" t="e">
        <f t="shared" si="2"/>
        <v>#DIV/0!</v>
      </c>
      <c r="T17" s="91"/>
      <c r="U17" s="94" t="e">
        <f t="shared" si="3"/>
        <v>#DIV/0!</v>
      </c>
      <c r="V17" s="91"/>
      <c r="W17" s="94" t="e">
        <f t="shared" si="4"/>
        <v>#DIV/0!</v>
      </c>
      <c r="X17" s="91"/>
      <c r="Y17" s="94" t="e">
        <f t="shared" si="5"/>
        <v>#DIV/0!</v>
      </c>
      <c r="Z17" s="91"/>
      <c r="AA17" s="94" t="e">
        <f t="shared" si="6"/>
        <v>#DIV/0!</v>
      </c>
      <c r="AC17" s="223" t="b">
        <f t="shared" si="9"/>
        <v>1</v>
      </c>
      <c r="AD17" s="241" t="b">
        <f t="shared" si="10"/>
        <v>1</v>
      </c>
    </row>
    <row r="18" spans="1:30" ht="30" customHeight="1" x14ac:dyDescent="0.2">
      <c r="A18" s="101" t="s">
        <v>10</v>
      </c>
      <c r="B18" s="130"/>
      <c r="C18" s="94" t="e">
        <f>B18/'8. Кол-во гос.органов'!C16</f>
        <v>#DIV/0!</v>
      </c>
      <c r="D18" s="110">
        <f t="shared" si="7"/>
        <v>0</v>
      </c>
      <c r="E18" s="110"/>
      <c r="F18" s="110"/>
      <c r="G18" s="110"/>
      <c r="H18" s="110"/>
      <c r="I18" s="110"/>
      <c r="J18" s="240">
        <f t="shared" si="8"/>
        <v>0</v>
      </c>
      <c r="K18" s="240"/>
      <c r="L18" s="240"/>
      <c r="M18" s="240"/>
      <c r="N18" s="91"/>
      <c r="O18" s="94" t="e">
        <f t="shared" si="0"/>
        <v>#DIV/0!</v>
      </c>
      <c r="P18" s="91"/>
      <c r="Q18" s="94" t="e">
        <f t="shared" si="1"/>
        <v>#DIV/0!</v>
      </c>
      <c r="R18" s="91"/>
      <c r="S18" s="94" t="e">
        <f t="shared" si="2"/>
        <v>#DIV/0!</v>
      </c>
      <c r="T18" s="91"/>
      <c r="U18" s="94" t="e">
        <f t="shared" si="3"/>
        <v>#DIV/0!</v>
      </c>
      <c r="V18" s="91"/>
      <c r="W18" s="94" t="e">
        <f t="shared" si="4"/>
        <v>#DIV/0!</v>
      </c>
      <c r="X18" s="91"/>
      <c r="Y18" s="94" t="e">
        <f t="shared" si="5"/>
        <v>#DIV/0!</v>
      </c>
      <c r="Z18" s="91"/>
      <c r="AA18" s="94" t="e">
        <f t="shared" si="6"/>
        <v>#DIV/0!</v>
      </c>
      <c r="AC18" s="223" t="b">
        <f t="shared" si="9"/>
        <v>1</v>
      </c>
      <c r="AD18" s="241" t="b">
        <f t="shared" si="10"/>
        <v>1</v>
      </c>
    </row>
    <row r="19" spans="1:30" ht="30" customHeight="1" x14ac:dyDescent="0.2">
      <c r="A19" s="101" t="s">
        <v>11</v>
      </c>
      <c r="B19" s="130"/>
      <c r="C19" s="94" t="e">
        <f>B19/'8. Кол-во гос.органов'!C17</f>
        <v>#DIV/0!</v>
      </c>
      <c r="D19" s="110">
        <f t="shared" si="7"/>
        <v>0</v>
      </c>
      <c r="E19" s="110"/>
      <c r="F19" s="110"/>
      <c r="G19" s="110"/>
      <c r="H19" s="110"/>
      <c r="I19" s="110"/>
      <c r="J19" s="240">
        <f t="shared" si="8"/>
        <v>0</v>
      </c>
      <c r="K19" s="240"/>
      <c r="L19" s="240"/>
      <c r="M19" s="240"/>
      <c r="N19" s="91"/>
      <c r="O19" s="94" t="e">
        <f t="shared" si="0"/>
        <v>#DIV/0!</v>
      </c>
      <c r="P19" s="91"/>
      <c r="Q19" s="94" t="e">
        <f t="shared" si="1"/>
        <v>#DIV/0!</v>
      </c>
      <c r="R19" s="91"/>
      <c r="S19" s="94" t="e">
        <f t="shared" si="2"/>
        <v>#DIV/0!</v>
      </c>
      <c r="T19" s="91"/>
      <c r="U19" s="94" t="e">
        <f t="shared" si="3"/>
        <v>#DIV/0!</v>
      </c>
      <c r="V19" s="91"/>
      <c r="W19" s="94" t="e">
        <f t="shared" si="4"/>
        <v>#DIV/0!</v>
      </c>
      <c r="X19" s="91"/>
      <c r="Y19" s="94" t="e">
        <f t="shared" si="5"/>
        <v>#DIV/0!</v>
      </c>
      <c r="Z19" s="91"/>
      <c r="AA19" s="94" t="e">
        <f t="shared" si="6"/>
        <v>#DIV/0!</v>
      </c>
      <c r="AC19" s="223" t="b">
        <f t="shared" si="9"/>
        <v>1</v>
      </c>
      <c r="AD19" s="241" t="b">
        <f t="shared" si="10"/>
        <v>1</v>
      </c>
    </row>
    <row r="20" spans="1:30" ht="30" customHeight="1" x14ac:dyDescent="0.2">
      <c r="A20" s="101" t="s">
        <v>12</v>
      </c>
      <c r="B20" s="130"/>
      <c r="C20" s="94" t="e">
        <f>B20/'8. Кол-во гос.органов'!C18</f>
        <v>#DIV/0!</v>
      </c>
      <c r="D20" s="110">
        <f t="shared" si="7"/>
        <v>0</v>
      </c>
      <c r="E20" s="110"/>
      <c r="F20" s="110"/>
      <c r="G20" s="110"/>
      <c r="H20" s="110"/>
      <c r="I20" s="110"/>
      <c r="J20" s="240">
        <f t="shared" si="8"/>
        <v>0</v>
      </c>
      <c r="K20" s="240"/>
      <c r="L20" s="240"/>
      <c r="M20" s="240"/>
      <c r="N20" s="91"/>
      <c r="O20" s="94" t="e">
        <f t="shared" si="0"/>
        <v>#DIV/0!</v>
      </c>
      <c r="P20" s="91"/>
      <c r="Q20" s="94" t="e">
        <f t="shared" si="1"/>
        <v>#DIV/0!</v>
      </c>
      <c r="R20" s="91"/>
      <c r="S20" s="94" t="e">
        <f t="shared" si="2"/>
        <v>#DIV/0!</v>
      </c>
      <c r="T20" s="91"/>
      <c r="U20" s="94" t="e">
        <f t="shared" si="3"/>
        <v>#DIV/0!</v>
      </c>
      <c r="V20" s="91"/>
      <c r="W20" s="94" t="e">
        <f t="shared" si="4"/>
        <v>#DIV/0!</v>
      </c>
      <c r="X20" s="91"/>
      <c r="Y20" s="94" t="e">
        <f t="shared" si="5"/>
        <v>#DIV/0!</v>
      </c>
      <c r="Z20" s="91"/>
      <c r="AA20" s="94" t="e">
        <f t="shared" si="6"/>
        <v>#DIV/0!</v>
      </c>
      <c r="AC20" s="223" t="b">
        <f t="shared" si="9"/>
        <v>1</v>
      </c>
      <c r="AD20" s="241" t="b">
        <f t="shared" si="10"/>
        <v>1</v>
      </c>
    </row>
    <row r="21" spans="1:30" ht="30" customHeight="1" x14ac:dyDescent="0.2">
      <c r="A21" s="101" t="s">
        <v>13</v>
      </c>
      <c r="B21" s="130">
        <v>24</v>
      </c>
      <c r="C21" s="94">
        <f>B21/'8. Кол-во гос.органов'!C19</f>
        <v>0.96</v>
      </c>
      <c r="D21" s="110">
        <f t="shared" si="7"/>
        <v>665</v>
      </c>
      <c r="E21" s="110">
        <v>43</v>
      </c>
      <c r="F21" s="110">
        <v>139</v>
      </c>
      <c r="G21" s="110">
        <v>364</v>
      </c>
      <c r="H21" s="110">
        <v>119</v>
      </c>
      <c r="I21" s="110">
        <v>0</v>
      </c>
      <c r="J21" s="240">
        <f t="shared" si="8"/>
        <v>74</v>
      </c>
      <c r="K21" s="240">
        <v>7</v>
      </c>
      <c r="L21" s="240">
        <v>19</v>
      </c>
      <c r="M21" s="240">
        <v>48</v>
      </c>
      <c r="N21" s="91">
        <v>158</v>
      </c>
      <c r="O21" s="94">
        <f t="shared" si="0"/>
        <v>0.23759398496240602</v>
      </c>
      <c r="P21" s="91">
        <v>507</v>
      </c>
      <c r="Q21" s="94">
        <f t="shared" si="1"/>
        <v>0.76240601503759398</v>
      </c>
      <c r="R21" s="91">
        <v>235</v>
      </c>
      <c r="S21" s="94">
        <f t="shared" si="2"/>
        <v>0.35338345864661652</v>
      </c>
      <c r="T21" s="91">
        <v>87</v>
      </c>
      <c r="U21" s="94">
        <f t="shared" si="3"/>
        <v>0.13082706766917293</v>
      </c>
      <c r="V21" s="91">
        <v>343</v>
      </c>
      <c r="W21" s="94">
        <f t="shared" si="4"/>
        <v>0.51578947368421058</v>
      </c>
      <c r="X21" s="91">
        <v>0</v>
      </c>
      <c r="Y21" s="94">
        <f t="shared" si="5"/>
        <v>0</v>
      </c>
      <c r="Z21" s="91">
        <v>0</v>
      </c>
      <c r="AA21" s="94">
        <f t="shared" si="6"/>
        <v>0</v>
      </c>
      <c r="AC21" s="223" t="b">
        <f t="shared" si="9"/>
        <v>1</v>
      </c>
      <c r="AD21" s="241" t="b">
        <f t="shared" si="10"/>
        <v>1</v>
      </c>
    </row>
    <row r="22" spans="1:30" ht="30" customHeight="1" x14ac:dyDescent="0.2">
      <c r="A22" s="102" t="s">
        <v>16</v>
      </c>
      <c r="B22" s="153"/>
      <c r="C22" s="96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97"/>
      <c r="O22" s="96"/>
      <c r="P22" s="97"/>
      <c r="Q22" s="96"/>
      <c r="R22" s="97"/>
      <c r="S22" s="96"/>
      <c r="T22" s="97"/>
      <c r="U22" s="96"/>
      <c r="V22" s="97"/>
      <c r="W22" s="96"/>
      <c r="X22" s="97"/>
      <c r="Y22" s="96"/>
      <c r="Z22" s="97"/>
      <c r="AA22" s="96" t="e">
        <f t="shared" si="6"/>
        <v>#DIV/0!</v>
      </c>
      <c r="AC22" s="223" t="b">
        <f t="shared" si="9"/>
        <v>1</v>
      </c>
      <c r="AD22" s="241" t="b">
        <f t="shared" si="10"/>
        <v>1</v>
      </c>
    </row>
    <row r="23" spans="1:30" ht="15" customHeight="1" x14ac:dyDescent="0.25">
      <c r="A23" s="185"/>
      <c r="B23" s="186"/>
      <c r="C23" s="187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9"/>
      <c r="O23" s="187"/>
      <c r="P23" s="189"/>
      <c r="Q23" s="187"/>
      <c r="R23" s="189"/>
      <c r="S23" s="187"/>
      <c r="T23" s="189"/>
      <c r="U23" s="187"/>
      <c r="V23" s="189"/>
      <c r="W23" s="187"/>
      <c r="X23" s="189"/>
      <c r="Y23" s="187"/>
      <c r="Z23" s="189"/>
      <c r="AA23" s="187"/>
      <c r="AD23" s="184"/>
    </row>
    <row r="24" spans="1:30" ht="37.5" customHeight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349"/>
      <c r="X24" s="349"/>
      <c r="Y24" s="349"/>
      <c r="Z24" s="349"/>
      <c r="AA24" s="349"/>
    </row>
  </sheetData>
  <sheetProtection formatCells="0" formatColumns="0" formatRows="0" selectLockedCells="1"/>
  <mergeCells count="32">
    <mergeCell ref="A24:AA24"/>
    <mergeCell ref="U6:U7"/>
    <mergeCell ref="V6:V7"/>
    <mergeCell ref="X6:X7"/>
    <mergeCell ref="W6:W7"/>
    <mergeCell ref="N5:N7"/>
    <mergeCell ref="A2:AA2"/>
    <mergeCell ref="A4:A7"/>
    <mergeCell ref="B4:B7"/>
    <mergeCell ref="C4:C7"/>
    <mergeCell ref="D5:D7"/>
    <mergeCell ref="P5:P7"/>
    <mergeCell ref="T6:T7"/>
    <mergeCell ref="I6:I7"/>
    <mergeCell ref="R6:R7"/>
    <mergeCell ref="Y6:Y7"/>
    <mergeCell ref="H6:H7"/>
    <mergeCell ref="K6:M6"/>
    <mergeCell ref="F6:F7"/>
    <mergeCell ref="G6:G7"/>
    <mergeCell ref="X3:AA3"/>
    <mergeCell ref="R5:AA5"/>
    <mergeCell ref="O5:O7"/>
    <mergeCell ref="Q5:Q7"/>
    <mergeCell ref="D4:AA4"/>
    <mergeCell ref="AA6:AA7"/>
    <mergeCell ref="E6:E7"/>
    <mergeCell ref="J6:J7"/>
    <mergeCell ref="Z6:Z7"/>
    <mergeCell ref="E5:I5"/>
    <mergeCell ref="J5:M5"/>
    <mergeCell ref="S6:S7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4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79F9-5949-4CF8-994C-8E4995E0BACE}">
  <sheetPr>
    <pageSetUpPr fitToPage="1"/>
  </sheetPr>
  <dimension ref="A1:M21"/>
  <sheetViews>
    <sheetView view="pageBreakPreview" topLeftCell="B1" zoomScale="70" zoomScaleNormal="100" zoomScaleSheetLayoutView="70" workbookViewId="0">
      <selection activeCell="H13" sqref="H13"/>
    </sheetView>
  </sheetViews>
  <sheetFormatPr defaultRowHeight="12.75" x14ac:dyDescent="0.2"/>
  <cols>
    <col min="1" max="1" width="35.42578125" style="2" customWidth="1"/>
    <col min="2" max="11" width="15.7109375" style="2" customWidth="1"/>
    <col min="12" max="12" width="1.28515625" style="2" customWidth="1"/>
    <col min="13" max="13" width="20.7109375" style="2" customWidth="1"/>
    <col min="14" max="16384" width="9.140625" style="2"/>
  </cols>
  <sheetData>
    <row r="1" spans="1:13" s="41" customFormat="1" ht="15" customHeight="1" x14ac:dyDescent="0.3">
      <c r="A1" s="47"/>
      <c r="B1" s="47"/>
      <c r="C1" s="47"/>
      <c r="D1" s="47"/>
      <c r="E1" s="47"/>
      <c r="F1" s="47"/>
      <c r="G1" s="47"/>
      <c r="H1" s="47"/>
      <c r="I1" s="47"/>
    </row>
    <row r="2" spans="1:13" s="41" customFormat="1" ht="16.5" customHeight="1" x14ac:dyDescent="0.3">
      <c r="A2" s="300" t="s">
        <v>73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</row>
    <row r="3" spans="1:13" s="41" customFormat="1" ht="15.75" customHeight="1" x14ac:dyDescent="0.3">
      <c r="A3" s="47"/>
      <c r="B3" s="47"/>
      <c r="C3" s="47"/>
      <c r="D3" s="47"/>
      <c r="E3" s="47"/>
      <c r="F3" s="47"/>
      <c r="G3" s="47"/>
      <c r="H3" s="47"/>
      <c r="I3" s="47"/>
      <c r="J3" s="8"/>
    </row>
    <row r="4" spans="1:13" ht="21.75" customHeight="1" x14ac:dyDescent="0.3">
      <c r="A4" s="274" t="s">
        <v>14</v>
      </c>
      <c r="B4" s="304" t="s">
        <v>180</v>
      </c>
      <c r="C4" s="304"/>
      <c r="D4" s="350" t="s">
        <v>53</v>
      </c>
      <c r="E4" s="350"/>
      <c r="F4" s="350"/>
      <c r="G4" s="350"/>
      <c r="H4" s="350"/>
      <c r="I4" s="350"/>
      <c r="J4" s="350"/>
      <c r="K4" s="350"/>
    </row>
    <row r="5" spans="1:13" ht="128.25" customHeight="1" x14ac:dyDescent="0.2">
      <c r="A5" s="274"/>
      <c r="B5" s="304"/>
      <c r="C5" s="304"/>
      <c r="D5" s="304" t="s">
        <v>200</v>
      </c>
      <c r="E5" s="304"/>
      <c r="F5" s="311" t="s">
        <v>202</v>
      </c>
      <c r="G5" s="313"/>
      <c r="H5" s="304" t="s">
        <v>203</v>
      </c>
      <c r="I5" s="304"/>
      <c r="J5" s="274" t="s">
        <v>201</v>
      </c>
      <c r="K5" s="274"/>
      <c r="M5" s="334" t="s">
        <v>179</v>
      </c>
    </row>
    <row r="6" spans="1:13" ht="49.5" customHeight="1" x14ac:dyDescent="0.2">
      <c r="A6" s="274"/>
      <c r="B6" s="31" t="s">
        <v>72</v>
      </c>
      <c r="C6" s="31" t="s">
        <v>71</v>
      </c>
      <c r="D6" s="31" t="s">
        <v>72</v>
      </c>
      <c r="E6" s="31" t="s">
        <v>71</v>
      </c>
      <c r="F6" s="31" t="s">
        <v>72</v>
      </c>
      <c r="G6" s="31" t="s">
        <v>71</v>
      </c>
      <c r="H6" s="31" t="s">
        <v>72</v>
      </c>
      <c r="I6" s="31" t="s">
        <v>71</v>
      </c>
      <c r="J6" s="31" t="s">
        <v>72</v>
      </c>
      <c r="K6" s="31" t="s">
        <v>71</v>
      </c>
      <c r="M6" s="334"/>
    </row>
    <row r="7" spans="1:13" ht="30" customHeight="1" x14ac:dyDescent="0.2">
      <c r="A7" s="101" t="s">
        <v>0</v>
      </c>
      <c r="B7" s="110">
        <f>D7+F7+H7+J7</f>
        <v>0</v>
      </c>
      <c r="C7" s="110">
        <f>E7+G7+I7+K7</f>
        <v>0</v>
      </c>
      <c r="D7" s="91"/>
      <c r="E7" s="91"/>
      <c r="F7" s="91"/>
      <c r="G7" s="91"/>
      <c r="H7" s="91"/>
      <c r="I7" s="91"/>
      <c r="J7" s="91"/>
      <c r="K7" s="91"/>
      <c r="M7" s="72" t="e">
        <f>G7/C7</f>
        <v>#DIV/0!</v>
      </c>
    </row>
    <row r="8" spans="1:13" ht="30" customHeight="1" x14ac:dyDescent="0.2">
      <c r="A8" s="101" t="s">
        <v>1</v>
      </c>
      <c r="B8" s="110">
        <f t="shared" ref="B8:B21" si="0">D8+F8+H8+J8</f>
        <v>0</v>
      </c>
      <c r="C8" s="110">
        <f t="shared" ref="C8:C21" si="1">E8+G8+I8+K8</f>
        <v>0</v>
      </c>
      <c r="D8" s="91"/>
      <c r="E8" s="91"/>
      <c r="F8" s="91"/>
      <c r="G8" s="91"/>
      <c r="H8" s="91"/>
      <c r="I8" s="91"/>
      <c r="J8" s="91"/>
      <c r="K8" s="91"/>
      <c r="M8" s="72" t="e">
        <f t="shared" ref="M8:M21" si="2">G8/C8</f>
        <v>#DIV/0!</v>
      </c>
    </row>
    <row r="9" spans="1:13" ht="30" customHeight="1" x14ac:dyDescent="0.2">
      <c r="A9" s="101" t="s">
        <v>2</v>
      </c>
      <c r="B9" s="110">
        <f t="shared" si="0"/>
        <v>0</v>
      </c>
      <c r="C9" s="110">
        <f t="shared" si="1"/>
        <v>0</v>
      </c>
      <c r="D9" s="91"/>
      <c r="E9" s="91"/>
      <c r="F9" s="91"/>
      <c r="G9" s="91"/>
      <c r="H9" s="91"/>
      <c r="I9" s="91"/>
      <c r="J9" s="91"/>
      <c r="K9" s="91"/>
      <c r="M9" s="72" t="e">
        <f t="shared" si="2"/>
        <v>#DIV/0!</v>
      </c>
    </row>
    <row r="10" spans="1:13" ht="30" customHeight="1" x14ac:dyDescent="0.2">
      <c r="A10" s="101" t="s">
        <v>3</v>
      </c>
      <c r="B10" s="110">
        <f t="shared" si="0"/>
        <v>0</v>
      </c>
      <c r="C10" s="110">
        <f t="shared" si="1"/>
        <v>0</v>
      </c>
      <c r="D10" s="91"/>
      <c r="E10" s="91"/>
      <c r="F10" s="91"/>
      <c r="G10" s="91"/>
      <c r="H10" s="91"/>
      <c r="I10" s="91"/>
      <c r="J10" s="91"/>
      <c r="K10" s="104"/>
      <c r="M10" s="72" t="e">
        <f t="shared" si="2"/>
        <v>#DIV/0!</v>
      </c>
    </row>
    <row r="11" spans="1:13" ht="30" customHeight="1" x14ac:dyDescent="0.2">
      <c r="A11" s="101" t="s">
        <v>4</v>
      </c>
      <c r="B11" s="110">
        <f t="shared" si="0"/>
        <v>0</v>
      </c>
      <c r="C11" s="110">
        <f t="shared" si="1"/>
        <v>0</v>
      </c>
      <c r="D11" s="91"/>
      <c r="E11" s="91"/>
      <c r="F11" s="91"/>
      <c r="G11" s="91"/>
      <c r="H11" s="91"/>
      <c r="I11" s="91"/>
      <c r="J11" s="91"/>
      <c r="K11" s="91"/>
      <c r="M11" s="72" t="e">
        <f t="shared" si="2"/>
        <v>#DIV/0!</v>
      </c>
    </row>
    <row r="12" spans="1:13" ht="30" customHeight="1" x14ac:dyDescent="0.2">
      <c r="A12" s="101" t="s">
        <v>5</v>
      </c>
      <c r="B12" s="110">
        <f t="shared" si="0"/>
        <v>0</v>
      </c>
      <c r="C12" s="110">
        <f t="shared" si="1"/>
        <v>0</v>
      </c>
      <c r="D12" s="91"/>
      <c r="E12" s="91"/>
      <c r="F12" s="91"/>
      <c r="G12" s="91"/>
      <c r="H12" s="91"/>
      <c r="I12" s="91"/>
      <c r="J12" s="91"/>
      <c r="K12" s="91"/>
      <c r="M12" s="72" t="e">
        <f t="shared" si="2"/>
        <v>#DIV/0!</v>
      </c>
    </row>
    <row r="13" spans="1:13" ht="30" customHeight="1" x14ac:dyDescent="0.2">
      <c r="A13" s="101" t="s">
        <v>6</v>
      </c>
      <c r="B13" s="110">
        <f t="shared" si="0"/>
        <v>0</v>
      </c>
      <c r="C13" s="110">
        <f t="shared" si="1"/>
        <v>0</v>
      </c>
      <c r="D13" s="91"/>
      <c r="E13" s="91"/>
      <c r="F13" s="91"/>
      <c r="G13" s="91"/>
      <c r="H13" s="91"/>
      <c r="I13" s="91"/>
      <c r="J13" s="91"/>
      <c r="K13" s="91"/>
      <c r="M13" s="72" t="e">
        <f t="shared" si="2"/>
        <v>#DIV/0!</v>
      </c>
    </row>
    <row r="14" spans="1:13" ht="30" customHeight="1" x14ac:dyDescent="0.2">
      <c r="A14" s="101" t="s">
        <v>7</v>
      </c>
      <c r="B14" s="110">
        <f t="shared" si="0"/>
        <v>0</v>
      </c>
      <c r="C14" s="110">
        <f t="shared" si="1"/>
        <v>0</v>
      </c>
      <c r="D14" s="91"/>
      <c r="E14" s="91"/>
      <c r="F14" s="91"/>
      <c r="G14" s="91"/>
      <c r="H14" s="91"/>
      <c r="I14" s="91"/>
      <c r="J14" s="91"/>
      <c r="K14" s="91"/>
      <c r="M14" s="72" t="e">
        <f t="shared" si="2"/>
        <v>#DIV/0!</v>
      </c>
    </row>
    <row r="15" spans="1:13" ht="30" customHeight="1" x14ac:dyDescent="0.2">
      <c r="A15" s="101" t="s">
        <v>8</v>
      </c>
      <c r="B15" s="110">
        <f t="shared" si="0"/>
        <v>0</v>
      </c>
      <c r="C15" s="110">
        <f t="shared" si="1"/>
        <v>0</v>
      </c>
      <c r="D15" s="91"/>
      <c r="E15" s="91"/>
      <c r="F15" s="91"/>
      <c r="G15" s="91"/>
      <c r="H15" s="91"/>
      <c r="I15" s="91"/>
      <c r="J15" s="91"/>
      <c r="K15" s="91"/>
      <c r="M15" s="72" t="e">
        <f t="shared" si="2"/>
        <v>#DIV/0!</v>
      </c>
    </row>
    <row r="16" spans="1:13" ht="30" customHeight="1" x14ac:dyDescent="0.2">
      <c r="A16" s="101" t="s">
        <v>9</v>
      </c>
      <c r="B16" s="110">
        <f t="shared" si="0"/>
        <v>0</v>
      </c>
      <c r="C16" s="110">
        <f t="shared" si="1"/>
        <v>0</v>
      </c>
      <c r="D16" s="91"/>
      <c r="E16" s="91"/>
      <c r="F16" s="91"/>
      <c r="G16" s="91"/>
      <c r="H16" s="91"/>
      <c r="I16" s="91"/>
      <c r="J16" s="91"/>
      <c r="K16" s="91"/>
      <c r="M16" s="72" t="e">
        <f t="shared" si="2"/>
        <v>#DIV/0!</v>
      </c>
    </row>
    <row r="17" spans="1:13" ht="30" customHeight="1" x14ac:dyDescent="0.2">
      <c r="A17" s="101" t="s">
        <v>10</v>
      </c>
      <c r="B17" s="110">
        <f t="shared" si="0"/>
        <v>0</v>
      </c>
      <c r="C17" s="110">
        <f t="shared" si="1"/>
        <v>0</v>
      </c>
      <c r="D17" s="91"/>
      <c r="E17" s="91"/>
      <c r="F17" s="91"/>
      <c r="G17" s="91"/>
      <c r="H17" s="91"/>
      <c r="I17" s="91"/>
      <c r="J17" s="91"/>
      <c r="K17" s="91"/>
      <c r="M17" s="72" t="e">
        <f t="shared" si="2"/>
        <v>#DIV/0!</v>
      </c>
    </row>
    <row r="18" spans="1:13" ht="30" customHeight="1" x14ac:dyDescent="0.2">
      <c r="A18" s="101" t="s">
        <v>11</v>
      </c>
      <c r="B18" s="110">
        <f t="shared" si="0"/>
        <v>0</v>
      </c>
      <c r="C18" s="110">
        <f t="shared" si="1"/>
        <v>0</v>
      </c>
      <c r="D18" s="91"/>
      <c r="E18" s="91"/>
      <c r="F18" s="91"/>
      <c r="G18" s="91"/>
      <c r="H18" s="91"/>
      <c r="I18" s="91"/>
      <c r="J18" s="91"/>
      <c r="K18" s="91"/>
      <c r="M18" s="72" t="e">
        <f t="shared" si="2"/>
        <v>#DIV/0!</v>
      </c>
    </row>
    <row r="19" spans="1:13" ht="30" customHeight="1" x14ac:dyDescent="0.2">
      <c r="A19" s="101" t="s">
        <v>12</v>
      </c>
      <c r="B19" s="110">
        <f t="shared" si="0"/>
        <v>0</v>
      </c>
      <c r="C19" s="110">
        <f t="shared" si="1"/>
        <v>0</v>
      </c>
      <c r="D19" s="91"/>
      <c r="E19" s="91"/>
      <c r="F19" s="91"/>
      <c r="G19" s="91"/>
      <c r="H19" s="91"/>
      <c r="I19" s="91"/>
      <c r="J19" s="91"/>
      <c r="K19" s="91"/>
      <c r="M19" s="72" t="e">
        <f t="shared" si="2"/>
        <v>#DIV/0!</v>
      </c>
    </row>
    <row r="20" spans="1:13" ht="30" customHeight="1" x14ac:dyDescent="0.2">
      <c r="A20" s="101" t="s">
        <v>13</v>
      </c>
      <c r="B20" s="110">
        <v>293</v>
      </c>
      <c r="C20" s="110">
        <v>268</v>
      </c>
      <c r="D20" s="91">
        <v>152</v>
      </c>
      <c r="E20" s="91">
        <v>127</v>
      </c>
      <c r="F20" s="91">
        <v>141</v>
      </c>
      <c r="G20" s="91">
        <v>141</v>
      </c>
      <c r="H20" s="91">
        <v>0</v>
      </c>
      <c r="I20" s="91">
        <v>0</v>
      </c>
      <c r="J20" s="91">
        <v>0</v>
      </c>
      <c r="K20" s="91">
        <v>0</v>
      </c>
      <c r="M20" s="72">
        <f t="shared" si="2"/>
        <v>0.52611940298507465</v>
      </c>
    </row>
    <row r="21" spans="1:13" ht="30" customHeight="1" x14ac:dyDescent="0.2">
      <c r="A21" s="102" t="s">
        <v>16</v>
      </c>
      <c r="B21" s="111">
        <f t="shared" si="0"/>
        <v>293</v>
      </c>
      <c r="C21" s="111">
        <f t="shared" si="1"/>
        <v>268</v>
      </c>
      <c r="D21" s="97">
        <f>SUM(D7:D20)</f>
        <v>152</v>
      </c>
      <c r="E21" s="97">
        <f t="shared" ref="E21:K21" si="3">SUM(E7:E20)</f>
        <v>127</v>
      </c>
      <c r="F21" s="97">
        <f t="shared" si="3"/>
        <v>141</v>
      </c>
      <c r="G21" s="97">
        <f t="shared" si="3"/>
        <v>141</v>
      </c>
      <c r="H21" s="97">
        <f t="shared" si="3"/>
        <v>0</v>
      </c>
      <c r="I21" s="97">
        <f t="shared" si="3"/>
        <v>0</v>
      </c>
      <c r="J21" s="97">
        <f t="shared" si="3"/>
        <v>0</v>
      </c>
      <c r="K21" s="97">
        <f t="shared" si="3"/>
        <v>0</v>
      </c>
      <c r="M21" s="73">
        <f t="shared" si="2"/>
        <v>0.52611940298507465</v>
      </c>
    </row>
  </sheetData>
  <sheetProtection formatCells="0" formatColumns="0" formatRows="0" selectLockedCells="1"/>
  <mergeCells count="9">
    <mergeCell ref="M5:M6"/>
    <mergeCell ref="J5:K5"/>
    <mergeCell ref="D4:K4"/>
    <mergeCell ref="A4:A6"/>
    <mergeCell ref="A2:K2"/>
    <mergeCell ref="D5:E5"/>
    <mergeCell ref="F5:G5"/>
    <mergeCell ref="H5:I5"/>
    <mergeCell ref="B4:C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1DAB-1490-4484-94C2-593691EEE5B9}">
  <sheetPr>
    <pageSetUpPr fitToPage="1"/>
  </sheetPr>
  <dimension ref="A1:L23"/>
  <sheetViews>
    <sheetView view="pageBreakPreview" topLeftCell="A4" zoomScale="85" zoomScaleNormal="100" zoomScaleSheetLayoutView="85" workbookViewId="0">
      <selection activeCell="I19" sqref="I19"/>
    </sheetView>
  </sheetViews>
  <sheetFormatPr defaultRowHeight="12.75" x14ac:dyDescent="0.2"/>
  <cols>
    <col min="1" max="1" width="1.28515625" style="2" customWidth="1"/>
    <col min="2" max="2" width="36.42578125" style="2" customWidth="1"/>
    <col min="3" max="3" width="10.7109375" style="2" customWidth="1"/>
    <col min="4" max="4" width="12.28515625" style="2" customWidth="1"/>
    <col min="5" max="10" width="10.7109375" style="2" customWidth="1"/>
    <col min="11" max="11" width="1.85546875" style="2" customWidth="1"/>
    <col min="12" max="12" width="12.7109375" style="2" customWidth="1"/>
    <col min="13" max="16384" width="9.140625" style="2"/>
  </cols>
  <sheetData>
    <row r="1" spans="1:12" s="41" customFormat="1" ht="15" customHeight="1" x14ac:dyDescent="0.3">
      <c r="B1" s="47"/>
    </row>
    <row r="2" spans="1:12" s="41" customFormat="1" ht="16.5" customHeight="1" x14ac:dyDescent="0.3">
      <c r="B2" s="300" t="s">
        <v>74</v>
      </c>
      <c r="C2" s="300"/>
      <c r="D2" s="300"/>
      <c r="E2" s="300"/>
      <c r="F2" s="300"/>
      <c r="G2" s="300"/>
      <c r="H2" s="300"/>
      <c r="I2" s="300"/>
      <c r="J2" s="300"/>
    </row>
    <row r="3" spans="1:12" s="41" customFormat="1" ht="15.75" customHeight="1" x14ac:dyDescent="0.3">
      <c r="B3" s="47"/>
      <c r="I3" s="8"/>
    </row>
    <row r="4" spans="1:12" ht="18.75" customHeight="1" x14ac:dyDescent="0.2">
      <c r="B4" s="274" t="s">
        <v>14</v>
      </c>
      <c r="C4" s="274" t="s">
        <v>181</v>
      </c>
      <c r="D4" s="274"/>
      <c r="E4" s="274"/>
      <c r="F4" s="274"/>
      <c r="G4" s="277" t="s">
        <v>272</v>
      </c>
      <c r="H4" s="278"/>
      <c r="I4" s="278"/>
      <c r="J4" s="279"/>
      <c r="L4" s="334" t="s">
        <v>182</v>
      </c>
    </row>
    <row r="5" spans="1:12" ht="93" customHeight="1" x14ac:dyDescent="0.2">
      <c r="B5" s="274"/>
      <c r="C5" s="274"/>
      <c r="D5" s="274"/>
      <c r="E5" s="274"/>
      <c r="F5" s="274"/>
      <c r="G5" s="280"/>
      <c r="H5" s="281"/>
      <c r="I5" s="281"/>
      <c r="J5" s="282"/>
      <c r="L5" s="334"/>
    </row>
    <row r="6" spans="1:12" ht="69" customHeight="1" x14ac:dyDescent="0.2">
      <c r="B6" s="274"/>
      <c r="C6" s="24" t="s">
        <v>72</v>
      </c>
      <c r="D6" s="18" t="s">
        <v>26</v>
      </c>
      <c r="E6" s="24" t="s">
        <v>71</v>
      </c>
      <c r="F6" s="18" t="s">
        <v>26</v>
      </c>
      <c r="G6" s="24" t="s">
        <v>72</v>
      </c>
      <c r="H6" s="18" t="s">
        <v>26</v>
      </c>
      <c r="I6" s="24" t="s">
        <v>71</v>
      </c>
      <c r="J6" s="18" t="s">
        <v>26</v>
      </c>
      <c r="L6" s="334"/>
    </row>
    <row r="7" spans="1:12" ht="30" customHeight="1" x14ac:dyDescent="0.2">
      <c r="B7" s="101" t="s">
        <v>0</v>
      </c>
      <c r="C7" s="110"/>
      <c r="D7" s="94" t="e">
        <f t="shared" ref="D7:D21" si="0">C7/L7</f>
        <v>#DIV/0!</v>
      </c>
      <c r="E7" s="110"/>
      <c r="F7" s="94" t="e">
        <f>E7/'1.1. Кол-во ГС'!L7</f>
        <v>#DIV/0!</v>
      </c>
      <c r="G7" s="95"/>
      <c r="H7" s="94" t="e">
        <f t="shared" ref="H7:H21" si="1">G7/C7</f>
        <v>#DIV/0!</v>
      </c>
      <c r="I7" s="95"/>
      <c r="J7" s="94" t="e">
        <f t="shared" ref="J7:J21" si="2">I7/E7</f>
        <v>#DIV/0!</v>
      </c>
      <c r="L7" s="106"/>
    </row>
    <row r="8" spans="1:12" ht="30" customHeight="1" x14ac:dyDescent="0.2">
      <c r="B8" s="101" t="s">
        <v>1</v>
      </c>
      <c r="C8" s="110"/>
      <c r="D8" s="94" t="e">
        <f t="shared" si="0"/>
        <v>#DIV/0!</v>
      </c>
      <c r="E8" s="110"/>
      <c r="F8" s="94" t="e">
        <f>E8/'1.1. Кол-во ГС'!L8</f>
        <v>#DIV/0!</v>
      </c>
      <c r="G8" s="95"/>
      <c r="H8" s="94" t="e">
        <f t="shared" si="1"/>
        <v>#DIV/0!</v>
      </c>
      <c r="I8" s="95"/>
      <c r="J8" s="94" t="e">
        <f t="shared" si="2"/>
        <v>#DIV/0!</v>
      </c>
      <c r="L8" s="106"/>
    </row>
    <row r="9" spans="1:12" ht="30" customHeight="1" x14ac:dyDescent="0.2">
      <c r="B9" s="101" t="s">
        <v>2</v>
      </c>
      <c r="C9" s="110"/>
      <c r="D9" s="94" t="e">
        <f t="shared" si="0"/>
        <v>#DIV/0!</v>
      </c>
      <c r="E9" s="110"/>
      <c r="F9" s="94" t="e">
        <f>E9/'1.1. Кол-во ГС'!L9</f>
        <v>#DIV/0!</v>
      </c>
      <c r="G9" s="95"/>
      <c r="H9" s="94" t="e">
        <f t="shared" si="1"/>
        <v>#DIV/0!</v>
      </c>
      <c r="I9" s="95"/>
      <c r="J9" s="94" t="e">
        <f t="shared" si="2"/>
        <v>#DIV/0!</v>
      </c>
      <c r="L9" s="106"/>
    </row>
    <row r="10" spans="1:12" ht="30" customHeight="1" x14ac:dyDescent="0.2">
      <c r="B10" s="101" t="s">
        <v>3</v>
      </c>
      <c r="C10" s="110"/>
      <c r="D10" s="94" t="e">
        <f t="shared" si="0"/>
        <v>#DIV/0!</v>
      </c>
      <c r="E10" s="110"/>
      <c r="F10" s="94" t="e">
        <f>E10/'1.1. Кол-во ГС'!L10</f>
        <v>#DIV/0!</v>
      </c>
      <c r="G10" s="95"/>
      <c r="H10" s="94" t="e">
        <f t="shared" si="1"/>
        <v>#DIV/0!</v>
      </c>
      <c r="I10" s="95"/>
      <c r="J10" s="94" t="e">
        <f t="shared" si="2"/>
        <v>#DIV/0!</v>
      </c>
      <c r="L10" s="95"/>
    </row>
    <row r="11" spans="1:12" ht="30" customHeight="1" x14ac:dyDescent="0.2">
      <c r="B11" s="101" t="s">
        <v>4</v>
      </c>
      <c r="C11" s="110"/>
      <c r="D11" s="94" t="e">
        <f t="shared" si="0"/>
        <v>#DIV/0!</v>
      </c>
      <c r="E11" s="110"/>
      <c r="F11" s="94" t="e">
        <f>E11/'1.1. Кол-во ГС'!L11</f>
        <v>#DIV/0!</v>
      </c>
      <c r="G11" s="95"/>
      <c r="H11" s="94" t="e">
        <f t="shared" si="1"/>
        <v>#DIV/0!</v>
      </c>
      <c r="I11" s="95"/>
      <c r="J11" s="94" t="e">
        <f t="shared" si="2"/>
        <v>#DIV/0!</v>
      </c>
      <c r="L11" s="106"/>
    </row>
    <row r="12" spans="1:12" ht="30" customHeight="1" x14ac:dyDescent="0.2">
      <c r="B12" s="101" t="s">
        <v>5</v>
      </c>
      <c r="C12" s="110"/>
      <c r="D12" s="94" t="e">
        <f t="shared" si="0"/>
        <v>#DIV/0!</v>
      </c>
      <c r="E12" s="110"/>
      <c r="F12" s="94" t="e">
        <f>E12/'1.1. Кол-во ГС'!L12</f>
        <v>#DIV/0!</v>
      </c>
      <c r="G12" s="92"/>
      <c r="H12" s="94" t="e">
        <f t="shared" si="1"/>
        <v>#DIV/0!</v>
      </c>
      <c r="I12" s="92"/>
      <c r="J12" s="94" t="e">
        <f t="shared" si="2"/>
        <v>#DIV/0!</v>
      </c>
      <c r="L12" s="95"/>
    </row>
    <row r="13" spans="1:12" ht="30" customHeight="1" x14ac:dyDescent="0.2">
      <c r="B13" s="101" t="s">
        <v>6</v>
      </c>
      <c r="C13" s="110"/>
      <c r="D13" s="94" t="e">
        <f t="shared" si="0"/>
        <v>#DIV/0!</v>
      </c>
      <c r="E13" s="110"/>
      <c r="F13" s="94" t="e">
        <f>E13/'1.1. Кол-во ГС'!L13</f>
        <v>#DIV/0!</v>
      </c>
      <c r="G13" s="95"/>
      <c r="H13" s="94" t="e">
        <f t="shared" si="1"/>
        <v>#DIV/0!</v>
      </c>
      <c r="I13" s="95"/>
      <c r="J13" s="94" t="e">
        <f t="shared" si="2"/>
        <v>#DIV/0!</v>
      </c>
      <c r="L13" s="106"/>
    </row>
    <row r="14" spans="1:12" ht="30" customHeight="1" x14ac:dyDescent="0.2">
      <c r="A14" s="12"/>
      <c r="B14" s="101" t="s">
        <v>7</v>
      </c>
      <c r="C14" s="110"/>
      <c r="D14" s="94" t="e">
        <f t="shared" si="0"/>
        <v>#DIV/0!</v>
      </c>
      <c r="E14" s="110"/>
      <c r="F14" s="94" t="e">
        <f>E14/'1.1. Кол-во ГС'!L14</f>
        <v>#DIV/0!</v>
      </c>
      <c r="G14" s="95"/>
      <c r="H14" s="94" t="e">
        <f t="shared" si="1"/>
        <v>#DIV/0!</v>
      </c>
      <c r="I14" s="95"/>
      <c r="J14" s="94" t="e">
        <f t="shared" si="2"/>
        <v>#DIV/0!</v>
      </c>
      <c r="L14" s="95"/>
    </row>
    <row r="15" spans="1:12" ht="30" customHeight="1" x14ac:dyDescent="0.2">
      <c r="B15" s="101" t="s">
        <v>8</v>
      </c>
      <c r="C15" s="110"/>
      <c r="D15" s="94" t="e">
        <f t="shared" si="0"/>
        <v>#DIV/0!</v>
      </c>
      <c r="E15" s="110"/>
      <c r="F15" s="94" t="e">
        <f>E15/'1.1. Кол-во ГС'!L15</f>
        <v>#DIV/0!</v>
      </c>
      <c r="G15" s="95"/>
      <c r="H15" s="94" t="e">
        <f t="shared" si="1"/>
        <v>#DIV/0!</v>
      </c>
      <c r="I15" s="95"/>
      <c r="J15" s="94" t="e">
        <f t="shared" si="2"/>
        <v>#DIV/0!</v>
      </c>
      <c r="L15" s="106"/>
    </row>
    <row r="16" spans="1:12" ht="30" customHeight="1" x14ac:dyDescent="0.2">
      <c r="B16" s="101" t="s">
        <v>9</v>
      </c>
      <c r="C16" s="110"/>
      <c r="D16" s="94" t="e">
        <f t="shared" si="0"/>
        <v>#DIV/0!</v>
      </c>
      <c r="E16" s="110"/>
      <c r="F16" s="94" t="e">
        <f>E16/'1.1. Кол-во ГС'!L16</f>
        <v>#DIV/0!</v>
      </c>
      <c r="G16" s="95"/>
      <c r="H16" s="94" t="e">
        <f t="shared" si="1"/>
        <v>#DIV/0!</v>
      </c>
      <c r="I16" s="95"/>
      <c r="J16" s="94" t="e">
        <f t="shared" si="2"/>
        <v>#DIV/0!</v>
      </c>
      <c r="L16" s="106"/>
    </row>
    <row r="17" spans="2:12" ht="30" customHeight="1" x14ac:dyDescent="0.2">
      <c r="B17" s="101" t="s">
        <v>10</v>
      </c>
      <c r="C17" s="110"/>
      <c r="D17" s="94" t="e">
        <f t="shared" si="0"/>
        <v>#DIV/0!</v>
      </c>
      <c r="E17" s="110"/>
      <c r="F17" s="94" t="e">
        <f>E17/'1.1. Кол-во ГС'!L17</f>
        <v>#DIV/0!</v>
      </c>
      <c r="G17" s="95"/>
      <c r="H17" s="94" t="e">
        <f t="shared" si="1"/>
        <v>#DIV/0!</v>
      </c>
      <c r="I17" s="95"/>
      <c r="J17" s="94" t="e">
        <f t="shared" si="2"/>
        <v>#DIV/0!</v>
      </c>
      <c r="L17" s="106"/>
    </row>
    <row r="18" spans="2:12" ht="30" customHeight="1" x14ac:dyDescent="0.2">
      <c r="B18" s="101" t="s">
        <v>11</v>
      </c>
      <c r="C18" s="110"/>
      <c r="D18" s="94" t="e">
        <f t="shared" si="0"/>
        <v>#DIV/0!</v>
      </c>
      <c r="E18" s="110"/>
      <c r="F18" s="94" t="e">
        <f>E18/'1.1. Кол-во ГС'!L18</f>
        <v>#DIV/0!</v>
      </c>
      <c r="G18" s="95"/>
      <c r="H18" s="94" t="e">
        <f t="shared" si="1"/>
        <v>#DIV/0!</v>
      </c>
      <c r="I18" s="95"/>
      <c r="J18" s="94" t="e">
        <f t="shared" si="2"/>
        <v>#DIV/0!</v>
      </c>
      <c r="L18" s="106"/>
    </row>
    <row r="19" spans="2:12" ht="30" customHeight="1" x14ac:dyDescent="0.2">
      <c r="B19" s="101" t="s">
        <v>12</v>
      </c>
      <c r="C19" s="110"/>
      <c r="D19" s="94" t="e">
        <f t="shared" si="0"/>
        <v>#DIV/0!</v>
      </c>
      <c r="E19" s="110"/>
      <c r="F19" s="94" t="e">
        <f>E19/'1.1. Кол-во ГС'!L19</f>
        <v>#DIV/0!</v>
      </c>
      <c r="G19" s="95"/>
      <c r="H19" s="94" t="e">
        <f t="shared" si="1"/>
        <v>#DIV/0!</v>
      </c>
      <c r="I19" s="95"/>
      <c r="J19" s="94" t="e">
        <f t="shared" si="2"/>
        <v>#DIV/0!</v>
      </c>
      <c r="L19" s="106"/>
    </row>
    <row r="20" spans="2:12" ht="30" customHeight="1" x14ac:dyDescent="0.2">
      <c r="B20" s="101" t="s">
        <v>13</v>
      </c>
      <c r="C20" s="110">
        <v>391</v>
      </c>
      <c r="D20" s="94" t="e">
        <f t="shared" si="0"/>
        <v>#DIV/0!</v>
      </c>
      <c r="E20" s="110">
        <v>423</v>
      </c>
      <c r="F20" s="94">
        <f>E20/'1.1. Кол-во ГС'!L20</f>
        <v>0.31403118040089084</v>
      </c>
      <c r="G20" s="95">
        <v>0</v>
      </c>
      <c r="H20" s="94">
        <f t="shared" si="1"/>
        <v>0</v>
      </c>
      <c r="I20" s="95">
        <v>0</v>
      </c>
      <c r="J20" s="94">
        <f t="shared" si="2"/>
        <v>0</v>
      </c>
      <c r="L20" s="106"/>
    </row>
    <row r="21" spans="2:12" ht="30" customHeight="1" x14ac:dyDescent="0.2">
      <c r="B21" s="102" t="s">
        <v>16</v>
      </c>
      <c r="C21" s="111">
        <f>SUM(C7:C20)</f>
        <v>391</v>
      </c>
      <c r="D21" s="96" t="e">
        <f t="shared" si="0"/>
        <v>#DIV/0!</v>
      </c>
      <c r="E21" s="111">
        <f>SUM(E7:E20)</f>
        <v>423</v>
      </c>
      <c r="F21" s="96">
        <f>E21/'1.1. Кол-во ГС'!L21</f>
        <v>0.31403118040089084</v>
      </c>
      <c r="G21" s="97">
        <f>SUM(G7:G20)</f>
        <v>0</v>
      </c>
      <c r="H21" s="96">
        <f t="shared" si="1"/>
        <v>0</v>
      </c>
      <c r="I21" s="97">
        <f>SUM(I7:I20)</f>
        <v>0</v>
      </c>
      <c r="J21" s="96">
        <f t="shared" si="2"/>
        <v>0</v>
      </c>
      <c r="L21" s="225">
        <f>SUM(L7:L20)</f>
        <v>0</v>
      </c>
    </row>
    <row r="22" spans="2:12" x14ac:dyDescent="0.2">
      <c r="B22" s="48"/>
    </row>
    <row r="23" spans="2:12" x14ac:dyDescent="0.2">
      <c r="D23" s="61"/>
      <c r="H23" s="61"/>
    </row>
  </sheetData>
  <sheetProtection formatCells="0" formatColumns="0" formatRows="0" selectLockedCells="1"/>
  <mergeCells count="5">
    <mergeCell ref="L4:L6"/>
    <mergeCell ref="B2:J2"/>
    <mergeCell ref="B4:B6"/>
    <mergeCell ref="C4:F5"/>
    <mergeCell ref="G4:J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5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5745-8D86-46BC-9A0F-37A2A40ACC54}">
  <sheetPr>
    <pageSetUpPr fitToPage="1"/>
  </sheetPr>
  <dimension ref="B1:J21"/>
  <sheetViews>
    <sheetView view="pageBreakPreview" topLeftCell="A10" zoomScale="90" zoomScaleNormal="100" zoomScaleSheetLayoutView="90" workbookViewId="0">
      <selection activeCell="I19" sqref="I19"/>
    </sheetView>
  </sheetViews>
  <sheetFormatPr defaultRowHeight="12.75" x14ac:dyDescent="0.2"/>
  <cols>
    <col min="1" max="1" width="1.28515625" style="2" customWidth="1"/>
    <col min="2" max="2" width="30.7109375" style="2" customWidth="1"/>
    <col min="3" max="10" width="15.7109375" style="2" customWidth="1"/>
    <col min="11" max="11" width="9.42578125" style="2" customWidth="1"/>
    <col min="12" max="16384" width="9.140625" style="2"/>
  </cols>
  <sheetData>
    <row r="1" spans="2:10" s="41" customFormat="1" ht="15" customHeight="1" x14ac:dyDescent="0.3">
      <c r="B1" s="300" t="s">
        <v>183</v>
      </c>
      <c r="C1" s="300"/>
      <c r="D1" s="300"/>
      <c r="E1" s="300"/>
      <c r="F1" s="300"/>
      <c r="G1" s="300"/>
      <c r="H1" s="300"/>
      <c r="I1" s="300"/>
      <c r="J1" s="300"/>
    </row>
    <row r="2" spans="2:10" s="41" customFormat="1" ht="23.25" customHeight="1" x14ac:dyDescent="0.3">
      <c r="B2" s="300"/>
      <c r="C2" s="300"/>
      <c r="D2" s="300"/>
      <c r="E2" s="300"/>
      <c r="F2" s="300"/>
      <c r="G2" s="300"/>
      <c r="H2" s="300"/>
      <c r="I2" s="300"/>
      <c r="J2" s="300"/>
    </row>
    <row r="3" spans="2:10" s="41" customFormat="1" ht="15" customHeight="1" x14ac:dyDescent="0.3">
      <c r="B3" s="47"/>
      <c r="I3" s="8"/>
    </row>
    <row r="4" spans="2:10" ht="111.75" customHeight="1" x14ac:dyDescent="0.2">
      <c r="B4" s="289" t="s">
        <v>14</v>
      </c>
      <c r="C4" s="351" t="s">
        <v>206</v>
      </c>
      <c r="D4" s="351"/>
      <c r="E4" s="351" t="s">
        <v>205</v>
      </c>
      <c r="F4" s="351"/>
      <c r="G4" s="351" t="s">
        <v>204</v>
      </c>
      <c r="H4" s="351"/>
      <c r="I4" s="351"/>
      <c r="J4" s="351"/>
    </row>
    <row r="5" spans="2:10" ht="45.75" customHeight="1" x14ac:dyDescent="0.2">
      <c r="B5" s="291"/>
      <c r="C5" s="22" t="s">
        <v>72</v>
      </c>
      <c r="D5" s="49" t="s">
        <v>71</v>
      </c>
      <c r="E5" s="22" t="s">
        <v>72</v>
      </c>
      <c r="F5" s="49" t="s">
        <v>71</v>
      </c>
      <c r="G5" s="22" t="s">
        <v>72</v>
      </c>
      <c r="H5" s="23" t="s">
        <v>26</v>
      </c>
      <c r="I5" s="22" t="s">
        <v>71</v>
      </c>
      <c r="J5" s="23" t="s">
        <v>26</v>
      </c>
    </row>
    <row r="6" spans="2:10" ht="30" customHeight="1" x14ac:dyDescent="0.2">
      <c r="B6" s="79" t="s">
        <v>0</v>
      </c>
      <c r="C6" s="130"/>
      <c r="D6" s="130"/>
      <c r="E6" s="151"/>
      <c r="F6" s="130"/>
      <c r="G6" s="151"/>
      <c r="H6" s="105" t="e">
        <f>G6/E6</f>
        <v>#DIV/0!</v>
      </c>
      <c r="I6" s="151"/>
      <c r="J6" s="105" t="e">
        <f>I6/F6</f>
        <v>#DIV/0!</v>
      </c>
    </row>
    <row r="7" spans="2:10" ht="30" customHeight="1" x14ac:dyDescent="0.2">
      <c r="B7" s="79" t="s">
        <v>1</v>
      </c>
      <c r="C7" s="130"/>
      <c r="D7" s="130"/>
      <c r="E7" s="151"/>
      <c r="F7" s="130"/>
      <c r="G7" s="151"/>
      <c r="H7" s="105" t="e">
        <f t="shared" ref="H7:H20" si="0">G7/E7</f>
        <v>#DIV/0!</v>
      </c>
      <c r="I7" s="151"/>
      <c r="J7" s="105" t="e">
        <f t="shared" ref="J7:J20" si="1">I7/F7</f>
        <v>#DIV/0!</v>
      </c>
    </row>
    <row r="8" spans="2:10" ht="30" customHeight="1" x14ac:dyDescent="0.2">
      <c r="B8" s="79" t="s">
        <v>2</v>
      </c>
      <c r="C8" s="130"/>
      <c r="D8" s="130"/>
      <c r="E8" s="151"/>
      <c r="F8" s="130"/>
      <c r="G8" s="151"/>
      <c r="H8" s="105" t="e">
        <f t="shared" si="0"/>
        <v>#DIV/0!</v>
      </c>
      <c r="I8" s="151"/>
      <c r="J8" s="105" t="e">
        <f t="shared" si="1"/>
        <v>#DIV/0!</v>
      </c>
    </row>
    <row r="9" spans="2:10" ht="30" customHeight="1" x14ac:dyDescent="0.2">
      <c r="B9" s="79" t="s">
        <v>3</v>
      </c>
      <c r="C9" s="130"/>
      <c r="D9" s="130"/>
      <c r="E9" s="151"/>
      <c r="F9" s="130"/>
      <c r="G9" s="151"/>
      <c r="H9" s="105" t="e">
        <f t="shared" si="0"/>
        <v>#DIV/0!</v>
      </c>
      <c r="I9" s="151"/>
      <c r="J9" s="105" t="e">
        <f t="shared" si="1"/>
        <v>#DIV/0!</v>
      </c>
    </row>
    <row r="10" spans="2:10" ht="30" customHeight="1" x14ac:dyDescent="0.2">
      <c r="B10" s="79" t="s">
        <v>4</v>
      </c>
      <c r="C10" s="130"/>
      <c r="D10" s="130"/>
      <c r="E10" s="151"/>
      <c r="F10" s="130"/>
      <c r="G10" s="151"/>
      <c r="H10" s="105" t="e">
        <f t="shared" si="0"/>
        <v>#DIV/0!</v>
      </c>
      <c r="I10" s="151"/>
      <c r="J10" s="105" t="e">
        <f t="shared" si="1"/>
        <v>#DIV/0!</v>
      </c>
    </row>
    <row r="11" spans="2:10" ht="30" customHeight="1" x14ac:dyDescent="0.2">
      <c r="B11" s="79" t="s">
        <v>5</v>
      </c>
      <c r="C11" s="130"/>
      <c r="D11" s="130"/>
      <c r="E11" s="151"/>
      <c r="F11" s="130"/>
      <c r="G11" s="151"/>
      <c r="H11" s="105" t="e">
        <f t="shared" si="0"/>
        <v>#DIV/0!</v>
      </c>
      <c r="I11" s="151"/>
      <c r="J11" s="105" t="e">
        <f t="shared" si="1"/>
        <v>#DIV/0!</v>
      </c>
    </row>
    <row r="12" spans="2:10" ht="30" customHeight="1" x14ac:dyDescent="0.2">
      <c r="B12" s="79" t="s">
        <v>6</v>
      </c>
      <c r="C12" s="130"/>
      <c r="D12" s="130"/>
      <c r="E12" s="151"/>
      <c r="F12" s="130"/>
      <c r="G12" s="151"/>
      <c r="H12" s="105" t="e">
        <f t="shared" si="0"/>
        <v>#DIV/0!</v>
      </c>
      <c r="I12" s="151"/>
      <c r="J12" s="105" t="e">
        <f t="shared" si="1"/>
        <v>#DIV/0!</v>
      </c>
    </row>
    <row r="13" spans="2:10" ht="30" customHeight="1" x14ac:dyDescent="0.2">
      <c r="B13" s="79" t="s">
        <v>7</v>
      </c>
      <c r="C13" s="130"/>
      <c r="D13" s="130"/>
      <c r="E13" s="151"/>
      <c r="F13" s="130"/>
      <c r="G13" s="151"/>
      <c r="H13" s="105" t="e">
        <f t="shared" si="0"/>
        <v>#DIV/0!</v>
      </c>
      <c r="I13" s="151"/>
      <c r="J13" s="105" t="e">
        <f t="shared" si="1"/>
        <v>#DIV/0!</v>
      </c>
    </row>
    <row r="14" spans="2:10" ht="30" customHeight="1" x14ac:dyDescent="0.2">
      <c r="B14" s="79" t="s">
        <v>8</v>
      </c>
      <c r="C14" s="130"/>
      <c r="D14" s="130"/>
      <c r="E14" s="151"/>
      <c r="F14" s="130"/>
      <c r="G14" s="151"/>
      <c r="H14" s="105" t="e">
        <f t="shared" si="0"/>
        <v>#DIV/0!</v>
      </c>
      <c r="I14" s="151"/>
      <c r="J14" s="105" t="e">
        <f t="shared" si="1"/>
        <v>#DIV/0!</v>
      </c>
    </row>
    <row r="15" spans="2:10" ht="30" customHeight="1" x14ac:dyDescent="0.2">
      <c r="B15" s="79" t="s">
        <v>9</v>
      </c>
      <c r="C15" s="130"/>
      <c r="D15" s="130"/>
      <c r="E15" s="151"/>
      <c r="F15" s="130"/>
      <c r="G15" s="151"/>
      <c r="H15" s="105" t="e">
        <f t="shared" si="0"/>
        <v>#DIV/0!</v>
      </c>
      <c r="I15" s="151"/>
      <c r="J15" s="105" t="e">
        <f t="shared" si="1"/>
        <v>#DIV/0!</v>
      </c>
    </row>
    <row r="16" spans="2:10" ht="30" customHeight="1" x14ac:dyDescent="0.2">
      <c r="B16" s="79" t="s">
        <v>10</v>
      </c>
      <c r="C16" s="130"/>
      <c r="D16" s="130"/>
      <c r="E16" s="151"/>
      <c r="F16" s="130"/>
      <c r="G16" s="151"/>
      <c r="H16" s="105" t="e">
        <f t="shared" si="0"/>
        <v>#DIV/0!</v>
      </c>
      <c r="I16" s="151"/>
      <c r="J16" s="105" t="e">
        <f t="shared" si="1"/>
        <v>#DIV/0!</v>
      </c>
    </row>
    <row r="17" spans="2:10" ht="30" customHeight="1" x14ac:dyDescent="0.2">
      <c r="B17" s="79" t="s">
        <v>11</v>
      </c>
      <c r="C17" s="130"/>
      <c r="D17" s="130"/>
      <c r="E17" s="151"/>
      <c r="F17" s="130"/>
      <c r="G17" s="151"/>
      <c r="H17" s="105" t="e">
        <f t="shared" si="0"/>
        <v>#DIV/0!</v>
      </c>
      <c r="I17" s="151"/>
      <c r="J17" s="105" t="e">
        <f t="shared" si="1"/>
        <v>#DIV/0!</v>
      </c>
    </row>
    <row r="18" spans="2:10" ht="30" customHeight="1" x14ac:dyDescent="0.2">
      <c r="B18" s="79" t="s">
        <v>12</v>
      </c>
      <c r="C18" s="130"/>
      <c r="D18" s="130"/>
      <c r="E18" s="151"/>
      <c r="F18" s="130"/>
      <c r="G18" s="151"/>
      <c r="H18" s="105" t="e">
        <f t="shared" si="0"/>
        <v>#DIV/0!</v>
      </c>
      <c r="I18" s="151"/>
      <c r="J18" s="105" t="e">
        <f t="shared" si="1"/>
        <v>#DIV/0!</v>
      </c>
    </row>
    <row r="19" spans="2:10" ht="30" customHeight="1" x14ac:dyDescent="0.2">
      <c r="B19" s="79" t="s">
        <v>13</v>
      </c>
      <c r="C19" s="130">
        <v>0</v>
      </c>
      <c r="D19" s="130">
        <v>0</v>
      </c>
      <c r="E19" s="151">
        <v>0</v>
      </c>
      <c r="F19" s="130">
        <v>0</v>
      </c>
      <c r="G19" s="151">
        <v>0</v>
      </c>
      <c r="H19" s="105" t="e">
        <f t="shared" si="0"/>
        <v>#DIV/0!</v>
      </c>
      <c r="I19" s="151">
        <v>0</v>
      </c>
      <c r="J19" s="105" t="e">
        <f t="shared" si="1"/>
        <v>#DIV/0!</v>
      </c>
    </row>
    <row r="20" spans="2:10" ht="30" customHeight="1" x14ac:dyDescent="0.2">
      <c r="B20" s="80" t="s">
        <v>16</v>
      </c>
      <c r="C20" s="153">
        <f>SUM(C6:C19)</f>
        <v>0</v>
      </c>
      <c r="D20" s="153">
        <f>SUM(D6:D19)</f>
        <v>0</v>
      </c>
      <c r="E20" s="153">
        <f>SUM(E6:E19)</f>
        <v>0</v>
      </c>
      <c r="F20" s="153">
        <f>SUM(F6:F19)</f>
        <v>0</v>
      </c>
      <c r="G20" s="153">
        <f>SUM(G6:G19)</f>
        <v>0</v>
      </c>
      <c r="H20" s="105" t="e">
        <f t="shared" si="0"/>
        <v>#DIV/0!</v>
      </c>
      <c r="I20" s="153">
        <f>SUM(I6:I19)</f>
        <v>0</v>
      </c>
      <c r="J20" s="105" t="e">
        <f t="shared" si="1"/>
        <v>#DIV/0!</v>
      </c>
    </row>
    <row r="21" spans="2:10" x14ac:dyDescent="0.2">
      <c r="B21" s="48"/>
    </row>
  </sheetData>
  <sheetProtection formatCells="0" formatColumns="0" formatRows="0" selectLockedCells="1"/>
  <mergeCells count="5">
    <mergeCell ref="B1:J2"/>
    <mergeCell ref="E4:F4"/>
    <mergeCell ref="G4:J4"/>
    <mergeCell ref="C4:D4"/>
    <mergeCell ref="B4:B5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77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8898-9707-44F1-8DC2-B4A4B7C1E997}">
  <sheetPr>
    <pageSetUpPr fitToPage="1"/>
  </sheetPr>
  <dimension ref="B1:P23"/>
  <sheetViews>
    <sheetView tabSelected="1" view="pageBreakPreview" topLeftCell="A4" zoomScale="70" zoomScaleNormal="100" zoomScaleSheetLayoutView="70" workbookViewId="0">
      <selection activeCell="J20" sqref="J20"/>
    </sheetView>
  </sheetViews>
  <sheetFormatPr defaultRowHeight="12.75" x14ac:dyDescent="0.2"/>
  <cols>
    <col min="1" max="1" width="1.28515625" style="2" customWidth="1"/>
    <col min="2" max="2" width="35.42578125" style="2" customWidth="1"/>
    <col min="3" max="7" width="15.7109375" style="2" customWidth="1"/>
    <col min="8" max="8" width="23.7109375" style="2" customWidth="1"/>
    <col min="9" max="10" width="15.7109375" style="2" customWidth="1"/>
    <col min="11" max="11" width="8.28515625" style="2" customWidth="1"/>
    <col min="12" max="12" width="13.42578125" style="2" customWidth="1"/>
    <col min="13" max="13" width="14.42578125" style="2" customWidth="1"/>
    <col min="14" max="16384" width="9.140625" style="2"/>
  </cols>
  <sheetData>
    <row r="1" spans="2:16" s="41" customFormat="1" ht="15" customHeight="1" x14ac:dyDescent="0.3">
      <c r="B1" s="47"/>
      <c r="C1" s="47"/>
      <c r="D1" s="47"/>
      <c r="E1" s="47"/>
      <c r="F1" s="47"/>
      <c r="G1" s="47"/>
      <c r="H1" s="47"/>
      <c r="I1" s="47"/>
    </row>
    <row r="2" spans="2:16" s="41" customFormat="1" ht="20.25" x14ac:dyDescent="0.3">
      <c r="B2" s="356" t="s">
        <v>116</v>
      </c>
      <c r="C2" s="356"/>
      <c r="D2" s="356"/>
      <c r="E2" s="356"/>
      <c r="F2" s="356"/>
      <c r="G2" s="356"/>
      <c r="H2" s="356"/>
      <c r="I2" s="356"/>
    </row>
    <row r="3" spans="2:16" s="41" customFormat="1" ht="9.75" customHeight="1" x14ac:dyDescent="0.3">
      <c r="B3" s="47"/>
      <c r="C3" s="47"/>
      <c r="D3" s="47"/>
      <c r="E3" s="47"/>
      <c r="F3" s="47"/>
      <c r="G3" s="47"/>
      <c r="H3" s="47"/>
      <c r="I3" s="47"/>
    </row>
    <row r="4" spans="2:16" s="41" customFormat="1" ht="24" customHeight="1" x14ac:dyDescent="0.3">
      <c r="B4" s="274" t="s">
        <v>14</v>
      </c>
      <c r="C4" s="304" t="s">
        <v>207</v>
      </c>
      <c r="D4" s="304"/>
      <c r="E4" s="352" t="s">
        <v>53</v>
      </c>
      <c r="F4" s="352"/>
      <c r="G4" s="352"/>
      <c r="H4" s="352"/>
      <c r="I4" s="352"/>
      <c r="J4" s="352"/>
      <c r="K4" s="242"/>
    </row>
    <row r="5" spans="2:16" ht="72.75" customHeight="1" x14ac:dyDescent="0.2">
      <c r="B5" s="274"/>
      <c r="C5" s="304"/>
      <c r="D5" s="304"/>
      <c r="E5" s="303" t="s">
        <v>273</v>
      </c>
      <c r="F5" s="303" t="s">
        <v>67</v>
      </c>
      <c r="G5" s="303" t="s">
        <v>274</v>
      </c>
      <c r="H5" s="303" t="s">
        <v>291</v>
      </c>
      <c r="I5" s="303" t="s">
        <v>275</v>
      </c>
      <c r="J5" s="353" t="s">
        <v>54</v>
      </c>
      <c r="K5" s="243"/>
    </row>
    <row r="6" spans="2:16" ht="244.5" customHeight="1" x14ac:dyDescent="0.3">
      <c r="B6" s="274"/>
      <c r="C6" s="99" t="s">
        <v>106</v>
      </c>
      <c r="D6" s="57" t="s">
        <v>221</v>
      </c>
      <c r="E6" s="303"/>
      <c r="F6" s="303"/>
      <c r="G6" s="303"/>
      <c r="H6" s="303"/>
      <c r="I6" s="303"/>
      <c r="J6" s="354"/>
      <c r="K6" s="244"/>
      <c r="P6" s="41"/>
    </row>
    <row r="7" spans="2:16" ht="30" customHeight="1" x14ac:dyDescent="0.2">
      <c r="B7" s="101" t="s">
        <v>0</v>
      </c>
      <c r="C7" s="110">
        <f>E7+F7+G7+H7+I7+J7</f>
        <v>0</v>
      </c>
      <c r="D7" s="94" t="e">
        <f>C7/'1.1. Кол-во ГС'!L7</f>
        <v>#DIV/0!</v>
      </c>
      <c r="E7" s="130"/>
      <c r="F7" s="130"/>
      <c r="G7" s="130"/>
      <c r="H7" s="130"/>
      <c r="I7" s="130"/>
      <c r="J7" s="226"/>
      <c r="K7" s="11"/>
      <c r="L7" s="81" t="b">
        <f>C7='17.3. ДПО ГС'!C7+'17.4. ДПО ГС'!C8</f>
        <v>1</v>
      </c>
      <c r="M7" s="246">
        <f>'17.3. ДПО ГС'!C7+'17.4. ДПО ГС'!C8</f>
        <v>0</v>
      </c>
    </row>
    <row r="8" spans="2:16" ht="30" customHeight="1" x14ac:dyDescent="0.2">
      <c r="B8" s="101" t="s">
        <v>1</v>
      </c>
      <c r="C8" s="110">
        <f t="shared" ref="C8:C19" si="0">E8+F8+G8+H8+I8+J8</f>
        <v>0</v>
      </c>
      <c r="D8" s="94" t="e">
        <f>C8/'1.1. Кол-во ГС'!L8</f>
        <v>#DIV/0!</v>
      </c>
      <c r="E8" s="130"/>
      <c r="F8" s="130"/>
      <c r="G8" s="130"/>
      <c r="H8" s="130"/>
      <c r="I8" s="130"/>
      <c r="J8" s="226"/>
      <c r="K8" s="11"/>
      <c r="L8" s="81" t="b">
        <f>C8='17.3. ДПО ГС'!C8+'17.4. ДПО ГС'!C9</f>
        <v>1</v>
      </c>
      <c r="M8" s="246">
        <f>'17.3. ДПО ГС'!C8+'17.4. ДПО ГС'!C9</f>
        <v>0</v>
      </c>
    </row>
    <row r="9" spans="2:16" ht="30" customHeight="1" x14ac:dyDescent="0.2">
      <c r="B9" s="101" t="s">
        <v>2</v>
      </c>
      <c r="C9" s="110">
        <f t="shared" si="0"/>
        <v>0</v>
      </c>
      <c r="D9" s="94" t="e">
        <f>C9/'1.1. Кол-во ГС'!L9</f>
        <v>#DIV/0!</v>
      </c>
      <c r="E9" s="130"/>
      <c r="F9" s="130"/>
      <c r="G9" s="130"/>
      <c r="H9" s="130"/>
      <c r="I9" s="130"/>
      <c r="J9" s="226"/>
      <c r="K9" s="11"/>
      <c r="L9" s="81" t="b">
        <f>C9='17.3. ДПО ГС'!C9+'17.4. ДПО ГС'!C10</f>
        <v>1</v>
      </c>
      <c r="M9" s="246">
        <f>'17.3. ДПО ГС'!C9+'17.4. ДПО ГС'!C10</f>
        <v>0</v>
      </c>
    </row>
    <row r="10" spans="2:16" ht="30" customHeight="1" x14ac:dyDescent="0.2">
      <c r="B10" s="101" t="s">
        <v>3</v>
      </c>
      <c r="C10" s="110">
        <f t="shared" si="0"/>
        <v>0</v>
      </c>
      <c r="D10" s="94" t="e">
        <f>C10/'1.1. Кол-во ГС'!L10</f>
        <v>#DIV/0!</v>
      </c>
      <c r="E10" s="130"/>
      <c r="F10" s="130"/>
      <c r="G10" s="130"/>
      <c r="H10" s="130"/>
      <c r="I10" s="130"/>
      <c r="J10" s="226"/>
      <c r="K10" s="11"/>
      <c r="L10" s="81" t="b">
        <f>C10='17.3. ДПО ГС'!C10+'17.4. ДПО ГС'!C11</f>
        <v>1</v>
      </c>
      <c r="M10" s="246">
        <f>'17.3. ДПО ГС'!C10+'17.4. ДПО ГС'!C11</f>
        <v>0</v>
      </c>
    </row>
    <row r="11" spans="2:16" ht="30" customHeight="1" x14ac:dyDescent="0.2">
      <c r="B11" s="101" t="s">
        <v>4</v>
      </c>
      <c r="C11" s="110">
        <f t="shared" si="0"/>
        <v>0</v>
      </c>
      <c r="D11" s="94" t="e">
        <f>C11/'1.1. Кол-во ГС'!L11</f>
        <v>#DIV/0!</v>
      </c>
      <c r="E11" s="130"/>
      <c r="F11" s="130"/>
      <c r="G11" s="130"/>
      <c r="H11" s="130"/>
      <c r="I11" s="130"/>
      <c r="J11" s="226"/>
      <c r="K11" s="11"/>
      <c r="L11" s="81" t="b">
        <f>C11='17.3. ДПО ГС'!C11+'17.4. ДПО ГС'!C12</f>
        <v>1</v>
      </c>
      <c r="M11" s="246">
        <f>'17.3. ДПО ГС'!C11+'17.4. ДПО ГС'!C12</f>
        <v>0</v>
      </c>
    </row>
    <row r="12" spans="2:16" ht="30" customHeight="1" x14ac:dyDescent="0.2">
      <c r="B12" s="101" t="s">
        <v>5</v>
      </c>
      <c r="C12" s="110">
        <f t="shared" si="0"/>
        <v>0</v>
      </c>
      <c r="D12" s="94" t="e">
        <f>C12/'1.1. Кол-во ГС'!L12</f>
        <v>#DIV/0!</v>
      </c>
      <c r="E12" s="151"/>
      <c r="F12" s="151"/>
      <c r="G12" s="151"/>
      <c r="H12" s="151"/>
      <c r="I12" s="151"/>
      <c r="J12" s="226"/>
      <c r="K12" s="11"/>
      <c r="L12" s="247" t="b">
        <f>C12='17.3. ДПО ГС'!C12+'17.4. ДПО ГС'!C13</f>
        <v>1</v>
      </c>
      <c r="M12" s="246">
        <f>'17.3. ДПО ГС'!C12+'17.4. ДПО ГС'!C13</f>
        <v>0</v>
      </c>
    </row>
    <row r="13" spans="2:16" ht="30" customHeight="1" x14ac:dyDescent="0.2">
      <c r="B13" s="101" t="s">
        <v>6</v>
      </c>
      <c r="C13" s="110">
        <f t="shared" si="0"/>
        <v>0</v>
      </c>
      <c r="D13" s="94" t="e">
        <f>C13/'1.1. Кол-во ГС'!L13</f>
        <v>#DIV/0!</v>
      </c>
      <c r="E13" s="130"/>
      <c r="F13" s="130"/>
      <c r="G13" s="130"/>
      <c r="H13" s="130"/>
      <c r="I13" s="130"/>
      <c r="J13" s="226"/>
      <c r="K13" s="11"/>
      <c r="L13" s="81" t="b">
        <f>C13='17.3. ДПО ГС'!C13+'17.4. ДПО ГС'!C14</f>
        <v>1</v>
      </c>
      <c r="M13" s="246">
        <f>'17.3. ДПО ГС'!C13+'17.4. ДПО ГС'!C14</f>
        <v>0</v>
      </c>
    </row>
    <row r="14" spans="2:16" ht="30" customHeight="1" x14ac:dyDescent="0.2">
      <c r="B14" s="101" t="s">
        <v>7</v>
      </c>
      <c r="C14" s="110">
        <f t="shared" si="0"/>
        <v>0</v>
      </c>
      <c r="D14" s="94" t="e">
        <f>C14/'1.1. Кол-во ГС'!L14</f>
        <v>#DIV/0!</v>
      </c>
      <c r="E14" s="130"/>
      <c r="F14" s="130"/>
      <c r="G14" s="130"/>
      <c r="H14" s="130"/>
      <c r="I14" s="130"/>
      <c r="J14" s="226"/>
      <c r="K14" s="11"/>
      <c r="L14" s="81" t="b">
        <f>C14='17.3. ДПО ГС'!C14+'17.4. ДПО ГС'!C15</f>
        <v>1</v>
      </c>
      <c r="M14" s="246">
        <f>'17.3. ДПО ГС'!C14+'17.4. ДПО ГС'!C15</f>
        <v>0</v>
      </c>
    </row>
    <row r="15" spans="2:16" ht="30" customHeight="1" x14ac:dyDescent="0.2">
      <c r="B15" s="101" t="s">
        <v>8</v>
      </c>
      <c r="C15" s="110">
        <f t="shared" si="0"/>
        <v>0</v>
      </c>
      <c r="D15" s="94" t="e">
        <f>C15/'1.1. Кол-во ГС'!L15</f>
        <v>#DIV/0!</v>
      </c>
      <c r="E15" s="130"/>
      <c r="F15" s="130"/>
      <c r="G15" s="130"/>
      <c r="H15" s="130"/>
      <c r="I15" s="130"/>
      <c r="J15" s="226"/>
      <c r="K15" s="11"/>
      <c r="L15" s="81" t="b">
        <f>C15='17.3. ДПО ГС'!C15+'17.4. ДПО ГС'!C16</f>
        <v>1</v>
      </c>
      <c r="M15" s="246">
        <f>'17.3. ДПО ГС'!C15+'17.4. ДПО ГС'!C16</f>
        <v>0</v>
      </c>
    </row>
    <row r="16" spans="2:16" ht="30" customHeight="1" x14ac:dyDescent="0.2">
      <c r="B16" s="101" t="s">
        <v>9</v>
      </c>
      <c r="C16" s="110">
        <f t="shared" si="0"/>
        <v>0</v>
      </c>
      <c r="D16" s="94" t="e">
        <f>C16/'1.1. Кол-во ГС'!L16</f>
        <v>#DIV/0!</v>
      </c>
      <c r="E16" s="130"/>
      <c r="F16" s="130"/>
      <c r="G16" s="130"/>
      <c r="H16" s="130"/>
      <c r="I16" s="130"/>
      <c r="J16" s="226"/>
      <c r="K16" s="11"/>
      <c r="L16" s="81" t="b">
        <f>C16='17.3. ДПО ГС'!C16+'17.4. ДПО ГС'!C17</f>
        <v>1</v>
      </c>
      <c r="M16" s="246">
        <f>'17.3. ДПО ГС'!C16+'17.4. ДПО ГС'!C17</f>
        <v>0</v>
      </c>
    </row>
    <row r="17" spans="2:13" ht="30" customHeight="1" x14ac:dyDescent="0.2">
      <c r="B17" s="101" t="s">
        <v>10</v>
      </c>
      <c r="C17" s="110">
        <f t="shared" si="0"/>
        <v>0</v>
      </c>
      <c r="D17" s="94" t="e">
        <f>C17/'1.1. Кол-во ГС'!L17</f>
        <v>#DIV/0!</v>
      </c>
      <c r="E17" s="130"/>
      <c r="F17" s="130"/>
      <c r="G17" s="130"/>
      <c r="H17" s="130"/>
      <c r="I17" s="130"/>
      <c r="J17" s="226"/>
      <c r="K17" s="11"/>
      <c r="L17" s="81" t="b">
        <f>C17='17.3. ДПО ГС'!C17+'17.4. ДПО ГС'!C18</f>
        <v>1</v>
      </c>
      <c r="M17" s="246">
        <f>'17.3. ДПО ГС'!C17+'17.4. ДПО ГС'!C18</f>
        <v>0</v>
      </c>
    </row>
    <row r="18" spans="2:13" ht="30" customHeight="1" x14ac:dyDescent="0.2">
      <c r="B18" s="101" t="s">
        <v>11</v>
      </c>
      <c r="C18" s="110">
        <f t="shared" si="0"/>
        <v>0</v>
      </c>
      <c r="D18" s="94" t="e">
        <f>C18/'1.1. Кол-во ГС'!L18</f>
        <v>#DIV/0!</v>
      </c>
      <c r="E18" s="130"/>
      <c r="F18" s="130"/>
      <c r="G18" s="130"/>
      <c r="H18" s="130"/>
      <c r="I18" s="130"/>
      <c r="J18" s="226"/>
      <c r="K18" s="11"/>
      <c r="L18" s="81" t="b">
        <f>C18='17.3. ДПО ГС'!C18+'17.4. ДПО ГС'!C19</f>
        <v>1</v>
      </c>
      <c r="M18" s="246">
        <f>'17.3. ДПО ГС'!C18+'17.4. ДПО ГС'!C19</f>
        <v>0</v>
      </c>
    </row>
    <row r="19" spans="2:13" ht="30" customHeight="1" x14ac:dyDescent="0.2">
      <c r="B19" s="101" t="s">
        <v>12</v>
      </c>
      <c r="C19" s="110">
        <f t="shared" si="0"/>
        <v>0</v>
      </c>
      <c r="D19" s="94" t="e">
        <f>C19/'1.1. Кол-во ГС'!L19</f>
        <v>#DIV/0!</v>
      </c>
      <c r="E19" s="130"/>
      <c r="F19" s="130"/>
      <c r="G19" s="130"/>
      <c r="H19" s="130"/>
      <c r="I19" s="130"/>
      <c r="J19" s="226"/>
      <c r="K19" s="11"/>
      <c r="L19" s="81" t="b">
        <f>C19='17.3. ДПО ГС'!C19+'17.4. ДПО ГС'!C20</f>
        <v>1</v>
      </c>
      <c r="M19" s="246">
        <f>'17.3. ДПО ГС'!C19+'17.4. ДПО ГС'!C20</f>
        <v>0</v>
      </c>
    </row>
    <row r="20" spans="2:13" ht="30" customHeight="1" x14ac:dyDescent="0.2">
      <c r="B20" s="101" t="s">
        <v>13</v>
      </c>
      <c r="C20" s="110">
        <v>2116</v>
      </c>
      <c r="D20" s="94">
        <f>C20/'1.1. Кол-во ГС'!L20</f>
        <v>1.570898292501856</v>
      </c>
      <c r="E20" s="130">
        <v>1976</v>
      </c>
      <c r="F20" s="130">
        <v>0</v>
      </c>
      <c r="G20" s="130">
        <v>0</v>
      </c>
      <c r="H20" s="130">
        <v>0</v>
      </c>
      <c r="I20" s="130">
        <v>140</v>
      </c>
      <c r="J20" s="226">
        <v>0</v>
      </c>
      <c r="K20" s="11"/>
      <c r="L20" s="81" t="b">
        <f>C20='17.3. ДПО ГС'!C20+'17.4. ДПО ГС'!C21</f>
        <v>1</v>
      </c>
      <c r="M20" s="246">
        <f>'17.3. ДПО ГС'!C20+'17.4. ДПО ГС'!C21</f>
        <v>2116</v>
      </c>
    </row>
    <row r="21" spans="2:13" ht="30" customHeight="1" x14ac:dyDescent="0.2">
      <c r="B21" s="102" t="s">
        <v>16</v>
      </c>
      <c r="C21" s="111"/>
      <c r="D21" s="96">
        <f>C21/'1.1. Кол-во ГС'!L21</f>
        <v>0</v>
      </c>
      <c r="E21" s="153"/>
      <c r="F21" s="153">
        <f>SUM(F7:F20)</f>
        <v>0</v>
      </c>
      <c r="G21" s="153">
        <f>SUM(G7:G20)</f>
        <v>0</v>
      </c>
      <c r="H21" s="153">
        <f>SUM(H7:H20)</f>
        <v>0</v>
      </c>
      <c r="I21" s="153"/>
      <c r="J21" s="133"/>
      <c r="K21" s="245"/>
      <c r="L21" s="81" t="b">
        <f>C21='17.3. ДПО ГС'!C21+'17.4. ДПО ГС'!C22</f>
        <v>0</v>
      </c>
      <c r="M21" s="246">
        <f>'17.3. ДПО ГС'!C21+'17.4. ДПО ГС'!C22</f>
        <v>2116</v>
      </c>
    </row>
    <row r="22" spans="2:13" ht="23.25" customHeight="1" x14ac:dyDescent="0.2">
      <c r="B22" s="357" t="s">
        <v>299</v>
      </c>
      <c r="C22" s="358"/>
      <c r="D22" s="358"/>
      <c r="E22" s="358"/>
      <c r="F22" s="358"/>
      <c r="G22" s="358"/>
      <c r="H22" s="358"/>
      <c r="I22" s="358"/>
      <c r="J22" s="358"/>
    </row>
    <row r="23" spans="2:13" ht="34.5" customHeight="1" x14ac:dyDescent="0.2">
      <c r="B23" s="355"/>
      <c r="C23" s="355"/>
      <c r="D23" s="355"/>
      <c r="E23" s="355"/>
      <c r="F23" s="355"/>
      <c r="G23" s="355"/>
      <c r="H23" s="355"/>
      <c r="I23" s="355"/>
    </row>
  </sheetData>
  <sheetProtection formatCells="0" formatColumns="0" formatRows="0" selectLockedCells="1"/>
  <mergeCells count="12">
    <mergeCell ref="E4:J4"/>
    <mergeCell ref="J5:J6"/>
    <mergeCell ref="B23:I23"/>
    <mergeCell ref="B2:I2"/>
    <mergeCell ref="G5:G6"/>
    <mergeCell ref="H5:H6"/>
    <mergeCell ref="C4:D5"/>
    <mergeCell ref="B4:B6"/>
    <mergeCell ref="E5:E6"/>
    <mergeCell ref="F5:F6"/>
    <mergeCell ref="I5:I6"/>
    <mergeCell ref="B22:J2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84F0-8367-49D1-A216-71BEA27FEFEA}">
  <sheetPr>
    <pageSetUpPr fitToPage="1"/>
  </sheetPr>
  <dimension ref="B1:X24"/>
  <sheetViews>
    <sheetView view="pageBreakPreview" topLeftCell="E10" zoomScale="80" zoomScaleNormal="90" zoomScaleSheetLayoutView="80" workbookViewId="0">
      <selection activeCell="V21" sqref="V21"/>
    </sheetView>
  </sheetViews>
  <sheetFormatPr defaultRowHeight="12.75" x14ac:dyDescent="0.2"/>
  <cols>
    <col min="1" max="1" width="1.28515625" style="2" customWidth="1"/>
    <col min="2" max="2" width="36" style="2" customWidth="1"/>
    <col min="3" max="18" width="10.7109375" style="2" customWidth="1"/>
    <col min="19" max="20" width="17.7109375" style="2" customWidth="1"/>
    <col min="21" max="21" width="9.140625" style="2"/>
    <col min="22" max="22" width="12.28515625" style="2" bestFit="1" customWidth="1"/>
    <col min="23" max="23" width="11.140625" style="2" customWidth="1"/>
    <col min="24" max="24" width="11" style="2" customWidth="1"/>
    <col min="25" max="16384" width="9.140625" style="2"/>
  </cols>
  <sheetData>
    <row r="1" spans="2:24" s="41" customFormat="1" ht="15" customHeight="1" x14ac:dyDescent="0.3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2:24" s="41" customFormat="1" ht="24" customHeight="1" x14ac:dyDescent="0.3">
      <c r="B2" s="356" t="s">
        <v>116</v>
      </c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</row>
    <row r="3" spans="2:24" s="41" customFormat="1" ht="15.7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2:24" s="41" customFormat="1" ht="25.5" customHeight="1" x14ac:dyDescent="0.3">
      <c r="B4" s="289" t="s">
        <v>14</v>
      </c>
      <c r="C4" s="311" t="s">
        <v>118</v>
      </c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3"/>
    </row>
    <row r="5" spans="2:24" ht="57.75" customHeight="1" x14ac:dyDescent="0.2">
      <c r="B5" s="290"/>
      <c r="C5" s="316" t="s">
        <v>119</v>
      </c>
      <c r="D5" s="359"/>
      <c r="E5" s="359"/>
      <c r="F5" s="317"/>
      <c r="G5" s="316" t="s">
        <v>124</v>
      </c>
      <c r="H5" s="359"/>
      <c r="I5" s="359"/>
      <c r="J5" s="359"/>
      <c r="K5" s="316" t="s">
        <v>125</v>
      </c>
      <c r="L5" s="359"/>
      <c r="M5" s="359"/>
      <c r="N5" s="317"/>
      <c r="O5" s="311" t="s">
        <v>276</v>
      </c>
      <c r="P5" s="312"/>
      <c r="Q5" s="312"/>
      <c r="R5" s="313"/>
      <c r="S5" s="124" t="s">
        <v>184</v>
      </c>
      <c r="T5" s="124" t="s">
        <v>185</v>
      </c>
    </row>
    <row r="6" spans="2:24" ht="57.75" customHeight="1" x14ac:dyDescent="0.2">
      <c r="B6" s="290"/>
      <c r="C6" s="311" t="s">
        <v>218</v>
      </c>
      <c r="D6" s="313"/>
      <c r="E6" s="311" t="s">
        <v>122</v>
      </c>
      <c r="F6" s="313"/>
      <c r="G6" s="311" t="s">
        <v>218</v>
      </c>
      <c r="H6" s="313"/>
      <c r="I6" s="311" t="s">
        <v>122</v>
      </c>
      <c r="J6" s="313"/>
      <c r="K6" s="311" t="s">
        <v>218</v>
      </c>
      <c r="L6" s="313"/>
      <c r="M6" s="311" t="s">
        <v>122</v>
      </c>
      <c r="N6" s="313"/>
      <c r="O6" s="311" t="s">
        <v>218</v>
      </c>
      <c r="P6" s="313"/>
      <c r="Q6" s="311" t="s">
        <v>122</v>
      </c>
      <c r="R6" s="313"/>
      <c r="S6" s="362" t="s">
        <v>122</v>
      </c>
      <c r="T6" s="363"/>
    </row>
    <row r="7" spans="2:24" ht="51.75" customHeight="1" x14ac:dyDescent="0.3">
      <c r="B7" s="291"/>
      <c r="C7" s="25" t="s">
        <v>120</v>
      </c>
      <c r="D7" s="18" t="s">
        <v>121</v>
      </c>
      <c r="E7" s="25" t="s">
        <v>120</v>
      </c>
      <c r="F7" s="50" t="s">
        <v>123</v>
      </c>
      <c r="G7" s="25" t="s">
        <v>120</v>
      </c>
      <c r="H7" s="19" t="s">
        <v>123</v>
      </c>
      <c r="I7" s="25" t="s">
        <v>120</v>
      </c>
      <c r="J7" s="19" t="s">
        <v>123</v>
      </c>
      <c r="K7" s="25" t="s">
        <v>120</v>
      </c>
      <c r="L7" s="39" t="s">
        <v>123</v>
      </c>
      <c r="M7" s="51" t="s">
        <v>120</v>
      </c>
      <c r="N7" s="39" t="s">
        <v>123</v>
      </c>
      <c r="O7" s="229" t="s">
        <v>120</v>
      </c>
      <c r="P7" s="227" t="s">
        <v>123</v>
      </c>
      <c r="Q7" s="229" t="s">
        <v>120</v>
      </c>
      <c r="R7" s="227" t="s">
        <v>123</v>
      </c>
      <c r="S7" s="75" t="s">
        <v>123</v>
      </c>
      <c r="T7" s="74" t="s">
        <v>123</v>
      </c>
      <c r="X7" s="41"/>
    </row>
    <row r="8" spans="2:24" ht="30" customHeight="1" x14ac:dyDescent="0.2">
      <c r="B8" s="101" t="s">
        <v>0</v>
      </c>
      <c r="C8" s="113"/>
      <c r="D8" s="114"/>
      <c r="E8" s="115"/>
      <c r="F8" s="114"/>
      <c r="G8" s="113"/>
      <c r="H8" s="116"/>
      <c r="I8" s="117"/>
      <c r="J8" s="116"/>
      <c r="K8" s="117"/>
      <c r="L8" s="114"/>
      <c r="M8" s="113"/>
      <c r="N8" s="114"/>
      <c r="O8" s="115"/>
      <c r="P8" s="228"/>
      <c r="Q8" s="115"/>
      <c r="R8" s="228"/>
      <c r="S8" s="118"/>
      <c r="T8" s="119"/>
      <c r="V8" s="81" t="b">
        <f>D8+H8+L8+P8='17.3. ДПО ГС'!M7+'17.3. ДПО ГС'!V7+'17.4. ДПО ГС'!L8</f>
        <v>1</v>
      </c>
      <c r="W8" s="246">
        <f>D8+H8+L8+P8</f>
        <v>0</v>
      </c>
      <c r="X8" s="246">
        <f>'17.3. ДПО ГС'!M7+'17.3. ДПО ГС'!V7+'17.4. ДПО ГС'!L8</f>
        <v>0</v>
      </c>
    </row>
    <row r="9" spans="2:24" ht="30" customHeight="1" x14ac:dyDescent="0.2">
      <c r="B9" s="101" t="s">
        <v>1</v>
      </c>
      <c r="C9" s="113"/>
      <c r="D9" s="114"/>
      <c r="E9" s="115"/>
      <c r="F9" s="114"/>
      <c r="G9" s="113"/>
      <c r="H9" s="114"/>
      <c r="I9" s="113"/>
      <c r="J9" s="114"/>
      <c r="K9" s="113"/>
      <c r="L9" s="114"/>
      <c r="M9" s="113"/>
      <c r="N9" s="114"/>
      <c r="O9" s="115"/>
      <c r="P9" s="228"/>
      <c r="Q9" s="115"/>
      <c r="R9" s="228"/>
      <c r="S9" s="118"/>
      <c r="T9" s="119"/>
      <c r="V9" s="81" t="b">
        <f>D9+H9+L9+P9='17.3. ДПО ГС'!M8+'17.3. ДПО ГС'!V8+'17.4. ДПО ГС'!L9</f>
        <v>1</v>
      </c>
      <c r="W9" s="246">
        <f t="shared" ref="W9:W22" si="0">D9+H9+L9+P9</f>
        <v>0</v>
      </c>
      <c r="X9" s="246">
        <f>'17.3. ДПО ГС'!M8+'17.3. ДПО ГС'!V8+'17.4. ДПО ГС'!L9</f>
        <v>0</v>
      </c>
    </row>
    <row r="10" spans="2:24" ht="30" customHeight="1" x14ac:dyDescent="0.2">
      <c r="B10" s="101" t="s">
        <v>2</v>
      </c>
      <c r="C10" s="113"/>
      <c r="D10" s="114"/>
      <c r="E10" s="115"/>
      <c r="F10" s="114"/>
      <c r="G10" s="113"/>
      <c r="H10" s="114"/>
      <c r="I10" s="113"/>
      <c r="J10" s="114"/>
      <c r="K10" s="113"/>
      <c r="L10" s="114"/>
      <c r="M10" s="113"/>
      <c r="N10" s="114"/>
      <c r="O10" s="115"/>
      <c r="P10" s="228"/>
      <c r="Q10" s="115"/>
      <c r="R10" s="228"/>
      <c r="S10" s="118"/>
      <c r="T10" s="119"/>
      <c r="V10" s="81" t="b">
        <f>D10+H10+L10+P10='17.3. ДПО ГС'!M9+'17.3. ДПО ГС'!V9+'17.4. ДПО ГС'!L10</f>
        <v>1</v>
      </c>
      <c r="W10" s="246">
        <f t="shared" si="0"/>
        <v>0</v>
      </c>
      <c r="X10" s="246">
        <f>'17.3. ДПО ГС'!M9+'17.3. ДПО ГС'!V9+'17.4. ДПО ГС'!L10</f>
        <v>0</v>
      </c>
    </row>
    <row r="11" spans="2:24" ht="30" customHeight="1" x14ac:dyDescent="0.2">
      <c r="B11" s="101" t="s">
        <v>3</v>
      </c>
      <c r="C11" s="113"/>
      <c r="D11" s="114"/>
      <c r="E11" s="115"/>
      <c r="F11" s="114"/>
      <c r="G11" s="113"/>
      <c r="H11" s="114"/>
      <c r="I11" s="113"/>
      <c r="J11" s="114"/>
      <c r="K11" s="113"/>
      <c r="L11" s="114"/>
      <c r="M11" s="113"/>
      <c r="N11" s="114"/>
      <c r="O11" s="115"/>
      <c r="P11" s="228"/>
      <c r="Q11" s="115"/>
      <c r="R11" s="228"/>
      <c r="S11" s="118"/>
      <c r="T11" s="119"/>
      <c r="V11" s="81" t="b">
        <f>D11+H11+L11+P11='17.3. ДПО ГС'!M10+'17.3. ДПО ГС'!V10+'17.4. ДПО ГС'!L11</f>
        <v>1</v>
      </c>
      <c r="W11" s="246">
        <f t="shared" si="0"/>
        <v>0</v>
      </c>
      <c r="X11" s="246">
        <f>'17.3. ДПО ГС'!M10+'17.3. ДПО ГС'!V10+'17.4. ДПО ГС'!L11</f>
        <v>0</v>
      </c>
    </row>
    <row r="12" spans="2:24" ht="30" customHeight="1" x14ac:dyDescent="0.2">
      <c r="B12" s="101" t="s">
        <v>4</v>
      </c>
      <c r="C12" s="113"/>
      <c r="D12" s="114"/>
      <c r="E12" s="115"/>
      <c r="F12" s="114"/>
      <c r="G12" s="113"/>
      <c r="H12" s="114"/>
      <c r="I12" s="113"/>
      <c r="J12" s="114"/>
      <c r="K12" s="113"/>
      <c r="L12" s="114"/>
      <c r="M12" s="113"/>
      <c r="N12" s="114"/>
      <c r="O12" s="115"/>
      <c r="P12" s="228"/>
      <c r="Q12" s="115"/>
      <c r="R12" s="228"/>
      <c r="S12" s="118"/>
      <c r="T12" s="119"/>
      <c r="V12" s="81" t="b">
        <f>D12+H12+L12+P12='17.3. ДПО ГС'!M11+'17.3. ДПО ГС'!V11+'17.4. ДПО ГС'!L12</f>
        <v>1</v>
      </c>
      <c r="W12" s="246">
        <f t="shared" si="0"/>
        <v>0</v>
      </c>
      <c r="X12" s="246">
        <f>'17.3. ДПО ГС'!M11+'17.3. ДПО ГС'!V11+'17.4. ДПО ГС'!L12</f>
        <v>0</v>
      </c>
    </row>
    <row r="13" spans="2:24" ht="30" customHeight="1" x14ac:dyDescent="0.2">
      <c r="B13" s="101" t="s">
        <v>5</v>
      </c>
      <c r="C13" s="120"/>
      <c r="D13" s="114"/>
      <c r="E13" s="120"/>
      <c r="F13" s="119"/>
      <c r="G13" s="121"/>
      <c r="H13" s="119"/>
      <c r="I13" s="121"/>
      <c r="J13" s="119"/>
      <c r="K13" s="121"/>
      <c r="L13" s="119"/>
      <c r="M13" s="121"/>
      <c r="N13" s="119"/>
      <c r="O13" s="230"/>
      <c r="P13" s="118"/>
      <c r="Q13" s="230"/>
      <c r="R13" s="118"/>
      <c r="S13" s="118"/>
      <c r="T13" s="119"/>
      <c r="V13" s="81" t="b">
        <f>D13+H13+L13+P13='17.3. ДПО ГС'!M12+'17.3. ДПО ГС'!V12+'17.4. ДПО ГС'!L13</f>
        <v>1</v>
      </c>
      <c r="W13" s="246">
        <f t="shared" si="0"/>
        <v>0</v>
      </c>
      <c r="X13" s="246">
        <f>'17.3. ДПО ГС'!M12+'17.3. ДПО ГС'!V12+'17.4. ДПО ГС'!L13</f>
        <v>0</v>
      </c>
    </row>
    <row r="14" spans="2:24" ht="30" customHeight="1" x14ac:dyDescent="0.2">
      <c r="B14" s="101" t="s">
        <v>6</v>
      </c>
      <c r="C14" s="113"/>
      <c r="D14" s="114"/>
      <c r="E14" s="115"/>
      <c r="F14" s="114"/>
      <c r="G14" s="113"/>
      <c r="H14" s="114"/>
      <c r="I14" s="113"/>
      <c r="J14" s="114"/>
      <c r="K14" s="113"/>
      <c r="L14" s="114"/>
      <c r="M14" s="113"/>
      <c r="N14" s="114"/>
      <c r="O14" s="115"/>
      <c r="P14" s="228"/>
      <c r="Q14" s="115"/>
      <c r="R14" s="228"/>
      <c r="S14" s="118"/>
      <c r="T14" s="119"/>
      <c r="V14" s="81" t="b">
        <f>D14+H14+L14+P14='17.3. ДПО ГС'!M13+'17.3. ДПО ГС'!V13+'17.4. ДПО ГС'!L14</f>
        <v>1</v>
      </c>
      <c r="W14" s="246">
        <f t="shared" si="0"/>
        <v>0</v>
      </c>
      <c r="X14" s="246">
        <f>'17.3. ДПО ГС'!M13+'17.3. ДПО ГС'!V13+'17.4. ДПО ГС'!L14</f>
        <v>0</v>
      </c>
    </row>
    <row r="15" spans="2:24" ht="30" customHeight="1" x14ac:dyDescent="0.2">
      <c r="B15" s="101" t="s">
        <v>7</v>
      </c>
      <c r="C15" s="113"/>
      <c r="D15" s="114"/>
      <c r="E15" s="115"/>
      <c r="F15" s="114"/>
      <c r="G15" s="113"/>
      <c r="H15" s="114"/>
      <c r="I15" s="113"/>
      <c r="J15" s="114"/>
      <c r="K15" s="113"/>
      <c r="L15" s="114"/>
      <c r="M15" s="113"/>
      <c r="N15" s="114"/>
      <c r="O15" s="115"/>
      <c r="P15" s="228"/>
      <c r="Q15" s="115"/>
      <c r="R15" s="228"/>
      <c r="S15" s="118"/>
      <c r="T15" s="119"/>
      <c r="V15" s="81" t="b">
        <f>D15+H15+L15+P15='17.3. ДПО ГС'!M14+'17.3. ДПО ГС'!V14+'17.4. ДПО ГС'!L15</f>
        <v>1</v>
      </c>
      <c r="W15" s="246">
        <f t="shared" si="0"/>
        <v>0</v>
      </c>
      <c r="X15" s="246">
        <f>'17.3. ДПО ГС'!M14+'17.3. ДПО ГС'!V14+'17.4. ДПО ГС'!L15</f>
        <v>0</v>
      </c>
    </row>
    <row r="16" spans="2:24" ht="30" customHeight="1" x14ac:dyDescent="0.2">
      <c r="B16" s="101" t="s">
        <v>8</v>
      </c>
      <c r="C16" s="113"/>
      <c r="D16" s="114"/>
      <c r="E16" s="115"/>
      <c r="F16" s="114"/>
      <c r="G16" s="113"/>
      <c r="H16" s="114"/>
      <c r="I16" s="113"/>
      <c r="J16" s="114"/>
      <c r="K16" s="113"/>
      <c r="L16" s="114"/>
      <c r="M16" s="113"/>
      <c r="N16" s="114"/>
      <c r="O16" s="115"/>
      <c r="P16" s="228"/>
      <c r="Q16" s="115"/>
      <c r="R16" s="228"/>
      <c r="S16" s="118"/>
      <c r="T16" s="119"/>
      <c r="V16" s="81" t="b">
        <f>D16+H16+L16+P16='17.3. ДПО ГС'!M15+'17.3. ДПО ГС'!V15+'17.4. ДПО ГС'!L16</f>
        <v>1</v>
      </c>
      <c r="W16" s="246">
        <f t="shared" si="0"/>
        <v>0</v>
      </c>
      <c r="X16" s="246">
        <f>'17.3. ДПО ГС'!M15+'17.3. ДПО ГС'!V15+'17.4. ДПО ГС'!L16</f>
        <v>0</v>
      </c>
    </row>
    <row r="17" spans="2:24" ht="30" customHeight="1" x14ac:dyDescent="0.2">
      <c r="B17" s="101" t="s">
        <v>9</v>
      </c>
      <c r="C17" s="113"/>
      <c r="D17" s="114"/>
      <c r="E17" s="115"/>
      <c r="F17" s="114"/>
      <c r="G17" s="113"/>
      <c r="H17" s="114"/>
      <c r="I17" s="113"/>
      <c r="J17" s="114"/>
      <c r="K17" s="113"/>
      <c r="L17" s="114"/>
      <c r="M17" s="113"/>
      <c r="N17" s="114"/>
      <c r="O17" s="115"/>
      <c r="P17" s="228"/>
      <c r="Q17" s="115"/>
      <c r="R17" s="228"/>
      <c r="S17" s="118"/>
      <c r="T17" s="119"/>
      <c r="V17" s="81" t="b">
        <f>D17+H17+L17+P17='17.3. ДПО ГС'!M16+'17.3. ДПО ГС'!V16+'17.4. ДПО ГС'!L17</f>
        <v>1</v>
      </c>
      <c r="W17" s="246">
        <f t="shared" si="0"/>
        <v>0</v>
      </c>
      <c r="X17" s="246">
        <f>'17.3. ДПО ГС'!M16+'17.3. ДПО ГС'!V16+'17.4. ДПО ГС'!L17</f>
        <v>0</v>
      </c>
    </row>
    <row r="18" spans="2:24" ht="30" customHeight="1" x14ac:dyDescent="0.2">
      <c r="B18" s="101" t="s">
        <v>10</v>
      </c>
      <c r="C18" s="113"/>
      <c r="D18" s="114"/>
      <c r="E18" s="115"/>
      <c r="F18" s="114"/>
      <c r="G18" s="113"/>
      <c r="H18" s="114"/>
      <c r="I18" s="113"/>
      <c r="J18" s="114"/>
      <c r="K18" s="113"/>
      <c r="L18" s="114"/>
      <c r="M18" s="113"/>
      <c r="N18" s="114"/>
      <c r="O18" s="115"/>
      <c r="P18" s="228"/>
      <c r="Q18" s="115"/>
      <c r="R18" s="228"/>
      <c r="S18" s="118"/>
      <c r="T18" s="119"/>
      <c r="V18" s="81" t="b">
        <f>D18+H18+L18+P18='17.3. ДПО ГС'!M17+'17.3. ДПО ГС'!V17+'17.4. ДПО ГС'!L18</f>
        <v>1</v>
      </c>
      <c r="W18" s="246">
        <f t="shared" si="0"/>
        <v>0</v>
      </c>
      <c r="X18" s="246">
        <f>'17.3. ДПО ГС'!M17+'17.3. ДПО ГС'!V17+'17.4. ДПО ГС'!L18</f>
        <v>0</v>
      </c>
    </row>
    <row r="19" spans="2:24" ht="30" customHeight="1" x14ac:dyDescent="0.2">
      <c r="B19" s="193" t="s">
        <v>11</v>
      </c>
      <c r="C19" s="113"/>
      <c r="D19" s="114"/>
      <c r="E19" s="115"/>
      <c r="F19" s="114"/>
      <c r="G19" s="113"/>
      <c r="H19" s="114"/>
      <c r="I19" s="113"/>
      <c r="J19" s="114"/>
      <c r="K19" s="113"/>
      <c r="L19" s="114"/>
      <c r="M19" s="113"/>
      <c r="N19" s="114"/>
      <c r="O19" s="115"/>
      <c r="P19" s="228"/>
      <c r="Q19" s="115"/>
      <c r="R19" s="228"/>
      <c r="S19" s="118"/>
      <c r="T19" s="119"/>
      <c r="V19" s="81" t="b">
        <f>D19+H19+L19+P19='17.3. ДПО ГС'!M18+'17.3. ДПО ГС'!V18+'17.4. ДПО ГС'!L19</f>
        <v>1</v>
      </c>
      <c r="W19" s="246">
        <f t="shared" si="0"/>
        <v>0</v>
      </c>
      <c r="X19" s="246">
        <f>'17.3. ДПО ГС'!M18+'17.3. ДПО ГС'!V18+'17.4. ДПО ГС'!L19</f>
        <v>0</v>
      </c>
    </row>
    <row r="20" spans="2:24" ht="30" customHeight="1" x14ac:dyDescent="0.2">
      <c r="B20" s="101" t="s">
        <v>12</v>
      </c>
      <c r="C20" s="113"/>
      <c r="D20" s="114"/>
      <c r="E20" s="115"/>
      <c r="F20" s="114"/>
      <c r="G20" s="113"/>
      <c r="H20" s="114"/>
      <c r="I20" s="113"/>
      <c r="J20" s="114"/>
      <c r="K20" s="113"/>
      <c r="L20" s="114"/>
      <c r="M20" s="113"/>
      <c r="N20" s="114"/>
      <c r="O20" s="115"/>
      <c r="P20" s="228"/>
      <c r="Q20" s="115"/>
      <c r="R20" s="228"/>
      <c r="S20" s="118"/>
      <c r="T20" s="119"/>
      <c r="V20" s="81" t="b">
        <f>D20+H20+L20+P20='17.3. ДПО ГС'!M19+'17.3. ДПО ГС'!V19+'17.4. ДПО ГС'!L20</f>
        <v>1</v>
      </c>
      <c r="W20" s="246">
        <f t="shared" si="0"/>
        <v>0</v>
      </c>
      <c r="X20" s="246">
        <f>'17.3. ДПО ГС'!M19+'17.3. ДПО ГС'!V19+'17.4. ДПО ГС'!L20</f>
        <v>0</v>
      </c>
    </row>
    <row r="21" spans="2:24" ht="30" customHeight="1" x14ac:dyDescent="0.2">
      <c r="B21" s="101" t="s">
        <v>13</v>
      </c>
      <c r="C21" s="113">
        <v>704.101</v>
      </c>
      <c r="D21" s="114">
        <v>628.84199999999998</v>
      </c>
      <c r="E21" s="115">
        <v>274</v>
      </c>
      <c r="F21" s="114">
        <v>332</v>
      </c>
      <c r="G21" s="113">
        <v>0</v>
      </c>
      <c r="H21" s="114">
        <v>0</v>
      </c>
      <c r="I21" s="113">
        <v>0</v>
      </c>
      <c r="J21" s="114">
        <v>0</v>
      </c>
      <c r="K21" s="113">
        <v>996.90700000000004</v>
      </c>
      <c r="L21" s="114">
        <v>996.41499999999996</v>
      </c>
      <c r="M21" s="113">
        <v>90</v>
      </c>
      <c r="N21" s="114">
        <v>90</v>
      </c>
      <c r="O21" s="115">
        <v>150</v>
      </c>
      <c r="P21" s="228">
        <v>150</v>
      </c>
      <c r="Q21" s="115">
        <v>15</v>
      </c>
      <c r="R21" s="228">
        <v>15</v>
      </c>
      <c r="S21" s="118">
        <v>107</v>
      </c>
      <c r="T21" s="119">
        <v>2</v>
      </c>
      <c r="V21" s="81" t="b">
        <f>D21+H21+L21+P21='17.3. ДПО ГС'!M20+'17.3. ДПО ГС'!V20+'17.4. ДПО ГС'!L21</f>
        <v>1</v>
      </c>
      <c r="W21" s="246">
        <f t="shared" si="0"/>
        <v>1775.2570000000001</v>
      </c>
      <c r="X21" s="246">
        <f>'17.3. ДПО ГС'!M20+'17.3. ДПО ГС'!V20+'17.4. ДПО ГС'!L21</f>
        <v>1775.2569999999998</v>
      </c>
    </row>
    <row r="22" spans="2:24" ht="30" customHeight="1" x14ac:dyDescent="0.2">
      <c r="B22" s="102" t="s">
        <v>16</v>
      </c>
      <c r="C22" s="122">
        <f>SUM(C8:C21)</f>
        <v>704.101</v>
      </c>
      <c r="D22" s="122">
        <f t="shared" ref="D22:T22" si="1">SUM(D8:D21)</f>
        <v>628.84199999999998</v>
      </c>
      <c r="E22" s="122">
        <f t="shared" si="1"/>
        <v>274</v>
      </c>
      <c r="F22" s="122">
        <f t="shared" si="1"/>
        <v>332</v>
      </c>
      <c r="G22" s="122">
        <f t="shared" si="1"/>
        <v>0</v>
      </c>
      <c r="H22" s="122">
        <f t="shared" si="1"/>
        <v>0</v>
      </c>
      <c r="I22" s="122">
        <f t="shared" si="1"/>
        <v>0</v>
      </c>
      <c r="J22" s="122">
        <f t="shared" si="1"/>
        <v>0</v>
      </c>
      <c r="K22" s="122">
        <f t="shared" si="1"/>
        <v>996.90700000000004</v>
      </c>
      <c r="L22" s="122">
        <f t="shared" si="1"/>
        <v>996.41499999999996</v>
      </c>
      <c r="M22" s="122">
        <f>SUM(M8:M21)</f>
        <v>90</v>
      </c>
      <c r="N22" s="122">
        <f t="shared" si="1"/>
        <v>90</v>
      </c>
      <c r="O22" s="123">
        <f>SUM(O8:O21)</f>
        <v>150</v>
      </c>
      <c r="P22" s="123">
        <f>SUM(P8:P21)</f>
        <v>150</v>
      </c>
      <c r="Q22" s="123">
        <f>SUM(Q8:Q21)</f>
        <v>15</v>
      </c>
      <c r="R22" s="123">
        <f>SUM(R8:R21)</f>
        <v>15</v>
      </c>
      <c r="S22" s="123">
        <f t="shared" si="1"/>
        <v>107</v>
      </c>
      <c r="T22" s="122">
        <f t="shared" si="1"/>
        <v>2</v>
      </c>
      <c r="V22" s="81" t="b">
        <f>D22+H22+L22+P22='17.3. ДПО ГС'!M21+'17.3. ДПО ГС'!V21+'17.4. ДПО ГС'!L22</f>
        <v>1</v>
      </c>
      <c r="W22" s="246">
        <f t="shared" si="0"/>
        <v>1775.2570000000001</v>
      </c>
      <c r="X22" s="246">
        <f>'17.3. ДПО ГС'!M21+'17.3. ДПО ГС'!V21+'17.4. ДПО ГС'!L22</f>
        <v>1775.2569999999998</v>
      </c>
    </row>
    <row r="23" spans="2:24" ht="52.5" customHeight="1" x14ac:dyDescent="0.25">
      <c r="B23" s="360" t="s">
        <v>300</v>
      </c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</row>
    <row r="24" spans="2:24" ht="105" customHeight="1" x14ac:dyDescent="0.2"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</row>
  </sheetData>
  <sheetProtection formatCells="0" formatColumns="0" formatRows="0" selectLockedCells="1"/>
  <mergeCells count="18">
    <mergeCell ref="B23:T23"/>
    <mergeCell ref="B24:T24"/>
    <mergeCell ref="B2:T2"/>
    <mergeCell ref="K5:N5"/>
    <mergeCell ref="C4:T4"/>
    <mergeCell ref="S6:T6"/>
    <mergeCell ref="K6:L6"/>
    <mergeCell ref="M6:N6"/>
    <mergeCell ref="B4:B7"/>
    <mergeCell ref="C5:F5"/>
    <mergeCell ref="C6:D6"/>
    <mergeCell ref="O5:R5"/>
    <mergeCell ref="O6:P6"/>
    <mergeCell ref="Q6:R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56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A141-E605-4457-878A-DB097BC3F317}">
  <sheetPr>
    <pageSetUpPr fitToPage="1"/>
  </sheetPr>
  <dimension ref="B1:V22"/>
  <sheetViews>
    <sheetView view="pageBreakPreview" topLeftCell="H10" zoomScale="80" zoomScaleNormal="100" zoomScaleSheetLayoutView="80" workbookViewId="0">
      <selection activeCell="U20" sqref="U20"/>
    </sheetView>
  </sheetViews>
  <sheetFormatPr defaultRowHeight="12.75" x14ac:dyDescent="0.2"/>
  <cols>
    <col min="1" max="1" width="0.85546875" style="2" customWidth="1"/>
    <col min="2" max="2" width="36.42578125" style="2" customWidth="1"/>
    <col min="3" max="4" width="12.7109375" style="2" customWidth="1"/>
    <col min="5" max="6" width="9.7109375" style="2" customWidth="1"/>
    <col min="7" max="7" width="12.7109375" style="2" customWidth="1"/>
    <col min="8" max="8" width="20.7109375" style="2" customWidth="1"/>
    <col min="9" max="10" width="15.7109375" style="2" customWidth="1"/>
    <col min="11" max="11" width="20.7109375" style="2" customWidth="1"/>
    <col min="12" max="15" width="11.7109375" style="2" customWidth="1"/>
    <col min="16" max="16" width="12.7109375" style="2" customWidth="1"/>
    <col min="17" max="17" width="20.7109375" style="2" customWidth="1"/>
    <col min="18" max="19" width="15.7109375" style="2" customWidth="1"/>
    <col min="20" max="20" width="20.7109375" style="2" customWidth="1"/>
    <col min="21" max="22" width="11.7109375" style="2" customWidth="1"/>
    <col min="23" max="16384" width="9.140625" style="2"/>
  </cols>
  <sheetData>
    <row r="1" spans="2:22" s="41" customFormat="1" ht="15" customHeight="1" x14ac:dyDescent="0.3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2:22" s="41" customFormat="1" ht="23.25" customHeight="1" x14ac:dyDescent="0.3">
      <c r="B2" s="356" t="s">
        <v>80</v>
      </c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</row>
    <row r="3" spans="2:22" s="41" customFormat="1" ht="15.7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spans="2:22" ht="45" customHeight="1" x14ac:dyDescent="0.2">
      <c r="B4" s="274" t="s">
        <v>14</v>
      </c>
      <c r="C4" s="261" t="s">
        <v>75</v>
      </c>
      <c r="D4" s="263"/>
      <c r="E4" s="367" t="s">
        <v>126</v>
      </c>
      <c r="F4" s="368"/>
      <c r="G4" s="368"/>
      <c r="H4" s="368"/>
      <c r="I4" s="368"/>
      <c r="J4" s="368"/>
      <c r="K4" s="368"/>
      <c r="L4" s="368"/>
      <c r="M4" s="369"/>
      <c r="N4" s="366" t="s">
        <v>129</v>
      </c>
      <c r="O4" s="366"/>
      <c r="P4" s="366"/>
      <c r="Q4" s="366"/>
      <c r="R4" s="366"/>
      <c r="S4" s="366"/>
      <c r="T4" s="366"/>
      <c r="U4" s="366"/>
      <c r="V4" s="366"/>
    </row>
    <row r="5" spans="2:22" ht="50.25" customHeight="1" x14ac:dyDescent="0.2">
      <c r="B5" s="274"/>
      <c r="C5" s="286" t="s">
        <v>15</v>
      </c>
      <c r="D5" s="364" t="s">
        <v>33</v>
      </c>
      <c r="E5" s="311" t="s">
        <v>133</v>
      </c>
      <c r="F5" s="312"/>
      <c r="G5" s="312"/>
      <c r="H5" s="312"/>
      <c r="I5" s="312"/>
      <c r="J5" s="312"/>
      <c r="K5" s="313"/>
      <c r="L5" s="324" t="s">
        <v>241</v>
      </c>
      <c r="M5" s="324"/>
      <c r="N5" s="311" t="s">
        <v>133</v>
      </c>
      <c r="O5" s="312"/>
      <c r="P5" s="312"/>
      <c r="Q5" s="312"/>
      <c r="R5" s="312"/>
      <c r="S5" s="312"/>
      <c r="T5" s="313"/>
      <c r="U5" s="324" t="s">
        <v>188</v>
      </c>
      <c r="V5" s="324"/>
    </row>
    <row r="6" spans="2:22" ht="84.75" customHeight="1" x14ac:dyDescent="0.2">
      <c r="B6" s="274"/>
      <c r="C6" s="288"/>
      <c r="D6" s="365"/>
      <c r="E6" s="31" t="s">
        <v>120</v>
      </c>
      <c r="F6" s="31" t="s">
        <v>121</v>
      </c>
      <c r="G6" s="76" t="s">
        <v>127</v>
      </c>
      <c r="H6" s="31" t="s">
        <v>128</v>
      </c>
      <c r="I6" s="31" t="s">
        <v>186</v>
      </c>
      <c r="J6" s="31" t="s">
        <v>187</v>
      </c>
      <c r="K6" s="31" t="s">
        <v>130</v>
      </c>
      <c r="L6" s="31" t="s">
        <v>120</v>
      </c>
      <c r="M6" s="31" t="s">
        <v>121</v>
      </c>
      <c r="N6" s="31" t="s">
        <v>120</v>
      </c>
      <c r="O6" s="31" t="s">
        <v>121</v>
      </c>
      <c r="P6" s="76" t="s">
        <v>127</v>
      </c>
      <c r="Q6" s="31" t="s">
        <v>128</v>
      </c>
      <c r="R6" s="31" t="s">
        <v>186</v>
      </c>
      <c r="S6" s="31" t="s">
        <v>187</v>
      </c>
      <c r="T6" s="31" t="s">
        <v>130</v>
      </c>
      <c r="U6" s="31" t="s">
        <v>120</v>
      </c>
      <c r="V6" s="31" t="s">
        <v>121</v>
      </c>
    </row>
    <row r="7" spans="2:22" ht="35.1" customHeight="1" x14ac:dyDescent="0.2">
      <c r="B7" s="101" t="s">
        <v>0</v>
      </c>
      <c r="C7" s="110">
        <f>F7+O7</f>
        <v>0</v>
      </c>
      <c r="D7" s="94" t="e">
        <f>C7/'1.1. Кол-во ГС'!L7</f>
        <v>#DIV/0!</v>
      </c>
      <c r="E7" s="91"/>
      <c r="F7" s="91"/>
      <c r="G7" s="94" t="e">
        <f>F7/C7</f>
        <v>#DIV/0!</v>
      </c>
      <c r="H7" s="91"/>
      <c r="I7" s="91"/>
      <c r="J7" s="91"/>
      <c r="K7" s="91"/>
      <c r="L7" s="91"/>
      <c r="M7" s="91"/>
      <c r="N7" s="91"/>
      <c r="O7" s="91"/>
      <c r="P7" s="94" t="e">
        <f>O7/C7</f>
        <v>#DIV/0!</v>
      </c>
      <c r="Q7" s="91"/>
      <c r="R7" s="91"/>
      <c r="S7" s="91"/>
      <c r="T7" s="91"/>
      <c r="U7" s="91"/>
      <c r="V7" s="91"/>
    </row>
    <row r="8" spans="2:22" ht="35.1" customHeight="1" x14ac:dyDescent="0.2">
      <c r="B8" s="101" t="s">
        <v>1</v>
      </c>
      <c r="C8" s="110">
        <f t="shared" ref="C8:C21" si="0">F8+O8</f>
        <v>0</v>
      </c>
      <c r="D8" s="94" t="e">
        <f>C8/'1.1. Кол-во ГС'!L8</f>
        <v>#DIV/0!</v>
      </c>
      <c r="E8" s="91"/>
      <c r="F8" s="91"/>
      <c r="G8" s="94" t="e">
        <f t="shared" ref="G8:G21" si="1">F8/C8</f>
        <v>#DIV/0!</v>
      </c>
      <c r="H8" s="91"/>
      <c r="I8" s="91"/>
      <c r="J8" s="91"/>
      <c r="K8" s="91"/>
      <c r="L8" s="91"/>
      <c r="M8" s="91"/>
      <c r="N8" s="91"/>
      <c r="O8" s="91"/>
      <c r="P8" s="94" t="e">
        <f t="shared" ref="P8:P21" si="2">O8/C8</f>
        <v>#DIV/0!</v>
      </c>
      <c r="Q8" s="91"/>
      <c r="R8" s="91"/>
      <c r="S8" s="91"/>
      <c r="T8" s="91"/>
      <c r="U8" s="91"/>
      <c r="V8" s="91"/>
    </row>
    <row r="9" spans="2:22" ht="35.1" customHeight="1" x14ac:dyDescent="0.2">
      <c r="B9" s="101" t="s">
        <v>2</v>
      </c>
      <c r="C9" s="110">
        <f t="shared" si="0"/>
        <v>0</v>
      </c>
      <c r="D9" s="94" t="e">
        <f>C9/'1.1. Кол-во ГС'!L9</f>
        <v>#DIV/0!</v>
      </c>
      <c r="E9" s="91"/>
      <c r="F9" s="91"/>
      <c r="G9" s="94" t="e">
        <f t="shared" si="1"/>
        <v>#DIV/0!</v>
      </c>
      <c r="H9" s="91"/>
      <c r="I9" s="91"/>
      <c r="J9" s="91"/>
      <c r="K9" s="91"/>
      <c r="L9" s="91"/>
      <c r="M9" s="91"/>
      <c r="N9" s="91"/>
      <c r="O9" s="91"/>
      <c r="P9" s="94" t="e">
        <f t="shared" si="2"/>
        <v>#DIV/0!</v>
      </c>
      <c r="Q9" s="91"/>
      <c r="R9" s="91"/>
      <c r="S9" s="91"/>
      <c r="T9" s="91"/>
      <c r="U9" s="91"/>
      <c r="V9" s="91"/>
    </row>
    <row r="10" spans="2:22" ht="35.1" customHeight="1" x14ac:dyDescent="0.2">
      <c r="B10" s="101" t="s">
        <v>3</v>
      </c>
      <c r="C10" s="110">
        <f t="shared" si="0"/>
        <v>0</v>
      </c>
      <c r="D10" s="94" t="e">
        <f>C10/'1.1. Кол-во ГС'!L10</f>
        <v>#DIV/0!</v>
      </c>
      <c r="E10" s="91"/>
      <c r="F10" s="91"/>
      <c r="G10" s="94" t="e">
        <f t="shared" si="1"/>
        <v>#DIV/0!</v>
      </c>
      <c r="H10" s="91"/>
      <c r="I10" s="91"/>
      <c r="J10" s="91"/>
      <c r="K10" s="91"/>
      <c r="L10" s="91"/>
      <c r="M10" s="91"/>
      <c r="N10" s="91"/>
      <c r="O10" s="91"/>
      <c r="P10" s="94" t="e">
        <f t="shared" si="2"/>
        <v>#DIV/0!</v>
      </c>
      <c r="Q10" s="91"/>
      <c r="R10" s="91"/>
      <c r="S10" s="91"/>
      <c r="T10" s="104"/>
      <c r="U10" s="91"/>
      <c r="V10" s="91"/>
    </row>
    <row r="11" spans="2:22" ht="35.1" customHeight="1" x14ac:dyDescent="0.2">
      <c r="B11" s="101" t="s">
        <v>4</v>
      </c>
      <c r="C11" s="110">
        <f t="shared" si="0"/>
        <v>0</v>
      </c>
      <c r="D11" s="94" t="e">
        <f>C11/'1.1. Кол-во ГС'!L11</f>
        <v>#DIV/0!</v>
      </c>
      <c r="E11" s="91"/>
      <c r="F11" s="91"/>
      <c r="G11" s="94" t="e">
        <f t="shared" si="1"/>
        <v>#DIV/0!</v>
      </c>
      <c r="H11" s="91"/>
      <c r="I11" s="91"/>
      <c r="J11" s="91"/>
      <c r="K11" s="91"/>
      <c r="L11" s="91"/>
      <c r="M11" s="91"/>
      <c r="N11" s="91"/>
      <c r="O11" s="91"/>
      <c r="P11" s="94" t="e">
        <f t="shared" si="2"/>
        <v>#DIV/0!</v>
      </c>
      <c r="Q11" s="91"/>
      <c r="R11" s="91"/>
      <c r="S11" s="91"/>
      <c r="T11" s="91"/>
      <c r="U11" s="91"/>
      <c r="V11" s="91"/>
    </row>
    <row r="12" spans="2:22" ht="35.1" customHeight="1" x14ac:dyDescent="0.2">
      <c r="B12" s="101" t="s">
        <v>5</v>
      </c>
      <c r="C12" s="110">
        <f t="shared" si="0"/>
        <v>0</v>
      </c>
      <c r="D12" s="94" t="e">
        <f>C12/'1.1. Кол-во ГС'!L12</f>
        <v>#DIV/0!</v>
      </c>
      <c r="E12" s="91"/>
      <c r="F12" s="91"/>
      <c r="G12" s="94" t="e">
        <f t="shared" si="1"/>
        <v>#DIV/0!</v>
      </c>
      <c r="H12" s="91"/>
      <c r="I12" s="91"/>
      <c r="J12" s="91"/>
      <c r="K12" s="91"/>
      <c r="L12" s="91"/>
      <c r="M12" s="91"/>
      <c r="N12" s="91"/>
      <c r="O12" s="91"/>
      <c r="P12" s="94" t="e">
        <f t="shared" si="2"/>
        <v>#DIV/0!</v>
      </c>
      <c r="Q12" s="91"/>
      <c r="R12" s="91"/>
      <c r="S12" s="91"/>
      <c r="T12" s="91"/>
      <c r="U12" s="91"/>
      <c r="V12" s="91"/>
    </row>
    <row r="13" spans="2:22" ht="35.1" customHeight="1" x14ac:dyDescent="0.2">
      <c r="B13" s="101" t="s">
        <v>6</v>
      </c>
      <c r="C13" s="110">
        <f t="shared" si="0"/>
        <v>0</v>
      </c>
      <c r="D13" s="94" t="e">
        <f>C13/'1.1. Кол-во ГС'!L13</f>
        <v>#DIV/0!</v>
      </c>
      <c r="E13" s="91"/>
      <c r="F13" s="91"/>
      <c r="G13" s="94" t="e">
        <f t="shared" si="1"/>
        <v>#DIV/0!</v>
      </c>
      <c r="H13" s="91"/>
      <c r="I13" s="91"/>
      <c r="J13" s="91"/>
      <c r="K13" s="91"/>
      <c r="L13" s="91"/>
      <c r="M13" s="91"/>
      <c r="N13" s="91"/>
      <c r="O13" s="91"/>
      <c r="P13" s="94" t="e">
        <f t="shared" si="2"/>
        <v>#DIV/0!</v>
      </c>
      <c r="Q13" s="91"/>
      <c r="R13" s="91"/>
      <c r="S13" s="91"/>
      <c r="T13" s="91"/>
      <c r="U13" s="91"/>
      <c r="V13" s="91"/>
    </row>
    <row r="14" spans="2:22" ht="35.1" customHeight="1" x14ac:dyDescent="0.2">
      <c r="B14" s="101" t="s">
        <v>7</v>
      </c>
      <c r="C14" s="110">
        <f t="shared" si="0"/>
        <v>0</v>
      </c>
      <c r="D14" s="94" t="e">
        <f>C14/'1.1. Кол-во ГС'!L14</f>
        <v>#DIV/0!</v>
      </c>
      <c r="E14" s="91"/>
      <c r="F14" s="91"/>
      <c r="G14" s="94" t="e">
        <f t="shared" si="1"/>
        <v>#DIV/0!</v>
      </c>
      <c r="H14" s="91"/>
      <c r="I14" s="91"/>
      <c r="J14" s="91"/>
      <c r="K14" s="91"/>
      <c r="L14" s="91"/>
      <c r="M14" s="91"/>
      <c r="N14" s="91"/>
      <c r="O14" s="91"/>
      <c r="P14" s="94" t="e">
        <f t="shared" si="2"/>
        <v>#DIV/0!</v>
      </c>
      <c r="Q14" s="91"/>
      <c r="R14" s="91"/>
      <c r="S14" s="91"/>
      <c r="T14" s="91"/>
      <c r="U14" s="91"/>
      <c r="V14" s="91"/>
    </row>
    <row r="15" spans="2:22" ht="35.1" customHeight="1" x14ac:dyDescent="0.2">
      <c r="B15" s="101" t="s">
        <v>8</v>
      </c>
      <c r="C15" s="110">
        <f t="shared" si="0"/>
        <v>0</v>
      </c>
      <c r="D15" s="94" t="e">
        <f>C15/'1.1. Кол-во ГС'!L15</f>
        <v>#DIV/0!</v>
      </c>
      <c r="E15" s="91"/>
      <c r="F15" s="91"/>
      <c r="G15" s="94" t="e">
        <f t="shared" si="1"/>
        <v>#DIV/0!</v>
      </c>
      <c r="H15" s="91"/>
      <c r="I15" s="91"/>
      <c r="J15" s="91"/>
      <c r="K15" s="91"/>
      <c r="L15" s="91"/>
      <c r="M15" s="91"/>
      <c r="N15" s="91"/>
      <c r="O15" s="91"/>
      <c r="P15" s="94" t="e">
        <f t="shared" si="2"/>
        <v>#DIV/0!</v>
      </c>
      <c r="Q15" s="91"/>
      <c r="R15" s="91"/>
      <c r="S15" s="91"/>
      <c r="T15" s="91"/>
      <c r="U15" s="91"/>
      <c r="V15" s="91"/>
    </row>
    <row r="16" spans="2:22" ht="35.1" customHeight="1" x14ac:dyDescent="0.2">
      <c r="B16" s="101" t="s">
        <v>9</v>
      </c>
      <c r="C16" s="110">
        <f t="shared" si="0"/>
        <v>0</v>
      </c>
      <c r="D16" s="94" t="e">
        <f>C16/'1.1. Кол-во ГС'!L16</f>
        <v>#DIV/0!</v>
      </c>
      <c r="E16" s="91"/>
      <c r="F16" s="91"/>
      <c r="G16" s="94" t="e">
        <f t="shared" si="1"/>
        <v>#DIV/0!</v>
      </c>
      <c r="H16" s="91"/>
      <c r="I16" s="91"/>
      <c r="J16" s="91"/>
      <c r="K16" s="91"/>
      <c r="L16" s="91"/>
      <c r="M16" s="91"/>
      <c r="N16" s="91"/>
      <c r="O16" s="91"/>
      <c r="P16" s="94" t="e">
        <f t="shared" si="2"/>
        <v>#DIV/0!</v>
      </c>
      <c r="Q16" s="91"/>
      <c r="R16" s="91"/>
      <c r="S16" s="91"/>
      <c r="T16" s="91"/>
      <c r="U16" s="91"/>
      <c r="V16" s="91"/>
    </row>
    <row r="17" spans="2:22" ht="35.1" customHeight="1" x14ac:dyDescent="0.2">
      <c r="B17" s="101" t="s">
        <v>10</v>
      </c>
      <c r="C17" s="110">
        <f t="shared" si="0"/>
        <v>0</v>
      </c>
      <c r="D17" s="94" t="e">
        <f>C17/'1.1. Кол-во ГС'!L17</f>
        <v>#DIV/0!</v>
      </c>
      <c r="E17" s="91"/>
      <c r="F17" s="91"/>
      <c r="G17" s="94" t="e">
        <f t="shared" si="1"/>
        <v>#DIV/0!</v>
      </c>
      <c r="H17" s="91"/>
      <c r="I17" s="91"/>
      <c r="J17" s="91"/>
      <c r="K17" s="91"/>
      <c r="L17" s="91"/>
      <c r="M17" s="91"/>
      <c r="N17" s="91"/>
      <c r="O17" s="91"/>
      <c r="P17" s="94" t="e">
        <f t="shared" si="2"/>
        <v>#DIV/0!</v>
      </c>
      <c r="Q17" s="91"/>
      <c r="R17" s="91"/>
      <c r="S17" s="91"/>
      <c r="T17" s="91"/>
      <c r="U17" s="91"/>
      <c r="V17" s="91"/>
    </row>
    <row r="18" spans="2:22" ht="35.1" customHeight="1" x14ac:dyDescent="0.2">
      <c r="B18" s="101" t="s">
        <v>11</v>
      </c>
      <c r="C18" s="110">
        <f t="shared" si="0"/>
        <v>0</v>
      </c>
      <c r="D18" s="94" t="e">
        <f>C18/'1.1. Кол-во ГС'!L18</f>
        <v>#DIV/0!</v>
      </c>
      <c r="E18" s="91"/>
      <c r="F18" s="91"/>
      <c r="G18" s="94" t="e">
        <f t="shared" si="1"/>
        <v>#DIV/0!</v>
      </c>
      <c r="H18" s="91"/>
      <c r="I18" s="91"/>
      <c r="J18" s="91"/>
      <c r="K18" s="91"/>
      <c r="L18" s="91"/>
      <c r="M18" s="91"/>
      <c r="N18" s="91"/>
      <c r="O18" s="91"/>
      <c r="P18" s="94" t="e">
        <f t="shared" si="2"/>
        <v>#DIV/0!</v>
      </c>
      <c r="Q18" s="91"/>
      <c r="R18" s="91"/>
      <c r="S18" s="91"/>
      <c r="T18" s="91"/>
      <c r="U18" s="91"/>
      <c r="V18" s="91"/>
    </row>
    <row r="19" spans="2:22" ht="35.1" customHeight="1" x14ac:dyDescent="0.2">
      <c r="B19" s="101" t="s">
        <v>12</v>
      </c>
      <c r="C19" s="110">
        <f t="shared" si="0"/>
        <v>0</v>
      </c>
      <c r="D19" s="94" t="e">
        <f>C19/'1.1. Кол-во ГС'!L19</f>
        <v>#DIV/0!</v>
      </c>
      <c r="E19" s="91"/>
      <c r="F19" s="91"/>
      <c r="G19" s="94" t="e">
        <f t="shared" si="1"/>
        <v>#DIV/0!</v>
      </c>
      <c r="H19" s="91"/>
      <c r="I19" s="91"/>
      <c r="J19" s="91"/>
      <c r="K19" s="91"/>
      <c r="L19" s="91"/>
      <c r="M19" s="91"/>
      <c r="N19" s="91"/>
      <c r="O19" s="91"/>
      <c r="P19" s="94" t="e">
        <f t="shared" si="2"/>
        <v>#DIV/0!</v>
      </c>
      <c r="Q19" s="91"/>
      <c r="R19" s="91"/>
      <c r="S19" s="91"/>
      <c r="T19" s="91"/>
      <c r="U19" s="91"/>
      <c r="V19" s="91"/>
    </row>
    <row r="20" spans="2:22" ht="35.1" customHeight="1" x14ac:dyDescent="0.2">
      <c r="B20" s="101" t="s">
        <v>13</v>
      </c>
      <c r="C20" s="110">
        <v>410</v>
      </c>
      <c r="D20" s="94">
        <f>C20/'1.1. Кол-во ГС'!L20</f>
        <v>0.30438010393466963</v>
      </c>
      <c r="E20" s="91">
        <v>4</v>
      </c>
      <c r="F20" s="91">
        <v>8</v>
      </c>
      <c r="G20" s="94">
        <f t="shared" si="1"/>
        <v>1.9512195121951219E-2</v>
      </c>
      <c r="H20" s="91">
        <v>0</v>
      </c>
      <c r="I20" s="91">
        <v>4</v>
      </c>
      <c r="J20" s="91">
        <v>0</v>
      </c>
      <c r="K20" s="91">
        <v>8</v>
      </c>
      <c r="L20" s="91">
        <v>229.3</v>
      </c>
      <c r="M20" s="91">
        <v>229.3</v>
      </c>
      <c r="N20" s="91">
        <v>320</v>
      </c>
      <c r="O20" s="91">
        <v>402</v>
      </c>
      <c r="P20" s="94">
        <f t="shared" si="2"/>
        <v>0.98048780487804876</v>
      </c>
      <c r="Q20" s="91">
        <v>15</v>
      </c>
      <c r="R20" s="91">
        <v>62</v>
      </c>
      <c r="S20" s="91">
        <v>2</v>
      </c>
      <c r="T20" s="91">
        <v>380</v>
      </c>
      <c r="U20" s="91">
        <v>1359.7139999999999</v>
      </c>
      <c r="V20" s="91">
        <v>1359.7139999999999</v>
      </c>
    </row>
    <row r="21" spans="2:22" ht="35.1" customHeight="1" x14ac:dyDescent="0.2">
      <c r="B21" s="102" t="s">
        <v>16</v>
      </c>
      <c r="C21" s="111">
        <f t="shared" si="0"/>
        <v>410</v>
      </c>
      <c r="D21" s="96">
        <f>C21/'1.1. Кол-во ГС'!L21</f>
        <v>0.30438010393466963</v>
      </c>
      <c r="E21" s="93">
        <f>SUM(E7:E20)</f>
        <v>4</v>
      </c>
      <c r="F21" s="93">
        <f>SUM(F7:F20)</f>
        <v>8</v>
      </c>
      <c r="G21" s="96">
        <f t="shared" si="1"/>
        <v>1.9512195121951219E-2</v>
      </c>
      <c r="H21" s="98">
        <f t="shared" ref="H21:O21" si="3">SUM(H7:H20)</f>
        <v>0</v>
      </c>
      <c r="I21" s="98">
        <f t="shared" si="3"/>
        <v>4</v>
      </c>
      <c r="J21" s="98">
        <f t="shared" si="3"/>
        <v>0</v>
      </c>
      <c r="K21" s="98">
        <f t="shared" si="3"/>
        <v>8</v>
      </c>
      <c r="L21" s="98">
        <f t="shared" si="3"/>
        <v>229.3</v>
      </c>
      <c r="M21" s="98">
        <f t="shared" si="3"/>
        <v>229.3</v>
      </c>
      <c r="N21" s="98">
        <f t="shared" si="3"/>
        <v>320</v>
      </c>
      <c r="O21" s="98">
        <f t="shared" si="3"/>
        <v>402</v>
      </c>
      <c r="P21" s="96">
        <f t="shared" si="2"/>
        <v>0.98048780487804876</v>
      </c>
      <c r="Q21" s="98">
        <f t="shared" ref="Q21:V21" si="4">SUM(Q7:Q20)</f>
        <v>15</v>
      </c>
      <c r="R21" s="98">
        <f t="shared" si="4"/>
        <v>62</v>
      </c>
      <c r="S21" s="98">
        <f t="shared" si="4"/>
        <v>2</v>
      </c>
      <c r="T21" s="98">
        <f t="shared" si="4"/>
        <v>380</v>
      </c>
      <c r="U21" s="98">
        <f t="shared" si="4"/>
        <v>1359.7139999999999</v>
      </c>
      <c r="V21" s="98">
        <f t="shared" si="4"/>
        <v>1359.7139999999999</v>
      </c>
    </row>
    <row r="22" spans="2:22" ht="15.75" x14ac:dyDescent="0.2">
      <c r="B22" s="48"/>
      <c r="C22" s="52"/>
      <c r="D22" s="5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</sheetData>
  <sheetProtection formatCells="0" formatColumns="0" formatRows="0" selectLockedCells="1"/>
  <mergeCells count="11">
    <mergeCell ref="C4:D4"/>
    <mergeCell ref="C5:C6"/>
    <mergeCell ref="D5:D6"/>
    <mergeCell ref="B2:V2"/>
    <mergeCell ref="U5:V5"/>
    <mergeCell ref="N4:V4"/>
    <mergeCell ref="L5:M5"/>
    <mergeCell ref="E4:M4"/>
    <mergeCell ref="E5:K5"/>
    <mergeCell ref="N5:T5"/>
    <mergeCell ref="B4:B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2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B8B7-4D93-49EF-BD11-34773B6356A8}">
  <sheetPr>
    <pageSetUpPr fitToPage="1"/>
  </sheetPr>
  <dimension ref="B1:L23"/>
  <sheetViews>
    <sheetView view="pageBreakPreview" topLeftCell="A10" zoomScale="80" zoomScaleNormal="100" zoomScaleSheetLayoutView="80" workbookViewId="0">
      <selection activeCell="B23" sqref="B23:L2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7109375" style="2" customWidth="1"/>
    <col min="11" max="12" width="12.7109375" style="2" customWidth="1"/>
    <col min="13" max="16384" width="9.140625" style="2"/>
  </cols>
  <sheetData>
    <row r="1" spans="2:12" s="41" customFormat="1" ht="15" customHeight="1" x14ac:dyDescent="0.3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2:12" s="41" customFormat="1" ht="20.25" customHeight="1" x14ac:dyDescent="0.3">
      <c r="B2" s="356" t="s">
        <v>131</v>
      </c>
      <c r="C2" s="356"/>
      <c r="D2" s="356"/>
      <c r="E2" s="356"/>
      <c r="F2" s="356"/>
      <c r="G2" s="356"/>
      <c r="H2" s="356"/>
      <c r="I2" s="356"/>
      <c r="J2" s="356"/>
      <c r="K2" s="356"/>
      <c r="L2" s="356"/>
    </row>
    <row r="3" spans="2:12" s="41" customFormat="1" ht="15.75" customHeight="1" x14ac:dyDescent="0.3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2:12" ht="39.75" customHeight="1" x14ac:dyDescent="0.2">
      <c r="B4" s="289" t="s">
        <v>14</v>
      </c>
      <c r="C4" s="311" t="s">
        <v>134</v>
      </c>
      <c r="D4" s="312"/>
      <c r="E4" s="312"/>
      <c r="F4" s="312"/>
      <c r="G4" s="312"/>
      <c r="H4" s="312"/>
      <c r="I4" s="312"/>
      <c r="J4" s="313"/>
      <c r="K4" s="304" t="s">
        <v>189</v>
      </c>
      <c r="L4" s="304"/>
    </row>
    <row r="5" spans="2:12" ht="18.75" customHeight="1" x14ac:dyDescent="0.2">
      <c r="B5" s="290"/>
      <c r="C5" s="289" t="s">
        <v>15</v>
      </c>
      <c r="D5" s="370" t="s">
        <v>33</v>
      </c>
      <c r="E5" s="304" t="s">
        <v>61</v>
      </c>
      <c r="F5" s="304"/>
      <c r="G5" s="304"/>
      <c r="H5" s="304"/>
      <c r="I5" s="304"/>
      <c r="J5" s="304"/>
      <c r="K5" s="304"/>
      <c r="L5" s="304"/>
    </row>
    <row r="6" spans="2:12" ht="105" customHeight="1" x14ac:dyDescent="0.2">
      <c r="B6" s="290"/>
      <c r="C6" s="290"/>
      <c r="D6" s="371"/>
      <c r="E6" s="304" t="s">
        <v>209</v>
      </c>
      <c r="F6" s="304"/>
      <c r="G6" s="311" t="s">
        <v>208</v>
      </c>
      <c r="H6" s="312"/>
      <c r="I6" s="313"/>
      <c r="J6" s="286" t="s">
        <v>136</v>
      </c>
      <c r="K6" s="286" t="s">
        <v>120</v>
      </c>
      <c r="L6" s="286" t="s">
        <v>121</v>
      </c>
    </row>
    <row r="7" spans="2:12" ht="55.5" customHeight="1" x14ac:dyDescent="0.2">
      <c r="B7" s="291"/>
      <c r="C7" s="291"/>
      <c r="D7" s="372"/>
      <c r="E7" s="21" t="s">
        <v>120</v>
      </c>
      <c r="F7" s="21" t="s">
        <v>121</v>
      </c>
      <c r="G7" s="87" t="s">
        <v>120</v>
      </c>
      <c r="H7" s="87" t="s">
        <v>121</v>
      </c>
      <c r="I7" s="87" t="s">
        <v>135</v>
      </c>
      <c r="J7" s="288"/>
      <c r="K7" s="288"/>
      <c r="L7" s="288"/>
    </row>
    <row r="8" spans="2:12" ht="30" customHeight="1" x14ac:dyDescent="0.2">
      <c r="B8" s="101" t="s">
        <v>0</v>
      </c>
      <c r="C8" s="103">
        <f>F8+H8+I8+J8</f>
        <v>0</v>
      </c>
      <c r="D8" s="125" t="e">
        <f>C8/'1.1. Кол-во ГС'!L7</f>
        <v>#DIV/0!</v>
      </c>
      <c r="E8" s="104"/>
      <c r="F8" s="91"/>
      <c r="G8" s="91"/>
      <c r="H8" s="91"/>
      <c r="I8" s="91"/>
      <c r="J8" s="91"/>
      <c r="K8" s="91"/>
      <c r="L8" s="91"/>
    </row>
    <row r="9" spans="2:12" ht="30" customHeight="1" x14ac:dyDescent="0.2">
      <c r="B9" s="101" t="s">
        <v>1</v>
      </c>
      <c r="C9" s="103">
        <f t="shared" ref="C9:C22" si="0">F9+H9+I9+J9</f>
        <v>0</v>
      </c>
      <c r="D9" s="125" t="e">
        <f>C9/'1.1. Кол-во ГС'!L8</f>
        <v>#DIV/0!</v>
      </c>
      <c r="E9" s="104"/>
      <c r="F9" s="91"/>
      <c r="G9" s="91"/>
      <c r="H9" s="91"/>
      <c r="I9" s="91"/>
      <c r="J9" s="91"/>
      <c r="K9" s="91"/>
      <c r="L9" s="91"/>
    </row>
    <row r="10" spans="2:12" ht="30" customHeight="1" x14ac:dyDescent="0.2">
      <c r="B10" s="101" t="s">
        <v>2</v>
      </c>
      <c r="C10" s="103">
        <f t="shared" si="0"/>
        <v>0</v>
      </c>
      <c r="D10" s="125" t="e">
        <f>C10/'1.1. Кол-во ГС'!L9</f>
        <v>#DIV/0!</v>
      </c>
      <c r="E10" s="91"/>
      <c r="F10" s="91"/>
      <c r="G10" s="91"/>
      <c r="H10" s="91"/>
      <c r="I10" s="91"/>
      <c r="J10" s="91"/>
      <c r="K10" s="91"/>
      <c r="L10" s="91"/>
    </row>
    <row r="11" spans="2:12" ht="30" customHeight="1" x14ac:dyDescent="0.2">
      <c r="B11" s="101" t="s">
        <v>3</v>
      </c>
      <c r="C11" s="103">
        <f t="shared" si="0"/>
        <v>0</v>
      </c>
      <c r="D11" s="125" t="e">
        <f>C11/'1.1. Кол-во ГС'!L10</f>
        <v>#DIV/0!</v>
      </c>
      <c r="E11" s="91"/>
      <c r="F11" s="91"/>
      <c r="G11" s="91"/>
      <c r="H11" s="91"/>
      <c r="I11" s="91"/>
      <c r="J11" s="91"/>
      <c r="K11" s="91"/>
      <c r="L11" s="91"/>
    </row>
    <row r="12" spans="2:12" ht="30" customHeight="1" x14ac:dyDescent="0.2">
      <c r="B12" s="101" t="s">
        <v>4</v>
      </c>
      <c r="C12" s="103">
        <f t="shared" si="0"/>
        <v>0</v>
      </c>
      <c r="D12" s="125" t="e">
        <f>C12/'1.1. Кол-во ГС'!L11</f>
        <v>#DIV/0!</v>
      </c>
      <c r="E12" s="91"/>
      <c r="F12" s="91"/>
      <c r="G12" s="91"/>
      <c r="H12" s="91"/>
      <c r="I12" s="91"/>
      <c r="J12" s="91"/>
      <c r="K12" s="91"/>
      <c r="L12" s="91"/>
    </row>
    <row r="13" spans="2:12" ht="30" customHeight="1" x14ac:dyDescent="0.2">
      <c r="B13" s="101" t="s">
        <v>5</v>
      </c>
      <c r="C13" s="103">
        <f t="shared" si="0"/>
        <v>0</v>
      </c>
      <c r="D13" s="125" t="e">
        <f>C13/'1.1. Кол-во ГС'!L12</f>
        <v>#DIV/0!</v>
      </c>
      <c r="E13" s="91"/>
      <c r="F13" s="91"/>
      <c r="G13" s="91"/>
      <c r="H13" s="91"/>
      <c r="I13" s="91"/>
      <c r="J13" s="91"/>
      <c r="K13" s="91"/>
      <c r="L13" s="91"/>
    </row>
    <row r="14" spans="2:12" ht="30" customHeight="1" x14ac:dyDescent="0.2">
      <c r="B14" s="101" t="s">
        <v>6</v>
      </c>
      <c r="C14" s="103">
        <f t="shared" si="0"/>
        <v>0</v>
      </c>
      <c r="D14" s="125" t="e">
        <f>C14/'1.1. Кол-во ГС'!L13</f>
        <v>#DIV/0!</v>
      </c>
      <c r="E14" s="91"/>
      <c r="F14" s="91"/>
      <c r="G14" s="91"/>
      <c r="H14" s="91"/>
      <c r="I14" s="91"/>
      <c r="J14" s="91"/>
      <c r="K14" s="91"/>
      <c r="L14" s="91"/>
    </row>
    <row r="15" spans="2:12" ht="30" customHeight="1" x14ac:dyDescent="0.2">
      <c r="B15" s="101" t="s">
        <v>7</v>
      </c>
      <c r="C15" s="103">
        <f t="shared" si="0"/>
        <v>0</v>
      </c>
      <c r="D15" s="125" t="e">
        <f>C15/'1.1. Кол-во ГС'!L14</f>
        <v>#DIV/0!</v>
      </c>
      <c r="E15" s="91"/>
      <c r="F15" s="91"/>
      <c r="G15" s="91"/>
      <c r="H15" s="91"/>
      <c r="I15" s="91"/>
      <c r="J15" s="91"/>
      <c r="K15" s="91"/>
      <c r="L15" s="91"/>
    </row>
    <row r="16" spans="2:12" ht="30" customHeight="1" x14ac:dyDescent="0.2">
      <c r="B16" s="101" t="s">
        <v>8</v>
      </c>
      <c r="C16" s="103">
        <f t="shared" si="0"/>
        <v>0</v>
      </c>
      <c r="D16" s="125" t="e">
        <f>C16/'1.1. Кол-во ГС'!L15</f>
        <v>#DIV/0!</v>
      </c>
      <c r="E16" s="91"/>
      <c r="F16" s="91"/>
      <c r="G16" s="91"/>
      <c r="H16" s="91"/>
      <c r="I16" s="91"/>
      <c r="J16" s="91"/>
      <c r="K16" s="91"/>
      <c r="L16" s="91"/>
    </row>
    <row r="17" spans="2:12" ht="30" customHeight="1" x14ac:dyDescent="0.2">
      <c r="B17" s="101" t="s">
        <v>9</v>
      </c>
      <c r="C17" s="103">
        <f t="shared" si="0"/>
        <v>0</v>
      </c>
      <c r="D17" s="125" t="e">
        <f>C17/'1.1. Кол-во ГС'!L16</f>
        <v>#DIV/0!</v>
      </c>
      <c r="E17" s="91"/>
      <c r="F17" s="91"/>
      <c r="G17" s="91"/>
      <c r="H17" s="91"/>
      <c r="I17" s="91"/>
      <c r="J17" s="91"/>
      <c r="K17" s="91"/>
      <c r="L17" s="91"/>
    </row>
    <row r="18" spans="2:12" ht="30" customHeight="1" x14ac:dyDescent="0.2">
      <c r="B18" s="101" t="s">
        <v>10</v>
      </c>
      <c r="C18" s="103">
        <f t="shared" si="0"/>
        <v>0</v>
      </c>
      <c r="D18" s="125" t="e">
        <f>C18/'1.1. Кол-во ГС'!L17</f>
        <v>#DIV/0!</v>
      </c>
      <c r="E18" s="91"/>
      <c r="F18" s="91"/>
      <c r="G18" s="91"/>
      <c r="H18" s="91"/>
      <c r="I18" s="91"/>
      <c r="J18" s="91"/>
      <c r="K18" s="91"/>
      <c r="L18" s="91"/>
    </row>
    <row r="19" spans="2:12" ht="30" customHeight="1" x14ac:dyDescent="0.2">
      <c r="B19" s="101" t="s">
        <v>11</v>
      </c>
      <c r="C19" s="103">
        <f t="shared" si="0"/>
        <v>0</v>
      </c>
      <c r="D19" s="125" t="e">
        <f>C19/'1.1. Кол-во ГС'!L18</f>
        <v>#DIV/0!</v>
      </c>
      <c r="E19" s="91"/>
      <c r="F19" s="91"/>
      <c r="G19" s="91"/>
      <c r="H19" s="91"/>
      <c r="I19" s="91"/>
      <c r="J19" s="91"/>
      <c r="K19" s="91"/>
      <c r="L19" s="91"/>
    </row>
    <row r="20" spans="2:12" ht="30" customHeight="1" x14ac:dyDescent="0.2">
      <c r="B20" s="101" t="s">
        <v>12</v>
      </c>
      <c r="C20" s="103">
        <f t="shared" si="0"/>
        <v>0</v>
      </c>
      <c r="D20" s="125" t="e">
        <f>C20/'1.1. Кол-во ГС'!L19</f>
        <v>#DIV/0!</v>
      </c>
      <c r="E20" s="91"/>
      <c r="F20" s="91"/>
      <c r="G20" s="91"/>
      <c r="H20" s="91"/>
      <c r="I20" s="91"/>
      <c r="J20" s="91"/>
      <c r="K20" s="91"/>
      <c r="L20" s="91"/>
    </row>
    <row r="21" spans="2:12" ht="30" customHeight="1" x14ac:dyDescent="0.2">
      <c r="B21" s="101" t="s">
        <v>13</v>
      </c>
      <c r="C21" s="103">
        <v>1706</v>
      </c>
      <c r="D21" s="125">
        <f>C21/'1.1. Кол-во ГС'!L20</f>
        <v>1.2665181885671863</v>
      </c>
      <c r="E21" s="91">
        <v>1200</v>
      </c>
      <c r="F21" s="91">
        <v>1670</v>
      </c>
      <c r="G21" s="91">
        <v>30</v>
      </c>
      <c r="H21" s="91">
        <v>34</v>
      </c>
      <c r="I21" s="91">
        <v>0</v>
      </c>
      <c r="J21" s="91">
        <v>2</v>
      </c>
      <c r="K21" s="91">
        <v>262</v>
      </c>
      <c r="L21" s="91">
        <v>186.24299999999999</v>
      </c>
    </row>
    <row r="22" spans="2:12" ht="30" customHeight="1" x14ac:dyDescent="0.2">
      <c r="B22" s="102" t="s">
        <v>16</v>
      </c>
      <c r="C22" s="107">
        <f t="shared" si="0"/>
        <v>1706</v>
      </c>
      <c r="D22" s="126">
        <f>C22/'1.1. Кол-во ГС'!L21</f>
        <v>1.2665181885671863</v>
      </c>
      <c r="E22" s="93">
        <f>SUM(E8:E21)</f>
        <v>1200</v>
      </c>
      <c r="F22" s="93">
        <f t="shared" ref="F22:L22" si="1">SUM(F8:F21)</f>
        <v>1670</v>
      </c>
      <c r="G22" s="93">
        <f t="shared" si="1"/>
        <v>30</v>
      </c>
      <c r="H22" s="93">
        <f t="shared" si="1"/>
        <v>34</v>
      </c>
      <c r="I22" s="93">
        <f t="shared" si="1"/>
        <v>0</v>
      </c>
      <c r="J22" s="93">
        <f t="shared" si="1"/>
        <v>2</v>
      </c>
      <c r="K22" s="93">
        <f t="shared" si="1"/>
        <v>262</v>
      </c>
      <c r="L22" s="93">
        <f t="shared" si="1"/>
        <v>186.24299999999999</v>
      </c>
    </row>
    <row r="23" spans="2:12" ht="22.5" customHeight="1" x14ac:dyDescent="0.2">
      <c r="B23" s="358" t="s">
        <v>301</v>
      </c>
      <c r="C23" s="358"/>
      <c r="D23" s="358"/>
      <c r="E23" s="358"/>
      <c r="F23" s="358"/>
      <c r="G23" s="358"/>
      <c r="H23" s="358"/>
      <c r="I23" s="358"/>
      <c r="J23" s="358"/>
      <c r="K23" s="358"/>
      <c r="L23" s="358"/>
    </row>
  </sheetData>
  <sheetProtection formatCells="0" formatColumns="0" formatRows="0" selectLockedCells="1"/>
  <mergeCells count="13">
    <mergeCell ref="B23:L23"/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  <mergeCell ref="K6:K7"/>
    <mergeCell ref="L6:L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F5EE-9649-4F9A-BD1A-1AB49CB401A5}">
  <sheetPr>
    <pageSetUpPr fitToPage="1"/>
  </sheetPr>
  <dimension ref="B2:O21"/>
  <sheetViews>
    <sheetView view="pageBreakPreview" topLeftCell="A4" zoomScale="70" zoomScaleNormal="90" zoomScaleSheetLayoutView="70" workbookViewId="0">
      <selection activeCell="N24" sqref="N24"/>
    </sheetView>
  </sheetViews>
  <sheetFormatPr defaultRowHeight="12.75" x14ac:dyDescent="0.2"/>
  <cols>
    <col min="1" max="1" width="2" style="2" customWidth="1"/>
    <col min="2" max="2" width="35.85546875" style="2" customWidth="1"/>
    <col min="3" max="13" width="10.7109375" style="2" customWidth="1"/>
    <col min="14" max="14" width="9.140625" style="2"/>
    <col min="15" max="15" width="10.7109375" style="2" customWidth="1"/>
    <col min="16" max="16384" width="9.140625" style="2"/>
  </cols>
  <sheetData>
    <row r="2" spans="2:15" ht="20.25" x14ac:dyDescent="0.3">
      <c r="B2" s="264" t="s">
        <v>255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</row>
    <row r="4" spans="2:15" ht="25.5" customHeight="1" x14ac:dyDescent="0.2">
      <c r="B4" s="265" t="s">
        <v>14</v>
      </c>
      <c r="C4" s="259" t="s">
        <v>261</v>
      </c>
      <c r="D4" s="274" t="s">
        <v>282</v>
      </c>
      <c r="E4" s="274"/>
      <c r="F4" s="274"/>
      <c r="G4" s="274"/>
      <c r="H4" s="274"/>
      <c r="I4" s="274"/>
      <c r="J4" s="274"/>
      <c r="K4" s="274"/>
      <c r="L4" s="274"/>
      <c r="M4" s="274"/>
    </row>
    <row r="5" spans="2:15" ht="21.75" customHeight="1" x14ac:dyDescent="0.2">
      <c r="B5" s="266"/>
      <c r="C5" s="273"/>
      <c r="D5" s="259" t="s">
        <v>283</v>
      </c>
      <c r="E5" s="271" t="s">
        <v>26</v>
      </c>
      <c r="F5" s="259" t="s">
        <v>284</v>
      </c>
      <c r="G5" s="271" t="s">
        <v>26</v>
      </c>
      <c r="H5" s="259" t="s">
        <v>285</v>
      </c>
      <c r="I5" s="271" t="s">
        <v>26</v>
      </c>
      <c r="J5" s="259" t="s">
        <v>286</v>
      </c>
      <c r="K5" s="271" t="s">
        <v>26</v>
      </c>
      <c r="L5" s="259" t="s">
        <v>287</v>
      </c>
      <c r="M5" s="271" t="s">
        <v>26</v>
      </c>
    </row>
    <row r="6" spans="2:15" ht="150" customHeight="1" x14ac:dyDescent="0.2">
      <c r="B6" s="267"/>
      <c r="C6" s="260"/>
      <c r="D6" s="260"/>
      <c r="E6" s="272"/>
      <c r="F6" s="260"/>
      <c r="G6" s="272"/>
      <c r="H6" s="260"/>
      <c r="I6" s="272"/>
      <c r="J6" s="260"/>
      <c r="K6" s="272"/>
      <c r="L6" s="260"/>
      <c r="M6" s="272"/>
    </row>
    <row r="7" spans="2:15" ht="30" customHeight="1" x14ac:dyDescent="0.2">
      <c r="B7" s="101" t="s">
        <v>0</v>
      </c>
      <c r="C7" s="138">
        <f>'1.1. Кол-во ГС'!L7</f>
        <v>0</v>
      </c>
      <c r="D7" s="138"/>
      <c r="E7" s="252" t="e">
        <f t="shared" ref="E7:E21" si="0">D7/C7</f>
        <v>#DIV/0!</v>
      </c>
      <c r="F7" s="138"/>
      <c r="G7" s="252" t="e">
        <f t="shared" ref="G7:G21" si="1">F7/C7</f>
        <v>#DIV/0!</v>
      </c>
      <c r="H7" s="138"/>
      <c r="I7" s="252" t="e">
        <f t="shared" ref="I7:I21" si="2">H7/C7</f>
        <v>#DIV/0!</v>
      </c>
      <c r="J7" s="138"/>
      <c r="K7" s="252" t="e">
        <f t="shared" ref="K7:K21" si="3">J7/C7</f>
        <v>#DIV/0!</v>
      </c>
      <c r="L7" s="138"/>
      <c r="M7" s="252" t="e">
        <f t="shared" ref="M7:M20" si="4">L7/C7</f>
        <v>#DIV/0!</v>
      </c>
      <c r="N7" s="17"/>
      <c r="O7" s="253" t="b">
        <f t="shared" ref="O7:O21" si="5">C7=D7+F7+H7+J7+L7</f>
        <v>1</v>
      </c>
    </row>
    <row r="8" spans="2:15" ht="30" customHeight="1" x14ac:dyDescent="0.2">
      <c r="B8" s="101" t="s">
        <v>1</v>
      </c>
      <c r="C8" s="138">
        <f>'1.1. Кол-во ГС'!L8</f>
        <v>0</v>
      </c>
      <c r="D8" s="138"/>
      <c r="E8" s="252" t="e">
        <f t="shared" si="0"/>
        <v>#DIV/0!</v>
      </c>
      <c r="F8" s="138"/>
      <c r="G8" s="252" t="e">
        <f t="shared" si="1"/>
        <v>#DIV/0!</v>
      </c>
      <c r="H8" s="138"/>
      <c r="I8" s="252" t="e">
        <f t="shared" si="2"/>
        <v>#DIV/0!</v>
      </c>
      <c r="J8" s="138"/>
      <c r="K8" s="252" t="e">
        <f t="shared" si="3"/>
        <v>#DIV/0!</v>
      </c>
      <c r="L8" s="138"/>
      <c r="M8" s="252" t="e">
        <f t="shared" si="4"/>
        <v>#DIV/0!</v>
      </c>
      <c r="N8" s="17"/>
      <c r="O8" s="253" t="b">
        <f t="shared" si="5"/>
        <v>1</v>
      </c>
    </row>
    <row r="9" spans="2:15" ht="30" customHeight="1" x14ac:dyDescent="0.2">
      <c r="B9" s="101" t="s">
        <v>2</v>
      </c>
      <c r="C9" s="138">
        <f>'1.1. Кол-во ГС'!L9</f>
        <v>0</v>
      </c>
      <c r="D9" s="138"/>
      <c r="E9" s="252" t="e">
        <f t="shared" si="0"/>
        <v>#DIV/0!</v>
      </c>
      <c r="F9" s="138"/>
      <c r="G9" s="252" t="e">
        <f t="shared" si="1"/>
        <v>#DIV/0!</v>
      </c>
      <c r="H9" s="138"/>
      <c r="I9" s="252" t="e">
        <f t="shared" si="2"/>
        <v>#DIV/0!</v>
      </c>
      <c r="J9" s="138"/>
      <c r="K9" s="252" t="e">
        <f t="shared" si="3"/>
        <v>#DIV/0!</v>
      </c>
      <c r="L9" s="138"/>
      <c r="M9" s="252" t="e">
        <f t="shared" si="4"/>
        <v>#DIV/0!</v>
      </c>
      <c r="N9" s="17"/>
      <c r="O9" s="253" t="b">
        <f t="shared" si="5"/>
        <v>1</v>
      </c>
    </row>
    <row r="10" spans="2:15" ht="30" customHeight="1" x14ac:dyDescent="0.2">
      <c r="B10" s="101" t="s">
        <v>3</v>
      </c>
      <c r="C10" s="138">
        <f>'1.1. Кол-во ГС'!L10</f>
        <v>0</v>
      </c>
      <c r="D10" s="138"/>
      <c r="E10" s="252" t="e">
        <f t="shared" si="0"/>
        <v>#DIV/0!</v>
      </c>
      <c r="F10" s="138"/>
      <c r="G10" s="252" t="e">
        <f t="shared" si="1"/>
        <v>#DIV/0!</v>
      </c>
      <c r="H10" s="138"/>
      <c r="I10" s="252" t="e">
        <f t="shared" si="2"/>
        <v>#DIV/0!</v>
      </c>
      <c r="J10" s="138"/>
      <c r="K10" s="252" t="e">
        <f t="shared" si="3"/>
        <v>#DIV/0!</v>
      </c>
      <c r="L10" s="138"/>
      <c r="M10" s="252" t="e">
        <f t="shared" si="4"/>
        <v>#DIV/0!</v>
      </c>
      <c r="N10" s="17"/>
      <c r="O10" s="253" t="b">
        <f t="shared" si="5"/>
        <v>1</v>
      </c>
    </row>
    <row r="11" spans="2:15" ht="30" customHeight="1" x14ac:dyDescent="0.2">
      <c r="B11" s="101" t="s">
        <v>4</v>
      </c>
      <c r="C11" s="138">
        <f>'1.1. Кол-во ГС'!L11</f>
        <v>0</v>
      </c>
      <c r="D11" s="138"/>
      <c r="E11" s="252" t="e">
        <f t="shared" si="0"/>
        <v>#DIV/0!</v>
      </c>
      <c r="F11" s="138"/>
      <c r="G11" s="252" t="e">
        <f t="shared" si="1"/>
        <v>#DIV/0!</v>
      </c>
      <c r="H11" s="138"/>
      <c r="I11" s="252" t="e">
        <f t="shared" si="2"/>
        <v>#DIV/0!</v>
      </c>
      <c r="J11" s="138"/>
      <c r="K11" s="252" t="e">
        <f t="shared" si="3"/>
        <v>#DIV/0!</v>
      </c>
      <c r="L11" s="138"/>
      <c r="M11" s="252" t="e">
        <f t="shared" si="4"/>
        <v>#DIV/0!</v>
      </c>
      <c r="N11" s="17"/>
      <c r="O11" s="253" t="b">
        <f t="shared" si="5"/>
        <v>1</v>
      </c>
    </row>
    <row r="12" spans="2:15" ht="30" customHeight="1" x14ac:dyDescent="0.2">
      <c r="B12" s="101" t="s">
        <v>5</v>
      </c>
      <c r="C12" s="138">
        <f>'1.1. Кол-во ГС'!L12</f>
        <v>0</v>
      </c>
      <c r="D12" s="138"/>
      <c r="E12" s="252" t="e">
        <f t="shared" si="0"/>
        <v>#DIV/0!</v>
      </c>
      <c r="F12" s="138"/>
      <c r="G12" s="252" t="e">
        <f t="shared" si="1"/>
        <v>#DIV/0!</v>
      </c>
      <c r="H12" s="138"/>
      <c r="I12" s="252" t="e">
        <f t="shared" si="2"/>
        <v>#DIV/0!</v>
      </c>
      <c r="J12" s="138"/>
      <c r="K12" s="252" t="e">
        <f t="shared" si="3"/>
        <v>#DIV/0!</v>
      </c>
      <c r="L12" s="138"/>
      <c r="M12" s="252" t="e">
        <f t="shared" si="4"/>
        <v>#DIV/0!</v>
      </c>
      <c r="N12" s="17"/>
      <c r="O12" s="253" t="b">
        <f t="shared" si="5"/>
        <v>1</v>
      </c>
    </row>
    <row r="13" spans="2:15" ht="30" customHeight="1" x14ac:dyDescent="0.2">
      <c r="B13" s="101" t="s">
        <v>6</v>
      </c>
      <c r="C13" s="138">
        <f>'1.1. Кол-во ГС'!L13</f>
        <v>0</v>
      </c>
      <c r="D13" s="138"/>
      <c r="E13" s="252" t="e">
        <f t="shared" si="0"/>
        <v>#DIV/0!</v>
      </c>
      <c r="F13" s="138"/>
      <c r="G13" s="252" t="e">
        <f t="shared" si="1"/>
        <v>#DIV/0!</v>
      </c>
      <c r="H13" s="138"/>
      <c r="I13" s="252" t="e">
        <f t="shared" si="2"/>
        <v>#DIV/0!</v>
      </c>
      <c r="J13" s="138"/>
      <c r="K13" s="252" t="e">
        <f t="shared" si="3"/>
        <v>#DIV/0!</v>
      </c>
      <c r="L13" s="138"/>
      <c r="M13" s="252" t="e">
        <f t="shared" si="4"/>
        <v>#DIV/0!</v>
      </c>
      <c r="N13" s="17"/>
      <c r="O13" s="253" t="b">
        <f t="shared" si="5"/>
        <v>1</v>
      </c>
    </row>
    <row r="14" spans="2:15" ht="30" customHeight="1" x14ac:dyDescent="0.2">
      <c r="B14" s="101" t="s">
        <v>7</v>
      </c>
      <c r="C14" s="138">
        <f>'1.1. Кол-во ГС'!L14</f>
        <v>0</v>
      </c>
      <c r="D14" s="138"/>
      <c r="E14" s="252" t="e">
        <f t="shared" si="0"/>
        <v>#DIV/0!</v>
      </c>
      <c r="F14" s="138"/>
      <c r="G14" s="252" t="e">
        <f t="shared" si="1"/>
        <v>#DIV/0!</v>
      </c>
      <c r="H14" s="138"/>
      <c r="I14" s="252" t="e">
        <f t="shared" si="2"/>
        <v>#DIV/0!</v>
      </c>
      <c r="J14" s="138"/>
      <c r="K14" s="252" t="e">
        <f t="shared" si="3"/>
        <v>#DIV/0!</v>
      </c>
      <c r="L14" s="138"/>
      <c r="M14" s="252" t="e">
        <f t="shared" si="4"/>
        <v>#DIV/0!</v>
      </c>
      <c r="N14" s="17"/>
      <c r="O14" s="253" t="b">
        <f t="shared" si="5"/>
        <v>1</v>
      </c>
    </row>
    <row r="15" spans="2:15" ht="30" customHeight="1" x14ac:dyDescent="0.2">
      <c r="B15" s="101" t="s">
        <v>8</v>
      </c>
      <c r="C15" s="138">
        <f>'1.1. Кол-во ГС'!L15</f>
        <v>0</v>
      </c>
      <c r="D15" s="138"/>
      <c r="E15" s="252" t="e">
        <f t="shared" si="0"/>
        <v>#DIV/0!</v>
      </c>
      <c r="F15" s="138"/>
      <c r="G15" s="252" t="e">
        <f t="shared" si="1"/>
        <v>#DIV/0!</v>
      </c>
      <c r="H15" s="138"/>
      <c r="I15" s="252" t="e">
        <f t="shared" si="2"/>
        <v>#DIV/0!</v>
      </c>
      <c r="J15" s="138"/>
      <c r="K15" s="252" t="e">
        <f t="shared" si="3"/>
        <v>#DIV/0!</v>
      </c>
      <c r="L15" s="138"/>
      <c r="M15" s="252" t="e">
        <f t="shared" si="4"/>
        <v>#DIV/0!</v>
      </c>
      <c r="N15" s="17"/>
      <c r="O15" s="253" t="b">
        <f t="shared" si="5"/>
        <v>1</v>
      </c>
    </row>
    <row r="16" spans="2:15" ht="30" customHeight="1" x14ac:dyDescent="0.2">
      <c r="B16" s="101" t="s">
        <v>9</v>
      </c>
      <c r="C16" s="138">
        <f>'1.1. Кол-во ГС'!L16</f>
        <v>0</v>
      </c>
      <c r="D16" s="138"/>
      <c r="E16" s="252" t="e">
        <f t="shared" si="0"/>
        <v>#DIV/0!</v>
      </c>
      <c r="F16" s="138"/>
      <c r="G16" s="252" t="e">
        <f t="shared" si="1"/>
        <v>#DIV/0!</v>
      </c>
      <c r="H16" s="138"/>
      <c r="I16" s="252" t="e">
        <f t="shared" si="2"/>
        <v>#DIV/0!</v>
      </c>
      <c r="J16" s="138"/>
      <c r="K16" s="252" t="e">
        <f t="shared" si="3"/>
        <v>#DIV/0!</v>
      </c>
      <c r="L16" s="138"/>
      <c r="M16" s="252" t="e">
        <f t="shared" si="4"/>
        <v>#DIV/0!</v>
      </c>
      <c r="N16" s="17"/>
      <c r="O16" s="253" t="b">
        <f t="shared" si="5"/>
        <v>1</v>
      </c>
    </row>
    <row r="17" spans="2:15" ht="30" customHeight="1" x14ac:dyDescent="0.2">
      <c r="B17" s="101" t="s">
        <v>10</v>
      </c>
      <c r="C17" s="138">
        <f>'1.1. Кол-во ГС'!L17</f>
        <v>0</v>
      </c>
      <c r="D17" s="138"/>
      <c r="E17" s="252" t="e">
        <f t="shared" si="0"/>
        <v>#DIV/0!</v>
      </c>
      <c r="F17" s="138"/>
      <c r="G17" s="252" t="e">
        <f t="shared" si="1"/>
        <v>#DIV/0!</v>
      </c>
      <c r="H17" s="138"/>
      <c r="I17" s="252" t="e">
        <f t="shared" si="2"/>
        <v>#DIV/0!</v>
      </c>
      <c r="J17" s="138"/>
      <c r="K17" s="252" t="e">
        <f t="shared" si="3"/>
        <v>#DIV/0!</v>
      </c>
      <c r="L17" s="138"/>
      <c r="M17" s="252" t="e">
        <f t="shared" si="4"/>
        <v>#DIV/0!</v>
      </c>
      <c r="N17" s="17"/>
      <c r="O17" s="253" t="b">
        <f t="shared" si="5"/>
        <v>1</v>
      </c>
    </row>
    <row r="18" spans="2:15" ht="30" customHeight="1" x14ac:dyDescent="0.2">
      <c r="B18" s="101" t="s">
        <v>11</v>
      </c>
      <c r="C18" s="138">
        <f>'1.1. Кол-во ГС'!L18</f>
        <v>0</v>
      </c>
      <c r="D18" s="138"/>
      <c r="E18" s="252" t="e">
        <f t="shared" si="0"/>
        <v>#DIV/0!</v>
      </c>
      <c r="F18" s="138"/>
      <c r="G18" s="252" t="e">
        <f t="shared" si="1"/>
        <v>#DIV/0!</v>
      </c>
      <c r="H18" s="138"/>
      <c r="I18" s="252" t="e">
        <f t="shared" si="2"/>
        <v>#DIV/0!</v>
      </c>
      <c r="J18" s="138"/>
      <c r="K18" s="252" t="e">
        <f t="shared" si="3"/>
        <v>#DIV/0!</v>
      </c>
      <c r="L18" s="138"/>
      <c r="M18" s="252" t="e">
        <f t="shared" si="4"/>
        <v>#DIV/0!</v>
      </c>
      <c r="N18" s="17"/>
      <c r="O18" s="253" t="b">
        <f t="shared" si="5"/>
        <v>1</v>
      </c>
    </row>
    <row r="19" spans="2:15" ht="30" customHeight="1" x14ac:dyDescent="0.2">
      <c r="B19" s="101" t="s">
        <v>12</v>
      </c>
      <c r="C19" s="138">
        <f>'1.1. Кол-во ГС'!L19</f>
        <v>0</v>
      </c>
      <c r="D19" s="138"/>
      <c r="E19" s="252" t="e">
        <f t="shared" si="0"/>
        <v>#DIV/0!</v>
      </c>
      <c r="F19" s="138"/>
      <c r="G19" s="252" t="e">
        <f t="shared" si="1"/>
        <v>#DIV/0!</v>
      </c>
      <c r="H19" s="138"/>
      <c r="I19" s="252" t="e">
        <f t="shared" si="2"/>
        <v>#DIV/0!</v>
      </c>
      <c r="J19" s="138"/>
      <c r="K19" s="252" t="e">
        <f t="shared" si="3"/>
        <v>#DIV/0!</v>
      </c>
      <c r="L19" s="138"/>
      <c r="M19" s="252" t="e">
        <f t="shared" si="4"/>
        <v>#DIV/0!</v>
      </c>
      <c r="N19" s="17"/>
      <c r="O19" s="253" t="b">
        <f t="shared" si="5"/>
        <v>1</v>
      </c>
    </row>
    <row r="20" spans="2:15" ht="30" customHeight="1" x14ac:dyDescent="0.2">
      <c r="B20" s="101" t="s">
        <v>13</v>
      </c>
      <c r="C20" s="138">
        <f>'1.1. Кол-во ГС'!L20</f>
        <v>1347</v>
      </c>
      <c r="D20" s="138">
        <v>126</v>
      </c>
      <c r="E20" s="252">
        <f t="shared" si="0"/>
        <v>9.3541202672605794E-2</v>
      </c>
      <c r="F20" s="138">
        <v>275</v>
      </c>
      <c r="G20" s="252">
        <f t="shared" si="1"/>
        <v>0.20415738678544915</v>
      </c>
      <c r="H20" s="138">
        <v>730</v>
      </c>
      <c r="I20" s="252">
        <f t="shared" si="2"/>
        <v>0.54194506310319224</v>
      </c>
      <c r="J20" s="138">
        <v>188</v>
      </c>
      <c r="K20" s="252">
        <f t="shared" si="3"/>
        <v>0.13956941351150706</v>
      </c>
      <c r="L20" s="138">
        <v>28</v>
      </c>
      <c r="M20" s="252">
        <f t="shared" si="4"/>
        <v>2.0786933927245732E-2</v>
      </c>
      <c r="N20" s="17"/>
      <c r="O20" s="253" t="b">
        <f t="shared" si="5"/>
        <v>1</v>
      </c>
    </row>
    <row r="21" spans="2:15" ht="30" customHeight="1" x14ac:dyDescent="0.2">
      <c r="B21" s="149" t="s">
        <v>94</v>
      </c>
      <c r="C21" s="144">
        <f>'1.1. Кол-во ГС'!L21</f>
        <v>1347</v>
      </c>
      <c r="D21" s="144">
        <f>SUM(D7:D20)</f>
        <v>126</v>
      </c>
      <c r="E21" s="209">
        <f t="shared" si="0"/>
        <v>9.3541202672605794E-2</v>
      </c>
      <c r="F21" s="144">
        <f>SUM(F7:F20)</f>
        <v>275</v>
      </c>
      <c r="G21" s="209">
        <f t="shared" si="1"/>
        <v>0.20415738678544915</v>
      </c>
      <c r="H21" s="144">
        <f>SUM(H7:H20)</f>
        <v>730</v>
      </c>
      <c r="I21" s="209">
        <f t="shared" si="2"/>
        <v>0.54194506310319224</v>
      </c>
      <c r="J21" s="144">
        <f>SUM(J7:J20)</f>
        <v>188</v>
      </c>
      <c r="K21" s="209">
        <f t="shared" si="3"/>
        <v>0.13956941351150706</v>
      </c>
      <c r="L21" s="144">
        <f>SUM(L7:L20)</f>
        <v>28</v>
      </c>
      <c r="M21" s="209" t="e">
        <f>L21/C22</f>
        <v>#DIV/0!</v>
      </c>
      <c r="O21" s="253" t="b">
        <f t="shared" si="5"/>
        <v>1</v>
      </c>
    </row>
  </sheetData>
  <sheetProtection formatCells="0" formatColumns="0" formatRows="0" selectLockedCells="1"/>
  <mergeCells count="14">
    <mergeCell ref="H5:H6"/>
    <mergeCell ref="I5:I6"/>
    <mergeCell ref="J5:J6"/>
    <mergeCell ref="K5:K6"/>
    <mergeCell ref="B2:M2"/>
    <mergeCell ref="B4:B6"/>
    <mergeCell ref="M5:M6"/>
    <mergeCell ref="L5:L6"/>
    <mergeCell ref="C4:C6"/>
    <mergeCell ref="D5:D6"/>
    <mergeCell ref="D4:M4"/>
    <mergeCell ref="E5:E6"/>
    <mergeCell ref="F5:F6"/>
    <mergeCell ref="G5:G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2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4E9B-0039-445A-86E7-2C864AFC172D}">
  <sheetPr>
    <pageSetUpPr fitToPage="1"/>
  </sheetPr>
  <dimension ref="B1:J21"/>
  <sheetViews>
    <sheetView view="pageBreakPreview" topLeftCell="A10" zoomScale="90" zoomScaleNormal="100" zoomScaleSheetLayoutView="90" workbookViewId="0">
      <selection activeCell="B21" sqref="B21:J21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8" width="10.710937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1" customFormat="1" ht="15" customHeight="1" x14ac:dyDescent="0.3">
      <c r="B1" s="47"/>
      <c r="C1" s="47"/>
      <c r="D1" s="47"/>
      <c r="E1" s="47"/>
      <c r="F1" s="47"/>
      <c r="G1" s="47"/>
      <c r="H1" s="47"/>
      <c r="I1" s="47"/>
    </row>
    <row r="2" spans="2:9" s="41" customFormat="1" ht="22.5" customHeight="1" x14ac:dyDescent="0.3">
      <c r="B2" s="300" t="s">
        <v>81</v>
      </c>
      <c r="C2" s="300"/>
      <c r="D2" s="300"/>
      <c r="E2" s="300"/>
      <c r="F2" s="300"/>
      <c r="G2" s="300"/>
      <c r="H2" s="300"/>
      <c r="I2" s="300"/>
    </row>
    <row r="3" spans="2:9" s="41" customFormat="1" ht="15.75" customHeight="1" x14ac:dyDescent="0.3">
      <c r="B3" s="77"/>
      <c r="C3" s="77"/>
      <c r="D3" s="77"/>
      <c r="E3" s="77"/>
      <c r="F3" s="77"/>
      <c r="G3" s="77"/>
      <c r="H3" s="77"/>
      <c r="I3" s="77"/>
    </row>
    <row r="4" spans="2:9" ht="21" customHeight="1" x14ac:dyDescent="0.2">
      <c r="B4" s="274" t="s">
        <v>14</v>
      </c>
      <c r="C4" s="274" t="s">
        <v>75</v>
      </c>
      <c r="D4" s="375" t="s">
        <v>33</v>
      </c>
      <c r="E4" s="304" t="s">
        <v>79</v>
      </c>
      <c r="F4" s="304"/>
      <c r="G4" s="304"/>
      <c r="H4" s="304"/>
      <c r="I4" s="286" t="s">
        <v>93</v>
      </c>
    </row>
    <row r="5" spans="2:9" ht="132" customHeight="1" x14ac:dyDescent="0.2">
      <c r="B5" s="274"/>
      <c r="C5" s="274"/>
      <c r="D5" s="375"/>
      <c r="E5" s="36" t="s">
        <v>76</v>
      </c>
      <c r="F5" s="57" t="s">
        <v>77</v>
      </c>
      <c r="G5" s="36" t="s">
        <v>78</v>
      </c>
      <c r="H5" s="57" t="s">
        <v>77</v>
      </c>
      <c r="I5" s="288"/>
    </row>
    <row r="6" spans="2:9" ht="30" customHeight="1" x14ac:dyDescent="0.2">
      <c r="B6" s="101" t="s">
        <v>0</v>
      </c>
      <c r="C6" s="103">
        <f>E6+G6</f>
        <v>0</v>
      </c>
      <c r="D6" s="94" t="e">
        <f>C6/'1.2. Кол-во МС'!H7</f>
        <v>#DIV/0!</v>
      </c>
      <c r="E6" s="91"/>
      <c r="F6" s="94" t="e">
        <f>E6/C6</f>
        <v>#DIV/0!</v>
      </c>
      <c r="G6" s="91"/>
      <c r="H6" s="94" t="e">
        <f>G6/C6</f>
        <v>#DIV/0!</v>
      </c>
      <c r="I6" s="91"/>
    </row>
    <row r="7" spans="2:9" ht="30" customHeight="1" x14ac:dyDescent="0.2">
      <c r="B7" s="101" t="s">
        <v>1</v>
      </c>
      <c r="C7" s="103">
        <f t="shared" ref="C7:C20" si="0">E7+G7</f>
        <v>0</v>
      </c>
      <c r="D7" s="94" t="e">
        <f>C7/'1.2. Кол-во МС'!H8</f>
        <v>#DIV/0!</v>
      </c>
      <c r="E7" s="91"/>
      <c r="F7" s="94" t="e">
        <f t="shared" ref="F7:F20" si="1">E7/C7</f>
        <v>#DIV/0!</v>
      </c>
      <c r="G7" s="91"/>
      <c r="H7" s="94" t="e">
        <f t="shared" ref="H7:H20" si="2">G7/C7</f>
        <v>#DIV/0!</v>
      </c>
      <c r="I7" s="91"/>
    </row>
    <row r="8" spans="2:9" ht="30" customHeight="1" x14ac:dyDescent="0.2">
      <c r="B8" s="101" t="s">
        <v>2</v>
      </c>
      <c r="C8" s="103">
        <f t="shared" si="0"/>
        <v>0</v>
      </c>
      <c r="D8" s="94" t="e">
        <f>C8/'1.2. Кол-во МС'!H9</f>
        <v>#DIV/0!</v>
      </c>
      <c r="E8" s="91"/>
      <c r="F8" s="94" t="e">
        <f t="shared" si="1"/>
        <v>#DIV/0!</v>
      </c>
      <c r="G8" s="91"/>
      <c r="H8" s="94" t="e">
        <f t="shared" si="2"/>
        <v>#DIV/0!</v>
      </c>
      <c r="I8" s="91"/>
    </row>
    <row r="9" spans="2:9" ht="30" customHeight="1" x14ac:dyDescent="0.2">
      <c r="B9" s="101" t="s">
        <v>3</v>
      </c>
      <c r="C9" s="103">
        <f t="shared" si="0"/>
        <v>0</v>
      </c>
      <c r="D9" s="94" t="e">
        <f>C9/'1.2. Кол-во МС'!H10</f>
        <v>#DIV/0!</v>
      </c>
      <c r="E9" s="91"/>
      <c r="F9" s="94" t="e">
        <f t="shared" si="1"/>
        <v>#DIV/0!</v>
      </c>
      <c r="G9" s="91"/>
      <c r="H9" s="94" t="e">
        <f t="shared" si="2"/>
        <v>#DIV/0!</v>
      </c>
      <c r="I9" s="91"/>
    </row>
    <row r="10" spans="2:9" ht="30" customHeight="1" x14ac:dyDescent="0.2">
      <c r="B10" s="101" t="s">
        <v>4</v>
      </c>
      <c r="C10" s="103">
        <f t="shared" si="0"/>
        <v>0</v>
      </c>
      <c r="D10" s="94" t="e">
        <f>C10/'1.2. Кол-во МС'!H11</f>
        <v>#DIV/0!</v>
      </c>
      <c r="E10" s="91"/>
      <c r="F10" s="94" t="e">
        <f t="shared" si="1"/>
        <v>#DIV/0!</v>
      </c>
      <c r="G10" s="91"/>
      <c r="H10" s="94" t="e">
        <f t="shared" si="2"/>
        <v>#DIV/0!</v>
      </c>
      <c r="I10" s="91"/>
    </row>
    <row r="11" spans="2:9" ht="30" customHeight="1" x14ac:dyDescent="0.2">
      <c r="B11" s="101" t="s">
        <v>5</v>
      </c>
      <c r="C11" s="103">
        <f t="shared" si="0"/>
        <v>0</v>
      </c>
      <c r="D11" s="94" t="e">
        <f>C11/'1.2. Кол-во МС'!H12</f>
        <v>#DIV/0!</v>
      </c>
      <c r="E11" s="92"/>
      <c r="F11" s="94" t="e">
        <f t="shared" si="1"/>
        <v>#DIV/0!</v>
      </c>
      <c r="G11" s="92"/>
      <c r="H11" s="94" t="e">
        <f t="shared" si="2"/>
        <v>#DIV/0!</v>
      </c>
      <c r="I11" s="91"/>
    </row>
    <row r="12" spans="2:9" ht="30" customHeight="1" x14ac:dyDescent="0.2">
      <c r="B12" s="101" t="s">
        <v>6</v>
      </c>
      <c r="C12" s="103">
        <f t="shared" si="0"/>
        <v>0</v>
      </c>
      <c r="D12" s="94" t="e">
        <f>C12/'1.2. Кол-во МС'!H13</f>
        <v>#DIV/0!</v>
      </c>
      <c r="E12" s="91"/>
      <c r="F12" s="94" t="e">
        <f t="shared" si="1"/>
        <v>#DIV/0!</v>
      </c>
      <c r="G12" s="91"/>
      <c r="H12" s="94" t="e">
        <f t="shared" si="2"/>
        <v>#DIV/0!</v>
      </c>
      <c r="I12" s="91"/>
    </row>
    <row r="13" spans="2:9" ht="30" customHeight="1" x14ac:dyDescent="0.2">
      <c r="B13" s="101" t="s">
        <v>7</v>
      </c>
      <c r="C13" s="103">
        <f t="shared" si="0"/>
        <v>0</v>
      </c>
      <c r="D13" s="94" t="e">
        <f>C13/'1.2. Кол-во МС'!H14</f>
        <v>#DIV/0!</v>
      </c>
      <c r="E13" s="91"/>
      <c r="F13" s="94" t="e">
        <f t="shared" si="1"/>
        <v>#DIV/0!</v>
      </c>
      <c r="G13" s="91"/>
      <c r="H13" s="94" t="e">
        <f t="shared" si="2"/>
        <v>#DIV/0!</v>
      </c>
      <c r="I13" s="91"/>
    </row>
    <row r="14" spans="2:9" ht="30" customHeight="1" x14ac:dyDescent="0.2">
      <c r="B14" s="101" t="s">
        <v>8</v>
      </c>
      <c r="C14" s="103">
        <f t="shared" si="0"/>
        <v>0</v>
      </c>
      <c r="D14" s="94" t="e">
        <f>C14/'1.2. Кол-во МС'!H15</f>
        <v>#DIV/0!</v>
      </c>
      <c r="E14" s="91"/>
      <c r="F14" s="94" t="e">
        <f t="shared" si="1"/>
        <v>#DIV/0!</v>
      </c>
      <c r="G14" s="91"/>
      <c r="H14" s="94" t="e">
        <f t="shared" si="2"/>
        <v>#DIV/0!</v>
      </c>
      <c r="I14" s="91"/>
    </row>
    <row r="15" spans="2:9" ht="30" customHeight="1" x14ac:dyDescent="0.2">
      <c r="B15" s="101" t="s">
        <v>9</v>
      </c>
      <c r="C15" s="103">
        <f t="shared" si="0"/>
        <v>0</v>
      </c>
      <c r="D15" s="94" t="e">
        <f>C15/'1.2. Кол-во МС'!H16</f>
        <v>#DIV/0!</v>
      </c>
      <c r="E15" s="91"/>
      <c r="F15" s="94" t="e">
        <f t="shared" si="1"/>
        <v>#DIV/0!</v>
      </c>
      <c r="G15" s="91"/>
      <c r="H15" s="94" t="e">
        <f t="shared" si="2"/>
        <v>#DIV/0!</v>
      </c>
      <c r="I15" s="91"/>
    </row>
    <row r="16" spans="2:9" ht="30" customHeight="1" x14ac:dyDescent="0.2">
      <c r="B16" s="101" t="s">
        <v>10</v>
      </c>
      <c r="C16" s="103">
        <f t="shared" si="0"/>
        <v>0</v>
      </c>
      <c r="D16" s="94" t="e">
        <f>C16/'1.2. Кол-во МС'!H17</f>
        <v>#DIV/0!</v>
      </c>
      <c r="E16" s="91"/>
      <c r="F16" s="94" t="e">
        <f t="shared" si="1"/>
        <v>#DIV/0!</v>
      </c>
      <c r="G16" s="91"/>
      <c r="H16" s="94" t="e">
        <f t="shared" si="2"/>
        <v>#DIV/0!</v>
      </c>
      <c r="I16" s="91"/>
    </row>
    <row r="17" spans="2:10" ht="30" customHeight="1" x14ac:dyDescent="0.2">
      <c r="B17" s="101" t="s">
        <v>11</v>
      </c>
      <c r="C17" s="103">
        <f t="shared" si="0"/>
        <v>0</v>
      </c>
      <c r="D17" s="94" t="e">
        <f>C17/'1.2. Кол-во МС'!H18</f>
        <v>#DIV/0!</v>
      </c>
      <c r="E17" s="91"/>
      <c r="F17" s="94" t="e">
        <f t="shared" si="1"/>
        <v>#DIV/0!</v>
      </c>
      <c r="G17" s="91"/>
      <c r="H17" s="94" t="e">
        <f t="shared" si="2"/>
        <v>#DIV/0!</v>
      </c>
      <c r="I17" s="91"/>
    </row>
    <row r="18" spans="2:10" ht="30" customHeight="1" x14ac:dyDescent="0.2">
      <c r="B18" s="101" t="s">
        <v>12</v>
      </c>
      <c r="C18" s="103">
        <f t="shared" si="0"/>
        <v>0</v>
      </c>
      <c r="D18" s="94" t="e">
        <f>C18/'1.2. Кол-во МС'!H19</f>
        <v>#DIV/0!</v>
      </c>
      <c r="E18" s="91"/>
      <c r="F18" s="94" t="e">
        <f t="shared" si="1"/>
        <v>#DIV/0!</v>
      </c>
      <c r="G18" s="91"/>
      <c r="H18" s="94" t="e">
        <f t="shared" si="2"/>
        <v>#DIV/0!</v>
      </c>
      <c r="I18" s="91"/>
    </row>
    <row r="19" spans="2:10" ht="30" customHeight="1" x14ac:dyDescent="0.2">
      <c r="B19" s="101" t="s">
        <v>13</v>
      </c>
      <c r="C19" s="103">
        <v>530</v>
      </c>
      <c r="D19" s="94">
        <f>C19/'1.2. Кол-во МС'!H20</f>
        <v>0.29362880886426596</v>
      </c>
      <c r="E19" s="91">
        <v>37</v>
      </c>
      <c r="F19" s="94">
        <f t="shared" si="1"/>
        <v>6.981132075471698E-2</v>
      </c>
      <c r="G19" s="91">
        <v>493</v>
      </c>
      <c r="H19" s="94">
        <f t="shared" si="2"/>
        <v>0.93018867924528303</v>
      </c>
      <c r="I19" s="91">
        <v>2810</v>
      </c>
    </row>
    <row r="20" spans="2:10" ht="30" customHeight="1" x14ac:dyDescent="0.2">
      <c r="B20" s="102" t="s">
        <v>16</v>
      </c>
      <c r="C20" s="107">
        <f t="shared" si="0"/>
        <v>530</v>
      </c>
      <c r="D20" s="96">
        <f>C20/'1.2. Кол-во МС'!H21</f>
        <v>0.29362880886426596</v>
      </c>
      <c r="E20" s="93">
        <f>SUM(E6:E19)</f>
        <v>37</v>
      </c>
      <c r="F20" s="96">
        <f t="shared" si="1"/>
        <v>6.981132075471698E-2</v>
      </c>
      <c r="G20" s="93">
        <f>SUM(G6:G19)</f>
        <v>493</v>
      </c>
      <c r="H20" s="96">
        <f t="shared" si="2"/>
        <v>0.93018867924528303</v>
      </c>
      <c r="I20" s="93">
        <f>SUM(I6:I19)</f>
        <v>2810</v>
      </c>
    </row>
    <row r="21" spans="2:10" ht="36" customHeight="1" x14ac:dyDescent="0.2">
      <c r="B21" s="373" t="s">
        <v>299</v>
      </c>
      <c r="C21" s="374"/>
      <c r="D21" s="374"/>
      <c r="E21" s="374"/>
      <c r="F21" s="374"/>
      <c r="G21" s="374"/>
      <c r="H21" s="374"/>
      <c r="I21" s="374"/>
      <c r="J21" s="374"/>
    </row>
  </sheetData>
  <sheetProtection formatCells="0" formatColumns="0" formatRows="0" selectLockedCells="1"/>
  <mergeCells count="7">
    <mergeCell ref="B21:J21"/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3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157B-87D1-4FE9-B163-B0A14E0977DC}">
  <sheetPr>
    <pageSetUpPr fitToPage="1"/>
  </sheetPr>
  <dimension ref="B1:G21"/>
  <sheetViews>
    <sheetView view="pageBreakPreview" topLeftCell="A13" zoomScale="90" zoomScaleNormal="100" zoomScaleSheetLayoutView="90" workbookViewId="0">
      <selection activeCell="B21" sqref="B21:G21"/>
    </sheetView>
  </sheetViews>
  <sheetFormatPr defaultRowHeight="12.75" x14ac:dyDescent="0.2"/>
  <cols>
    <col min="1" max="1" width="0.85546875" style="2" customWidth="1"/>
    <col min="2" max="2" width="35.5703125" style="2" customWidth="1"/>
    <col min="3" max="7" width="20.7109375" style="2" customWidth="1"/>
    <col min="8" max="8" width="1.7109375" style="2" customWidth="1"/>
    <col min="9" max="16384" width="9.140625" style="2"/>
  </cols>
  <sheetData>
    <row r="1" spans="2:7" s="41" customFormat="1" ht="15" customHeight="1" x14ac:dyDescent="0.3">
      <c r="B1" s="47"/>
    </row>
    <row r="2" spans="2:7" s="41" customFormat="1" ht="16.5" customHeight="1" x14ac:dyDescent="0.3">
      <c r="B2" s="300" t="s">
        <v>82</v>
      </c>
      <c r="C2" s="300"/>
      <c r="D2" s="300"/>
      <c r="E2" s="300"/>
      <c r="F2" s="300"/>
      <c r="G2" s="300"/>
    </row>
    <row r="3" spans="2:7" s="41" customFormat="1" ht="15.75" customHeight="1" x14ac:dyDescent="0.3">
      <c r="B3" s="47"/>
      <c r="G3" s="8"/>
    </row>
    <row r="4" spans="2:7" ht="94.5" customHeight="1" x14ac:dyDescent="0.2">
      <c r="B4" s="274" t="s">
        <v>14</v>
      </c>
      <c r="C4" s="274" t="s">
        <v>190</v>
      </c>
      <c r="D4" s="274"/>
      <c r="E4" s="274" t="s">
        <v>222</v>
      </c>
      <c r="F4" s="274"/>
      <c r="G4" s="21" t="s">
        <v>191</v>
      </c>
    </row>
    <row r="5" spans="2:7" ht="75.75" customHeight="1" x14ac:dyDescent="0.2">
      <c r="B5" s="274"/>
      <c r="C5" s="21" t="s">
        <v>95</v>
      </c>
      <c r="D5" s="21" t="s">
        <v>71</v>
      </c>
      <c r="E5" s="21" t="s">
        <v>96</v>
      </c>
      <c r="F5" s="21" t="s">
        <v>71</v>
      </c>
      <c r="G5" s="21" t="s">
        <v>58</v>
      </c>
    </row>
    <row r="6" spans="2:7" ht="30" customHeight="1" x14ac:dyDescent="0.2">
      <c r="B6" s="101" t="s">
        <v>0</v>
      </c>
      <c r="C6" s="91"/>
      <c r="D6" s="91"/>
      <c r="E6" s="95"/>
      <c r="F6" s="95"/>
      <c r="G6" s="95"/>
    </row>
    <row r="7" spans="2:7" ht="30" customHeight="1" x14ac:dyDescent="0.2">
      <c r="B7" s="101" t="s">
        <v>1</v>
      </c>
      <c r="C7" s="91"/>
      <c r="D7" s="91"/>
      <c r="E7" s="95"/>
      <c r="F7" s="95"/>
      <c r="G7" s="95"/>
    </row>
    <row r="8" spans="2:7" ht="30" customHeight="1" x14ac:dyDescent="0.2">
      <c r="B8" s="101" t="s">
        <v>2</v>
      </c>
      <c r="C8" s="91"/>
      <c r="D8" s="91"/>
      <c r="E8" s="95"/>
      <c r="F8" s="95"/>
      <c r="G8" s="95"/>
    </row>
    <row r="9" spans="2:7" ht="30" customHeight="1" x14ac:dyDescent="0.2">
      <c r="B9" s="101" t="s">
        <v>3</v>
      </c>
      <c r="C9" s="91"/>
      <c r="D9" s="91"/>
      <c r="E9" s="95"/>
      <c r="F9" s="95"/>
      <c r="G9" s="95"/>
    </row>
    <row r="10" spans="2:7" ht="30" customHeight="1" x14ac:dyDescent="0.2">
      <c r="B10" s="101" t="s">
        <v>4</v>
      </c>
      <c r="C10" s="91"/>
      <c r="D10" s="91"/>
      <c r="E10" s="95"/>
      <c r="F10" s="95"/>
      <c r="G10" s="95"/>
    </row>
    <row r="11" spans="2:7" ht="30" customHeight="1" x14ac:dyDescent="0.2">
      <c r="B11" s="101" t="s">
        <v>5</v>
      </c>
      <c r="C11" s="95"/>
      <c r="D11" s="95"/>
      <c r="E11" s="95"/>
      <c r="F11" s="95"/>
      <c r="G11" s="95"/>
    </row>
    <row r="12" spans="2:7" ht="30" customHeight="1" x14ac:dyDescent="0.2">
      <c r="B12" s="101" t="s">
        <v>6</v>
      </c>
      <c r="C12" s="91"/>
      <c r="D12" s="91"/>
      <c r="E12" s="95"/>
      <c r="F12" s="95"/>
      <c r="G12" s="95"/>
    </row>
    <row r="13" spans="2:7" ht="30" customHeight="1" x14ac:dyDescent="0.2">
      <c r="B13" s="101" t="s">
        <v>7</v>
      </c>
      <c r="C13" s="91"/>
      <c r="D13" s="91"/>
      <c r="E13" s="95"/>
      <c r="F13" s="95"/>
      <c r="G13" s="95"/>
    </row>
    <row r="14" spans="2:7" ht="30" customHeight="1" x14ac:dyDescent="0.2">
      <c r="B14" s="101" t="s">
        <v>8</v>
      </c>
      <c r="C14" s="91"/>
      <c r="D14" s="91"/>
      <c r="E14" s="95"/>
      <c r="F14" s="95"/>
      <c r="G14" s="95"/>
    </row>
    <row r="15" spans="2:7" ht="30" customHeight="1" x14ac:dyDescent="0.2">
      <c r="B15" s="101" t="s">
        <v>9</v>
      </c>
      <c r="C15" s="91"/>
      <c r="D15" s="91"/>
      <c r="E15" s="95"/>
      <c r="F15" s="95"/>
      <c r="G15" s="95"/>
    </row>
    <row r="16" spans="2:7" ht="30" customHeight="1" x14ac:dyDescent="0.2">
      <c r="B16" s="101" t="s">
        <v>10</v>
      </c>
      <c r="C16" s="91"/>
      <c r="D16" s="91"/>
      <c r="E16" s="95"/>
      <c r="F16" s="95"/>
      <c r="G16" s="95"/>
    </row>
    <row r="17" spans="2:7" ht="30" customHeight="1" x14ac:dyDescent="0.2">
      <c r="B17" s="101" t="s">
        <v>11</v>
      </c>
      <c r="C17" s="91"/>
      <c r="D17" s="91"/>
      <c r="E17" s="95"/>
      <c r="F17" s="95"/>
      <c r="G17" s="95"/>
    </row>
    <row r="18" spans="2:7" ht="30" customHeight="1" x14ac:dyDescent="0.2">
      <c r="B18" s="101" t="s">
        <v>12</v>
      </c>
      <c r="C18" s="91"/>
      <c r="D18" s="91"/>
      <c r="E18" s="95"/>
      <c r="F18" s="95"/>
      <c r="G18" s="95"/>
    </row>
    <row r="19" spans="2:7" ht="30" customHeight="1" x14ac:dyDescent="0.2">
      <c r="B19" s="101" t="s">
        <v>13</v>
      </c>
      <c r="C19" s="91" t="s">
        <v>295</v>
      </c>
      <c r="D19" s="91" t="s">
        <v>296</v>
      </c>
      <c r="E19" s="95">
        <v>65000000</v>
      </c>
      <c r="F19" s="95">
        <v>5000000</v>
      </c>
      <c r="G19" s="95">
        <v>15</v>
      </c>
    </row>
    <row r="20" spans="2:7" ht="30" customHeight="1" x14ac:dyDescent="0.2">
      <c r="B20" s="102" t="s">
        <v>16</v>
      </c>
      <c r="C20" s="97">
        <f>SUM(C6:C19)</f>
        <v>0</v>
      </c>
      <c r="D20" s="97">
        <f>SUM(D6:D19)</f>
        <v>0</v>
      </c>
      <c r="E20" s="97">
        <f>SUM(E6:E19)</f>
        <v>65000000</v>
      </c>
      <c r="F20" s="97">
        <f>SUM(F6:F19)</f>
        <v>5000000</v>
      </c>
      <c r="G20" s="97">
        <f>SUM(G6:G19)</f>
        <v>15</v>
      </c>
    </row>
    <row r="21" spans="2:7" ht="28.5" customHeight="1" x14ac:dyDescent="0.2">
      <c r="B21" s="358" t="s">
        <v>297</v>
      </c>
      <c r="C21" s="358"/>
      <c r="D21" s="358"/>
      <c r="E21" s="358"/>
      <c r="F21" s="358"/>
      <c r="G21" s="358"/>
    </row>
  </sheetData>
  <sheetProtection formatCells="0" formatColumns="0" formatRows="0" selectLockedCells="1"/>
  <mergeCells count="5">
    <mergeCell ref="B2:G2"/>
    <mergeCell ref="B4:B5"/>
    <mergeCell ref="C4:D4"/>
    <mergeCell ref="E4:F4"/>
    <mergeCell ref="B21:G21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3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CA69-76C8-4172-B166-596CBC8A3DD8}">
  <sheetPr>
    <pageSetUpPr fitToPage="1"/>
  </sheetPr>
  <dimension ref="B1:J23"/>
  <sheetViews>
    <sheetView view="pageBreakPreview" topLeftCell="A19" zoomScale="90" zoomScaleNormal="100" zoomScaleSheetLayoutView="90" workbookViewId="0">
      <selection activeCell="J53" sqref="J53"/>
    </sheetView>
  </sheetViews>
  <sheetFormatPr defaultRowHeight="12.75" x14ac:dyDescent="0.2"/>
  <cols>
    <col min="1" max="1" width="1.85546875" style="2" customWidth="1"/>
    <col min="2" max="2" width="32" style="2" customWidth="1"/>
    <col min="3" max="10" width="21.7109375" style="2" customWidth="1"/>
    <col min="11" max="11" width="2" style="2" customWidth="1"/>
    <col min="12" max="16384" width="9.140625" style="2"/>
  </cols>
  <sheetData>
    <row r="1" spans="2:10" s="41" customFormat="1" ht="15" customHeight="1" x14ac:dyDescent="0.3">
      <c r="B1" s="47"/>
      <c r="C1" s="47"/>
      <c r="D1" s="47"/>
      <c r="E1" s="47"/>
      <c r="F1" s="47"/>
    </row>
    <row r="2" spans="2:10" s="41" customFormat="1" ht="20.25" customHeight="1" x14ac:dyDescent="0.3">
      <c r="B2" s="300" t="s">
        <v>277</v>
      </c>
      <c r="C2" s="300"/>
      <c r="D2" s="300"/>
      <c r="E2" s="300"/>
      <c r="F2" s="300"/>
      <c r="G2" s="300"/>
      <c r="H2" s="300"/>
      <c r="I2" s="300"/>
      <c r="J2" s="300"/>
    </row>
    <row r="3" spans="2:10" s="41" customFormat="1" ht="15.75" customHeight="1" x14ac:dyDescent="0.3">
      <c r="B3" s="47"/>
      <c r="C3" s="47"/>
      <c r="D3" s="47"/>
      <c r="E3" s="47"/>
      <c r="F3" s="47"/>
      <c r="G3" s="53"/>
      <c r="H3" s="53"/>
      <c r="I3" s="53"/>
      <c r="J3" s="8"/>
    </row>
    <row r="4" spans="2:10" ht="36.75" customHeight="1" x14ac:dyDescent="0.2">
      <c r="B4" s="274" t="s">
        <v>14</v>
      </c>
      <c r="C4" s="256" t="s">
        <v>280</v>
      </c>
      <c r="D4" s="257"/>
      <c r="E4" s="257"/>
      <c r="F4" s="376"/>
      <c r="G4" s="278" t="s">
        <v>281</v>
      </c>
      <c r="H4" s="278"/>
      <c r="I4" s="278"/>
      <c r="J4" s="279"/>
    </row>
    <row r="5" spans="2:10" ht="20.25" customHeight="1" x14ac:dyDescent="0.2">
      <c r="B5" s="274"/>
      <c r="C5" s="377" t="s">
        <v>278</v>
      </c>
      <c r="D5" s="378"/>
      <c r="E5" s="378"/>
      <c r="F5" s="379"/>
      <c r="G5" s="378" t="s">
        <v>278</v>
      </c>
      <c r="H5" s="378"/>
      <c r="I5" s="378"/>
      <c r="J5" s="380"/>
    </row>
    <row r="6" spans="2:10" ht="37.5" customHeight="1" x14ac:dyDescent="0.2">
      <c r="B6" s="274"/>
      <c r="C6" s="21" t="s">
        <v>257</v>
      </c>
      <c r="D6" s="87" t="s">
        <v>258</v>
      </c>
      <c r="E6" s="21" t="s">
        <v>259</v>
      </c>
      <c r="F6" s="235" t="s">
        <v>260</v>
      </c>
      <c r="G6" s="233" t="s">
        <v>257</v>
      </c>
      <c r="H6" s="21" t="s">
        <v>258</v>
      </c>
      <c r="I6" s="21" t="s">
        <v>259</v>
      </c>
      <c r="J6" s="21" t="s">
        <v>260</v>
      </c>
    </row>
    <row r="7" spans="2:10" ht="30" customHeight="1" x14ac:dyDescent="0.2">
      <c r="B7" s="79" t="s">
        <v>0</v>
      </c>
      <c r="C7" s="231"/>
      <c r="D7" s="231"/>
      <c r="E7" s="231"/>
      <c r="F7" s="236"/>
      <c r="G7" s="128"/>
      <c r="H7" s="127"/>
      <c r="I7" s="127"/>
      <c r="J7" s="127"/>
    </row>
    <row r="8" spans="2:10" ht="30" customHeight="1" x14ac:dyDescent="0.2">
      <c r="B8" s="79" t="s">
        <v>1</v>
      </c>
      <c r="C8" s="231"/>
      <c r="D8" s="231"/>
      <c r="E8" s="231"/>
      <c r="F8" s="236"/>
      <c r="G8" s="128"/>
      <c r="H8" s="127"/>
      <c r="I8" s="127"/>
      <c r="J8" s="127"/>
    </row>
    <row r="9" spans="2:10" ht="30" customHeight="1" x14ac:dyDescent="0.2">
      <c r="B9" s="79" t="s">
        <v>2</v>
      </c>
      <c r="C9" s="231"/>
      <c r="D9" s="231"/>
      <c r="E9" s="231"/>
      <c r="F9" s="236"/>
      <c r="G9" s="128"/>
      <c r="H9" s="127"/>
      <c r="I9" s="127"/>
      <c r="J9" s="127"/>
    </row>
    <row r="10" spans="2:10" ht="30" customHeight="1" x14ac:dyDescent="0.2">
      <c r="B10" s="79" t="s">
        <v>3</v>
      </c>
      <c r="C10" s="231"/>
      <c r="D10" s="231"/>
      <c r="E10" s="231"/>
      <c r="F10" s="236"/>
      <c r="G10" s="128"/>
      <c r="H10" s="127"/>
      <c r="I10" s="127"/>
      <c r="J10" s="127"/>
    </row>
    <row r="11" spans="2:10" ht="30" customHeight="1" x14ac:dyDescent="0.2">
      <c r="B11" s="79" t="s">
        <v>4</v>
      </c>
      <c r="C11" s="231"/>
      <c r="D11" s="231"/>
      <c r="E11" s="231"/>
      <c r="F11" s="236"/>
      <c r="G11" s="128"/>
      <c r="H11" s="127"/>
      <c r="I11" s="127"/>
      <c r="J11" s="127"/>
    </row>
    <row r="12" spans="2:10" ht="30" customHeight="1" x14ac:dyDescent="0.2">
      <c r="B12" s="79" t="s">
        <v>5</v>
      </c>
      <c r="C12" s="231"/>
      <c r="D12" s="231"/>
      <c r="E12" s="231"/>
      <c r="F12" s="236"/>
      <c r="G12" s="128"/>
      <c r="H12" s="128"/>
      <c r="I12" s="128"/>
      <c r="J12" s="128"/>
    </row>
    <row r="13" spans="2:10" ht="30" customHeight="1" x14ac:dyDescent="0.2">
      <c r="B13" s="79" t="s">
        <v>6</v>
      </c>
      <c r="C13" s="231"/>
      <c r="D13" s="231"/>
      <c r="E13" s="231"/>
      <c r="F13" s="236"/>
      <c r="G13" s="128"/>
      <c r="H13" s="127"/>
      <c r="I13" s="127"/>
      <c r="J13" s="127"/>
    </row>
    <row r="14" spans="2:10" ht="30" customHeight="1" x14ac:dyDescent="0.2">
      <c r="B14" s="79" t="s">
        <v>7</v>
      </c>
      <c r="C14" s="231"/>
      <c r="D14" s="231"/>
      <c r="E14" s="231"/>
      <c r="F14" s="236"/>
      <c r="G14" s="128"/>
      <c r="H14" s="127"/>
      <c r="I14" s="127"/>
      <c r="J14" s="127"/>
    </row>
    <row r="15" spans="2:10" ht="30" customHeight="1" x14ac:dyDescent="0.2">
      <c r="B15" s="79" t="s">
        <v>8</v>
      </c>
      <c r="C15" s="231"/>
      <c r="D15" s="231"/>
      <c r="E15" s="231"/>
      <c r="F15" s="236"/>
      <c r="G15" s="128"/>
      <c r="H15" s="127"/>
      <c r="I15" s="127"/>
      <c r="J15" s="127"/>
    </row>
    <row r="16" spans="2:10" ht="30" customHeight="1" x14ac:dyDescent="0.2">
      <c r="B16" s="79" t="s">
        <v>9</v>
      </c>
      <c r="C16" s="231"/>
      <c r="D16" s="231"/>
      <c r="E16" s="231"/>
      <c r="F16" s="236"/>
      <c r="G16" s="128"/>
      <c r="H16" s="127"/>
      <c r="I16" s="127"/>
      <c r="J16" s="127"/>
    </row>
    <row r="17" spans="2:10" ht="30" customHeight="1" x14ac:dyDescent="0.2">
      <c r="B17" s="79" t="s">
        <v>10</v>
      </c>
      <c r="C17" s="231"/>
      <c r="D17" s="231"/>
      <c r="E17" s="231"/>
      <c r="F17" s="236"/>
      <c r="G17" s="128"/>
      <c r="H17" s="127"/>
      <c r="I17" s="127"/>
      <c r="J17" s="127"/>
    </row>
    <row r="18" spans="2:10" ht="30" customHeight="1" x14ac:dyDescent="0.2">
      <c r="B18" s="79" t="s">
        <v>11</v>
      </c>
      <c r="C18" s="231"/>
      <c r="D18" s="231"/>
      <c r="E18" s="231"/>
      <c r="F18" s="236"/>
      <c r="G18" s="128"/>
      <c r="H18" s="127"/>
      <c r="I18" s="127"/>
      <c r="J18" s="127"/>
    </row>
    <row r="19" spans="2:10" ht="30" customHeight="1" x14ac:dyDescent="0.2">
      <c r="B19" s="79" t="s">
        <v>12</v>
      </c>
      <c r="C19" s="231"/>
      <c r="D19" s="231"/>
      <c r="E19" s="231"/>
      <c r="F19" s="236"/>
      <c r="G19" s="128"/>
      <c r="H19" s="127"/>
      <c r="I19" s="127"/>
      <c r="J19" s="127"/>
    </row>
    <row r="20" spans="2:10" ht="30" customHeight="1" x14ac:dyDescent="0.2">
      <c r="B20" s="79" t="s">
        <v>13</v>
      </c>
      <c r="C20" s="231">
        <v>86825.36</v>
      </c>
      <c r="D20" s="231">
        <v>58078.5</v>
      </c>
      <c r="E20" s="231">
        <v>50289.91</v>
      </c>
      <c r="F20" s="236">
        <v>35850</v>
      </c>
      <c r="G20" s="128">
        <v>14.42</v>
      </c>
      <c r="H20" s="127">
        <v>17.170000000000002</v>
      </c>
      <c r="I20" s="127">
        <v>19.149999999999999</v>
      </c>
      <c r="J20" s="127">
        <v>24.55</v>
      </c>
    </row>
    <row r="21" spans="2:10" ht="30" customHeight="1" x14ac:dyDescent="0.2">
      <c r="B21" s="80" t="s">
        <v>83</v>
      </c>
      <c r="C21" s="232">
        <f>SUM(C7:C20)</f>
        <v>86825.36</v>
      </c>
      <c r="D21" s="232">
        <f>SUM(D7:D20)</f>
        <v>58078.5</v>
      </c>
      <c r="E21" s="232">
        <f>SUM(E7:E20)</f>
        <v>50289.91</v>
      </c>
      <c r="F21" s="237">
        <f>SUM(F7:F20)</f>
        <v>35850</v>
      </c>
      <c r="G21" s="234">
        <f>AVERAGE(G7:G20)</f>
        <v>14.42</v>
      </c>
      <c r="H21" s="129">
        <f>AVERAGE(H7:H20)</f>
        <v>17.170000000000002</v>
      </c>
      <c r="I21" s="129">
        <f>AVERAGE(I7:I20)</f>
        <v>19.149999999999999</v>
      </c>
      <c r="J21" s="129">
        <f>AVERAGE(J7:J20)</f>
        <v>24.55</v>
      </c>
    </row>
    <row r="22" spans="2:10" ht="8.25" customHeight="1" x14ac:dyDescent="0.2">
      <c r="B22" s="48"/>
      <c r="C22" s="48"/>
      <c r="D22" s="48"/>
      <c r="E22" s="48"/>
      <c r="F22" s="48"/>
    </row>
    <row r="23" spans="2:10" ht="19.5" x14ac:dyDescent="0.35">
      <c r="B23" s="248" t="s">
        <v>294</v>
      </c>
    </row>
  </sheetData>
  <sheetProtection formatCells="0" formatColumns="0" formatRows="0" selectLockedCells="1"/>
  <mergeCells count="6">
    <mergeCell ref="B4:B6"/>
    <mergeCell ref="B2:J2"/>
    <mergeCell ref="C4:F4"/>
    <mergeCell ref="C5:F5"/>
    <mergeCell ref="G4:J4"/>
    <mergeCell ref="G5:J5"/>
  </mergeCells>
  <phoneticPr fontId="11" type="noConversion"/>
  <printOptions horizontalCentered="1"/>
  <pageMargins left="0.78740157480314965" right="0.78740157480314965" top="0.78740157480314965" bottom="0.59055118110236227" header="0.51181102362204722" footer="0.51181102362204722"/>
  <pageSetup paperSize="9" scale="63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0724-A106-456E-A926-88253ADBB6C3}">
  <sheetPr>
    <pageSetUpPr fitToPage="1"/>
  </sheetPr>
  <dimension ref="B1:H21"/>
  <sheetViews>
    <sheetView view="pageBreakPreview" topLeftCell="A10" zoomScale="90" zoomScaleNormal="100" zoomScaleSheetLayoutView="90" workbookViewId="0">
      <selection activeCell="G19" sqref="G19"/>
    </sheetView>
  </sheetViews>
  <sheetFormatPr defaultRowHeight="12.75" x14ac:dyDescent="0.2"/>
  <cols>
    <col min="1" max="1" width="1.28515625" style="2" customWidth="1"/>
    <col min="2" max="2" width="35.42578125" style="2" customWidth="1"/>
    <col min="3" max="8" width="16.7109375" style="2" customWidth="1"/>
    <col min="9" max="9" width="1.42578125" style="2" customWidth="1"/>
    <col min="10" max="16384" width="9.140625" style="2"/>
  </cols>
  <sheetData>
    <row r="1" spans="2:8" s="41" customFormat="1" ht="15" customHeight="1" x14ac:dyDescent="0.3">
      <c r="B1" s="47"/>
    </row>
    <row r="2" spans="2:8" s="41" customFormat="1" ht="16.5" customHeight="1" x14ac:dyDescent="0.3">
      <c r="B2" s="300" t="s">
        <v>86</v>
      </c>
      <c r="C2" s="300"/>
      <c r="D2" s="300"/>
      <c r="E2" s="300"/>
      <c r="F2" s="300"/>
      <c r="G2" s="300"/>
      <c r="H2" s="300"/>
    </row>
    <row r="3" spans="2:8" s="41" customFormat="1" ht="16.5" customHeight="1" x14ac:dyDescent="0.3">
      <c r="B3" s="38"/>
      <c r="C3" s="54"/>
      <c r="D3" s="54"/>
      <c r="E3" s="54"/>
      <c r="F3" s="54"/>
      <c r="G3" s="53"/>
      <c r="H3" s="8"/>
    </row>
    <row r="4" spans="2:8" s="41" customFormat="1" ht="94.5" customHeight="1" x14ac:dyDescent="0.3">
      <c r="B4" s="274" t="s">
        <v>14</v>
      </c>
      <c r="C4" s="274" t="s">
        <v>192</v>
      </c>
      <c r="D4" s="274"/>
      <c r="E4" s="274" t="s">
        <v>194</v>
      </c>
      <c r="F4" s="274"/>
      <c r="G4" s="274"/>
      <c r="H4" s="274"/>
    </row>
    <row r="5" spans="2:8" ht="56.25" customHeight="1" x14ac:dyDescent="0.2">
      <c r="B5" s="274"/>
      <c r="C5" s="21" t="s">
        <v>84</v>
      </c>
      <c r="D5" s="55" t="s">
        <v>26</v>
      </c>
      <c r="E5" s="21" t="s">
        <v>193</v>
      </c>
      <c r="F5" s="56" t="s">
        <v>26</v>
      </c>
      <c r="G5" s="21" t="s">
        <v>85</v>
      </c>
      <c r="H5" s="56" t="s">
        <v>26</v>
      </c>
    </row>
    <row r="6" spans="2:8" ht="30" customHeight="1" x14ac:dyDescent="0.2">
      <c r="B6" s="101" t="s">
        <v>0</v>
      </c>
      <c r="C6" s="130"/>
      <c r="D6" s="94" t="e">
        <f>C6/'1.1. Кол-во ГС'!K7</f>
        <v>#DIV/0!</v>
      </c>
      <c r="E6" s="130"/>
      <c r="F6" s="94" t="e">
        <f>E6/'1.1. Кол-во ГС'!L7</f>
        <v>#DIV/0!</v>
      </c>
      <c r="G6" s="130"/>
      <c r="H6" s="94" t="e">
        <f>G6/'1.1. Кол-во ГС'!L7</f>
        <v>#DIV/0!</v>
      </c>
    </row>
    <row r="7" spans="2:8" ht="30" customHeight="1" x14ac:dyDescent="0.2">
      <c r="B7" s="101" t="s">
        <v>1</v>
      </c>
      <c r="C7" s="130"/>
      <c r="D7" s="94" t="e">
        <f>C7/'1.1. Кол-во ГС'!K8</f>
        <v>#DIV/0!</v>
      </c>
      <c r="E7" s="130"/>
      <c r="F7" s="94" t="e">
        <f>E7/'1.1. Кол-во ГС'!L8</f>
        <v>#DIV/0!</v>
      </c>
      <c r="G7" s="130"/>
      <c r="H7" s="94" t="e">
        <f>G7/'1.1. Кол-во ГС'!L8</f>
        <v>#DIV/0!</v>
      </c>
    </row>
    <row r="8" spans="2:8" ht="30" customHeight="1" x14ac:dyDescent="0.2">
      <c r="B8" s="101" t="s">
        <v>2</v>
      </c>
      <c r="C8" s="130"/>
      <c r="D8" s="94" t="e">
        <f>C8/'1.1. Кол-во ГС'!K9</f>
        <v>#DIV/0!</v>
      </c>
      <c r="E8" s="130"/>
      <c r="F8" s="94" t="e">
        <f>E8/'1.1. Кол-во ГС'!L9</f>
        <v>#DIV/0!</v>
      </c>
      <c r="G8" s="130"/>
      <c r="H8" s="94" t="e">
        <f>G8/'1.1. Кол-во ГС'!L9</f>
        <v>#DIV/0!</v>
      </c>
    </row>
    <row r="9" spans="2:8" ht="30" customHeight="1" x14ac:dyDescent="0.2">
      <c r="B9" s="101" t="s">
        <v>3</v>
      </c>
      <c r="C9" s="130"/>
      <c r="D9" s="94" t="e">
        <f>C9/'1.1. Кол-во ГС'!K10</f>
        <v>#DIV/0!</v>
      </c>
      <c r="E9" s="130"/>
      <c r="F9" s="94" t="e">
        <f>E9/'1.1. Кол-во ГС'!L10</f>
        <v>#DIV/0!</v>
      </c>
      <c r="G9" s="130"/>
      <c r="H9" s="94" t="e">
        <f>G9/'1.1. Кол-во ГС'!L10</f>
        <v>#DIV/0!</v>
      </c>
    </row>
    <row r="10" spans="2:8" ht="30" customHeight="1" x14ac:dyDescent="0.2">
      <c r="B10" s="101" t="s">
        <v>4</v>
      </c>
      <c r="C10" s="130"/>
      <c r="D10" s="94" t="e">
        <f>C10/'1.1. Кол-во ГС'!K11</f>
        <v>#DIV/0!</v>
      </c>
      <c r="E10" s="130"/>
      <c r="F10" s="94" t="e">
        <f>E10/'1.1. Кол-во ГС'!L11</f>
        <v>#DIV/0!</v>
      </c>
      <c r="G10" s="130"/>
      <c r="H10" s="94" t="e">
        <f>G10/'1.1. Кол-во ГС'!L11</f>
        <v>#DIV/0!</v>
      </c>
    </row>
    <row r="11" spans="2:8" ht="30" customHeight="1" x14ac:dyDescent="0.2">
      <c r="B11" s="101" t="s">
        <v>5</v>
      </c>
      <c r="C11" s="130"/>
      <c r="D11" s="94" t="e">
        <f>C11/'1.1. Кол-во ГС'!K12</f>
        <v>#DIV/0!</v>
      </c>
      <c r="E11" s="130"/>
      <c r="F11" s="94" t="e">
        <f>E11/'1.1. Кол-во ГС'!L12</f>
        <v>#DIV/0!</v>
      </c>
      <c r="G11" s="130"/>
      <c r="H11" s="94" t="e">
        <f>G11/'1.1. Кол-во ГС'!L12</f>
        <v>#DIV/0!</v>
      </c>
    </row>
    <row r="12" spans="2:8" ht="30" customHeight="1" x14ac:dyDescent="0.2">
      <c r="B12" s="101" t="s">
        <v>6</v>
      </c>
      <c r="C12" s="130"/>
      <c r="D12" s="94" t="e">
        <f>C12/'1.1. Кол-во ГС'!K13</f>
        <v>#DIV/0!</v>
      </c>
      <c r="E12" s="130"/>
      <c r="F12" s="94" t="e">
        <f>E12/'1.1. Кол-во ГС'!L13</f>
        <v>#DIV/0!</v>
      </c>
      <c r="G12" s="130"/>
      <c r="H12" s="94" t="e">
        <f>G12/'1.1. Кол-во ГС'!L13</f>
        <v>#DIV/0!</v>
      </c>
    </row>
    <row r="13" spans="2:8" ht="30" customHeight="1" x14ac:dyDescent="0.2">
      <c r="B13" s="101" t="s">
        <v>7</v>
      </c>
      <c r="C13" s="130"/>
      <c r="D13" s="94" t="e">
        <f>C13/'1.1. Кол-во ГС'!K14</f>
        <v>#DIV/0!</v>
      </c>
      <c r="E13" s="130"/>
      <c r="F13" s="94" t="e">
        <f>E13/'1.1. Кол-во ГС'!L14</f>
        <v>#DIV/0!</v>
      </c>
      <c r="G13" s="130"/>
      <c r="H13" s="94" t="e">
        <f>G13/'1.1. Кол-во ГС'!L14</f>
        <v>#DIV/0!</v>
      </c>
    </row>
    <row r="14" spans="2:8" ht="30" customHeight="1" x14ac:dyDescent="0.2">
      <c r="B14" s="101" t="s">
        <v>8</v>
      </c>
      <c r="C14" s="130"/>
      <c r="D14" s="94" t="e">
        <f>C14/'1.1. Кол-во ГС'!K15</f>
        <v>#DIV/0!</v>
      </c>
      <c r="E14" s="130"/>
      <c r="F14" s="94" t="e">
        <f>E14/'1.1. Кол-во ГС'!L15</f>
        <v>#DIV/0!</v>
      </c>
      <c r="G14" s="130"/>
      <c r="H14" s="94" t="e">
        <f>G14/'1.1. Кол-во ГС'!L15</f>
        <v>#DIV/0!</v>
      </c>
    </row>
    <row r="15" spans="2:8" ht="30" customHeight="1" x14ac:dyDescent="0.2">
      <c r="B15" s="101" t="s">
        <v>9</v>
      </c>
      <c r="C15" s="130"/>
      <c r="D15" s="94" t="e">
        <f>C15/'1.1. Кол-во ГС'!K16</f>
        <v>#DIV/0!</v>
      </c>
      <c r="E15" s="130"/>
      <c r="F15" s="94" t="e">
        <f>E15/'1.1. Кол-во ГС'!L16</f>
        <v>#DIV/0!</v>
      </c>
      <c r="G15" s="130"/>
      <c r="H15" s="94" t="e">
        <f>G15/'1.1. Кол-во ГС'!L16</f>
        <v>#DIV/0!</v>
      </c>
    </row>
    <row r="16" spans="2:8" ht="30" customHeight="1" x14ac:dyDescent="0.2">
      <c r="B16" s="101" t="s">
        <v>10</v>
      </c>
      <c r="C16" s="130"/>
      <c r="D16" s="94" t="e">
        <f>C16/'1.1. Кол-во ГС'!K17</f>
        <v>#DIV/0!</v>
      </c>
      <c r="E16" s="130"/>
      <c r="F16" s="94" t="e">
        <f>E16/'1.1. Кол-во ГС'!L17</f>
        <v>#DIV/0!</v>
      </c>
      <c r="G16" s="130"/>
      <c r="H16" s="94" t="e">
        <f>G16/'1.1. Кол-во ГС'!L17</f>
        <v>#DIV/0!</v>
      </c>
    </row>
    <row r="17" spans="2:8" ht="30" customHeight="1" x14ac:dyDescent="0.2">
      <c r="B17" s="101" t="s">
        <v>11</v>
      </c>
      <c r="C17" s="130"/>
      <c r="D17" s="94" t="e">
        <f>C17/'1.1. Кол-во ГС'!K18</f>
        <v>#DIV/0!</v>
      </c>
      <c r="E17" s="130"/>
      <c r="F17" s="94" t="e">
        <f>E17/'1.1. Кол-во ГС'!L18</f>
        <v>#DIV/0!</v>
      </c>
      <c r="G17" s="130"/>
      <c r="H17" s="94" t="e">
        <f>G17/'1.1. Кол-во ГС'!L18</f>
        <v>#DIV/0!</v>
      </c>
    </row>
    <row r="18" spans="2:8" ht="30" customHeight="1" x14ac:dyDescent="0.2">
      <c r="B18" s="101" t="s">
        <v>12</v>
      </c>
      <c r="C18" s="130"/>
      <c r="D18" s="94" t="e">
        <f>C18/'1.1. Кол-во ГС'!K19</f>
        <v>#DIV/0!</v>
      </c>
      <c r="E18" s="130"/>
      <c r="F18" s="94" t="e">
        <f>E18/'1.1. Кол-во ГС'!L19</f>
        <v>#DIV/0!</v>
      </c>
      <c r="G18" s="130"/>
      <c r="H18" s="94" t="e">
        <f>G18/'1.1. Кол-во ГС'!L19</f>
        <v>#DIV/0!</v>
      </c>
    </row>
    <row r="19" spans="2:8" ht="30" customHeight="1" x14ac:dyDescent="0.2">
      <c r="B19" s="101" t="s">
        <v>13</v>
      </c>
      <c r="C19" s="130">
        <v>0</v>
      </c>
      <c r="D19" s="94">
        <f>C19/'1.1. Кол-во ГС'!K20</f>
        <v>0</v>
      </c>
      <c r="E19" s="130">
        <v>0</v>
      </c>
      <c r="F19" s="94">
        <f>E19/'1.1. Кол-во ГС'!L20</f>
        <v>0</v>
      </c>
      <c r="G19" s="130">
        <v>0</v>
      </c>
      <c r="H19" s="94">
        <f>G19/'1.1. Кол-во ГС'!L20</f>
        <v>0</v>
      </c>
    </row>
    <row r="20" spans="2:8" ht="30" customHeight="1" x14ac:dyDescent="0.2">
      <c r="B20" s="131" t="s">
        <v>16</v>
      </c>
      <c r="C20" s="132">
        <f>SUM(C6:C19)</f>
        <v>0</v>
      </c>
      <c r="D20" s="96">
        <f>C20/'1.1. Кол-во ГС'!K21</f>
        <v>0</v>
      </c>
      <c r="E20" s="132">
        <f>SUM(E6:E19)</f>
        <v>0</v>
      </c>
      <c r="F20" s="96">
        <f>E20/'1.1. Кол-во ГС'!L21</f>
        <v>0</v>
      </c>
      <c r="G20" s="133">
        <f>SUM(G6:G19)</f>
        <v>0</v>
      </c>
      <c r="H20" s="96">
        <f>G20/'1.1. Кол-во ГС'!L21</f>
        <v>0</v>
      </c>
    </row>
    <row r="21" spans="2:8" x14ac:dyDescent="0.2">
      <c r="B21" s="48"/>
    </row>
  </sheetData>
  <sheetProtection formatCells="0" formatColumns="0" formatRows="0" selectLockedCells="1"/>
  <mergeCells count="4">
    <mergeCell ref="B4:B5"/>
    <mergeCell ref="C4:D4"/>
    <mergeCell ref="E4:H4"/>
    <mergeCell ref="B2:H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8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8A5B-4D0C-4D1A-8AF9-7693C1A0E1D9}">
  <sheetPr>
    <pageSetUpPr fitToPage="1"/>
  </sheetPr>
  <dimension ref="B1:M23"/>
  <sheetViews>
    <sheetView view="pageBreakPreview" topLeftCell="A10" zoomScale="65" zoomScaleNormal="70" zoomScaleSheetLayoutView="65" workbookViewId="0">
      <selection activeCell="M21" sqref="B1:M21"/>
    </sheetView>
  </sheetViews>
  <sheetFormatPr defaultRowHeight="12.75" x14ac:dyDescent="0.2"/>
  <cols>
    <col min="1" max="1" width="1.28515625" style="2" customWidth="1"/>
    <col min="2" max="2" width="36.85546875" style="2" bestFit="1" customWidth="1"/>
    <col min="3" max="3" width="24.7109375" style="2" customWidth="1"/>
    <col min="4" max="5" width="21.7109375" style="2" customWidth="1"/>
    <col min="6" max="6" width="24.7109375" style="2" customWidth="1"/>
    <col min="7" max="8" width="21.7109375" style="2" customWidth="1"/>
    <col min="9" max="9" width="12.7109375" style="2" customWidth="1"/>
    <col min="10" max="11" width="14.7109375" style="2" customWidth="1"/>
    <col min="12" max="12" width="24.7109375" style="2" customWidth="1"/>
    <col min="13" max="13" width="21.7109375" style="2" customWidth="1"/>
    <col min="14" max="14" width="1.7109375" style="2" customWidth="1"/>
    <col min="15" max="16384" width="9.140625" style="2"/>
  </cols>
  <sheetData>
    <row r="1" spans="2:13" s="41" customFormat="1" ht="15" customHeight="1" x14ac:dyDescent="0.3">
      <c r="B1" s="47"/>
      <c r="C1" s="47"/>
      <c r="D1" s="47"/>
      <c r="E1" s="47"/>
      <c r="F1" s="47"/>
      <c r="G1" s="47"/>
    </row>
    <row r="2" spans="2:13" s="41" customFormat="1" ht="16.5" customHeight="1" x14ac:dyDescent="0.3">
      <c r="B2" s="300" t="s">
        <v>90</v>
      </c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</row>
    <row r="3" spans="2:13" s="41" customFormat="1" ht="16.5" customHeight="1" x14ac:dyDescent="0.3">
      <c r="B3" s="82"/>
      <c r="C3" s="38"/>
      <c r="D3" s="38"/>
      <c r="E3" s="38"/>
      <c r="F3" s="38"/>
      <c r="G3" s="38"/>
      <c r="M3" s="8"/>
    </row>
    <row r="4" spans="2:13" s="41" customFormat="1" ht="96.75" customHeight="1" x14ac:dyDescent="0.3">
      <c r="B4" s="274" t="s">
        <v>14</v>
      </c>
      <c r="C4" s="289" t="s">
        <v>195</v>
      </c>
      <c r="D4" s="256" t="s">
        <v>152</v>
      </c>
      <c r="E4" s="257"/>
      <c r="F4" s="258"/>
      <c r="G4" s="289" t="s">
        <v>197</v>
      </c>
      <c r="H4" s="381" t="s">
        <v>151</v>
      </c>
      <c r="I4" s="274" t="s">
        <v>198</v>
      </c>
      <c r="J4" s="274"/>
      <c r="K4" s="274"/>
      <c r="L4" s="381" t="s">
        <v>199</v>
      </c>
      <c r="M4" s="274" t="s">
        <v>155</v>
      </c>
    </row>
    <row r="5" spans="2:13" s="41" customFormat="1" ht="18" customHeight="1" x14ac:dyDescent="0.3">
      <c r="B5" s="274"/>
      <c r="C5" s="290"/>
      <c r="D5" s="289" t="s">
        <v>153</v>
      </c>
      <c r="E5" s="289" t="s">
        <v>154</v>
      </c>
      <c r="F5" s="274" t="s">
        <v>196</v>
      </c>
      <c r="G5" s="290"/>
      <c r="H5" s="381"/>
      <c r="I5" s="274" t="s">
        <v>15</v>
      </c>
      <c r="J5" s="274" t="s">
        <v>61</v>
      </c>
      <c r="K5" s="274"/>
      <c r="L5" s="381"/>
      <c r="M5" s="274"/>
    </row>
    <row r="6" spans="2:13" ht="104.25" customHeight="1" x14ac:dyDescent="0.2">
      <c r="B6" s="274"/>
      <c r="C6" s="291"/>
      <c r="D6" s="291"/>
      <c r="E6" s="291"/>
      <c r="F6" s="274"/>
      <c r="G6" s="291"/>
      <c r="H6" s="381"/>
      <c r="I6" s="274"/>
      <c r="J6" s="21" t="s">
        <v>91</v>
      </c>
      <c r="K6" s="21" t="s">
        <v>92</v>
      </c>
      <c r="L6" s="381"/>
      <c r="M6" s="274"/>
    </row>
    <row r="7" spans="2:13" ht="30" customHeight="1" x14ac:dyDescent="0.2">
      <c r="B7" s="101" t="s">
        <v>0</v>
      </c>
      <c r="C7" s="134"/>
      <c r="D7" s="88"/>
      <c r="E7" s="88"/>
      <c r="F7" s="88"/>
      <c r="G7" s="88"/>
      <c r="H7" s="105" t="e">
        <f>G7/C7</f>
        <v>#DIV/0!</v>
      </c>
      <c r="I7" s="135">
        <f>J7+K7</f>
        <v>0</v>
      </c>
      <c r="J7" s="95"/>
      <c r="K7" s="95"/>
      <c r="L7" s="105" t="e">
        <f>I7/G7</f>
        <v>#DIV/0!</v>
      </c>
      <c r="M7" s="95"/>
    </row>
    <row r="8" spans="2:13" ht="30" customHeight="1" x14ac:dyDescent="0.2">
      <c r="B8" s="101" t="s">
        <v>1</v>
      </c>
      <c r="C8" s="134"/>
      <c r="D8" s="88"/>
      <c r="E8" s="88"/>
      <c r="F8" s="88"/>
      <c r="G8" s="88"/>
      <c r="H8" s="105" t="e">
        <f t="shared" ref="H8:H21" si="0">G8/C8</f>
        <v>#DIV/0!</v>
      </c>
      <c r="I8" s="135">
        <f t="shared" ref="I8:I21" si="1">J8+K8</f>
        <v>0</v>
      </c>
      <c r="J8" s="95"/>
      <c r="K8" s="95"/>
      <c r="L8" s="105" t="e">
        <f t="shared" ref="L8:L21" si="2">I8/G8</f>
        <v>#DIV/0!</v>
      </c>
      <c r="M8" s="95"/>
    </row>
    <row r="9" spans="2:13" ht="30" customHeight="1" x14ac:dyDescent="0.2">
      <c r="B9" s="101" t="s">
        <v>2</v>
      </c>
      <c r="C9" s="134"/>
      <c r="D9" s="88"/>
      <c r="E9" s="88"/>
      <c r="F9" s="88"/>
      <c r="G9" s="88"/>
      <c r="H9" s="105" t="e">
        <f t="shared" si="0"/>
        <v>#DIV/0!</v>
      </c>
      <c r="I9" s="135">
        <f t="shared" si="1"/>
        <v>0</v>
      </c>
      <c r="J9" s="95"/>
      <c r="K9" s="95"/>
      <c r="L9" s="105" t="e">
        <f t="shared" si="2"/>
        <v>#DIV/0!</v>
      </c>
      <c r="M9" s="95"/>
    </row>
    <row r="10" spans="2:13" ht="30" customHeight="1" x14ac:dyDescent="0.2">
      <c r="B10" s="101" t="s">
        <v>3</v>
      </c>
      <c r="C10" s="134"/>
      <c r="D10" s="88"/>
      <c r="E10" s="88"/>
      <c r="F10" s="88"/>
      <c r="G10" s="88"/>
      <c r="H10" s="105" t="e">
        <f t="shared" si="0"/>
        <v>#DIV/0!</v>
      </c>
      <c r="I10" s="190">
        <f t="shared" si="1"/>
        <v>0</v>
      </c>
      <c r="J10" s="106"/>
      <c r="K10" s="106"/>
      <c r="L10" s="105" t="e">
        <f t="shared" si="2"/>
        <v>#DIV/0!</v>
      </c>
      <c r="M10" s="95"/>
    </row>
    <row r="11" spans="2:13" ht="30" customHeight="1" x14ac:dyDescent="0.2">
      <c r="B11" s="101" t="s">
        <v>4</v>
      </c>
      <c r="C11" s="134"/>
      <c r="D11" s="88"/>
      <c r="E11" s="88"/>
      <c r="F11" s="88"/>
      <c r="G11" s="88"/>
      <c r="H11" s="105" t="e">
        <f t="shared" si="0"/>
        <v>#DIV/0!</v>
      </c>
      <c r="I11" s="135">
        <f t="shared" si="1"/>
        <v>0</v>
      </c>
      <c r="J11" s="95"/>
      <c r="K11" s="95"/>
      <c r="L11" s="105" t="e">
        <f t="shared" si="2"/>
        <v>#DIV/0!</v>
      </c>
      <c r="M11" s="95"/>
    </row>
    <row r="12" spans="2:13" ht="30" customHeight="1" x14ac:dyDescent="0.2">
      <c r="B12" s="101" t="s">
        <v>5</v>
      </c>
      <c r="C12" s="134"/>
      <c r="D12" s="88"/>
      <c r="E12" s="88"/>
      <c r="F12" s="88"/>
      <c r="G12" s="88"/>
      <c r="H12" s="105" t="e">
        <f t="shared" si="0"/>
        <v>#DIV/0!</v>
      </c>
      <c r="I12" s="135">
        <f t="shared" si="1"/>
        <v>0</v>
      </c>
      <c r="J12" s="91"/>
      <c r="K12" s="91"/>
      <c r="L12" s="105" t="e">
        <f t="shared" si="2"/>
        <v>#DIV/0!</v>
      </c>
      <c r="M12" s="95"/>
    </row>
    <row r="13" spans="2:13" ht="30" customHeight="1" x14ac:dyDescent="0.2">
      <c r="B13" s="101" t="s">
        <v>6</v>
      </c>
      <c r="C13" s="134"/>
      <c r="D13" s="88"/>
      <c r="E13" s="88"/>
      <c r="F13" s="88"/>
      <c r="G13" s="88"/>
      <c r="H13" s="105" t="e">
        <f t="shared" si="0"/>
        <v>#DIV/0!</v>
      </c>
      <c r="I13" s="135">
        <f t="shared" si="1"/>
        <v>0</v>
      </c>
      <c r="J13" s="95"/>
      <c r="K13" s="95"/>
      <c r="L13" s="105" t="e">
        <f t="shared" si="2"/>
        <v>#DIV/0!</v>
      </c>
      <c r="M13" s="95"/>
    </row>
    <row r="14" spans="2:13" ht="30" customHeight="1" x14ac:dyDescent="0.2">
      <c r="B14" s="101" t="s">
        <v>7</v>
      </c>
      <c r="C14" s="134"/>
      <c r="D14" s="88"/>
      <c r="E14" s="88"/>
      <c r="F14" s="88"/>
      <c r="G14" s="88"/>
      <c r="H14" s="105" t="e">
        <f t="shared" si="0"/>
        <v>#DIV/0!</v>
      </c>
      <c r="I14" s="135">
        <f t="shared" si="1"/>
        <v>0</v>
      </c>
      <c r="J14" s="95"/>
      <c r="K14" s="95"/>
      <c r="L14" s="105" t="e">
        <f t="shared" si="2"/>
        <v>#DIV/0!</v>
      </c>
      <c r="M14" s="95"/>
    </row>
    <row r="15" spans="2:13" ht="30" customHeight="1" x14ac:dyDescent="0.2">
      <c r="B15" s="101" t="s">
        <v>8</v>
      </c>
      <c r="C15" s="134"/>
      <c r="D15" s="88"/>
      <c r="E15" s="88"/>
      <c r="F15" s="88"/>
      <c r="G15" s="88"/>
      <c r="H15" s="105" t="e">
        <f t="shared" si="0"/>
        <v>#DIV/0!</v>
      </c>
      <c r="I15" s="135">
        <f t="shared" si="1"/>
        <v>0</v>
      </c>
      <c r="J15" s="95"/>
      <c r="K15" s="95"/>
      <c r="L15" s="105" t="e">
        <f t="shared" si="2"/>
        <v>#DIV/0!</v>
      </c>
      <c r="M15" s="95"/>
    </row>
    <row r="16" spans="2:13" ht="30" customHeight="1" x14ac:dyDescent="0.2">
      <c r="B16" s="101" t="s">
        <v>9</v>
      </c>
      <c r="C16" s="134"/>
      <c r="D16" s="88"/>
      <c r="E16" s="88"/>
      <c r="F16" s="88"/>
      <c r="G16" s="88"/>
      <c r="H16" s="105" t="e">
        <f t="shared" si="0"/>
        <v>#DIV/0!</v>
      </c>
      <c r="I16" s="135">
        <f>J16+K16</f>
        <v>0</v>
      </c>
      <c r="J16" s="95"/>
      <c r="K16" s="95"/>
      <c r="L16" s="105" t="e">
        <f t="shared" si="2"/>
        <v>#DIV/0!</v>
      </c>
      <c r="M16" s="95"/>
    </row>
    <row r="17" spans="2:13" ht="30" customHeight="1" x14ac:dyDescent="0.2">
      <c r="B17" s="101" t="s">
        <v>10</v>
      </c>
      <c r="C17" s="134"/>
      <c r="D17" s="88"/>
      <c r="E17" s="88"/>
      <c r="F17" s="88"/>
      <c r="G17" s="88"/>
      <c r="H17" s="105" t="e">
        <f t="shared" si="0"/>
        <v>#DIV/0!</v>
      </c>
      <c r="I17" s="135">
        <f t="shared" si="1"/>
        <v>0</v>
      </c>
      <c r="J17" s="95"/>
      <c r="K17" s="95"/>
      <c r="L17" s="105" t="e">
        <f t="shared" si="2"/>
        <v>#DIV/0!</v>
      </c>
      <c r="M17" s="95"/>
    </row>
    <row r="18" spans="2:13" ht="30" customHeight="1" x14ac:dyDescent="0.2">
      <c r="B18" s="101" t="s">
        <v>11</v>
      </c>
      <c r="C18" s="134"/>
      <c r="D18" s="88"/>
      <c r="E18" s="88"/>
      <c r="F18" s="88"/>
      <c r="G18" s="88"/>
      <c r="H18" s="105" t="e">
        <f t="shared" si="0"/>
        <v>#DIV/0!</v>
      </c>
      <c r="I18" s="135">
        <f t="shared" si="1"/>
        <v>0</v>
      </c>
      <c r="J18" s="95"/>
      <c r="K18" s="95"/>
      <c r="L18" s="105" t="e">
        <f t="shared" si="2"/>
        <v>#DIV/0!</v>
      </c>
      <c r="M18" s="95"/>
    </row>
    <row r="19" spans="2:13" ht="30" customHeight="1" x14ac:dyDescent="0.2">
      <c r="B19" s="101" t="s">
        <v>12</v>
      </c>
      <c r="C19" s="134"/>
      <c r="D19" s="88"/>
      <c r="E19" s="88"/>
      <c r="F19" s="88"/>
      <c r="G19" s="88"/>
      <c r="H19" s="105" t="e">
        <f t="shared" si="0"/>
        <v>#DIV/0!</v>
      </c>
      <c r="I19" s="135">
        <f t="shared" si="1"/>
        <v>0</v>
      </c>
      <c r="J19" s="95"/>
      <c r="K19" s="95"/>
      <c r="L19" s="105" t="e">
        <f t="shared" si="2"/>
        <v>#DIV/0!</v>
      </c>
      <c r="M19" s="95"/>
    </row>
    <row r="20" spans="2:13" ht="30" customHeight="1" x14ac:dyDescent="0.2">
      <c r="B20" s="101" t="s">
        <v>13</v>
      </c>
      <c r="C20" s="134">
        <v>100</v>
      </c>
      <c r="D20" s="88">
        <v>0</v>
      </c>
      <c r="E20" s="88">
        <v>0</v>
      </c>
      <c r="F20" s="88">
        <v>1</v>
      </c>
      <c r="G20" s="88">
        <v>57</v>
      </c>
      <c r="H20" s="105">
        <f t="shared" si="0"/>
        <v>0.56999999999999995</v>
      </c>
      <c r="I20" s="135">
        <f t="shared" si="1"/>
        <v>1</v>
      </c>
      <c r="J20" s="95">
        <v>1</v>
      </c>
      <c r="K20" s="95">
        <v>0</v>
      </c>
      <c r="L20" s="105">
        <f t="shared" si="2"/>
        <v>1.7543859649122806E-2</v>
      </c>
      <c r="M20" s="95">
        <v>52</v>
      </c>
    </row>
    <row r="21" spans="2:13" ht="30" customHeight="1" x14ac:dyDescent="0.2">
      <c r="B21" s="102" t="s">
        <v>16</v>
      </c>
      <c r="C21" s="136">
        <f>SUM(C7:C20)</f>
        <v>100</v>
      </c>
      <c r="D21" s="136">
        <f>SUM(D7:D20)</f>
        <v>0</v>
      </c>
      <c r="E21" s="136">
        <f>SUM(E7:E20)</f>
        <v>0</v>
      </c>
      <c r="F21" s="136">
        <f>SUM(F7:F20)</f>
        <v>1</v>
      </c>
      <c r="G21" s="136">
        <f>SUM(G7:G20)</f>
        <v>57</v>
      </c>
      <c r="H21" s="109">
        <f t="shared" si="0"/>
        <v>0.56999999999999995</v>
      </c>
      <c r="I21" s="137">
        <f t="shared" si="1"/>
        <v>1</v>
      </c>
      <c r="J21" s="97">
        <f>SUM(J7:J20)</f>
        <v>1</v>
      </c>
      <c r="K21" s="97">
        <f>SUM(K7:K20)</f>
        <v>0</v>
      </c>
      <c r="L21" s="109">
        <f t="shared" si="2"/>
        <v>1.7543859649122806E-2</v>
      </c>
      <c r="M21" s="97">
        <f>SUM(M7:M20)</f>
        <v>52</v>
      </c>
    </row>
    <row r="22" spans="2:13" x14ac:dyDescent="0.2">
      <c r="B22" s="48"/>
      <c r="C22" s="48"/>
      <c r="D22" s="48"/>
      <c r="E22" s="48"/>
      <c r="F22" s="48"/>
      <c r="G22" s="48"/>
    </row>
    <row r="23" spans="2:13" x14ac:dyDescent="0.2">
      <c r="L23" s="62"/>
    </row>
  </sheetData>
  <sheetProtection formatCells="0" formatColumns="0" formatRows="0" selectLockedCells="1"/>
  <mergeCells count="14">
    <mergeCell ref="E5:E6"/>
    <mergeCell ref="G4:G6"/>
    <mergeCell ref="L4:L6"/>
    <mergeCell ref="M4:M6"/>
    <mergeCell ref="B2:M2"/>
    <mergeCell ref="B4:B6"/>
    <mergeCell ref="H4:H6"/>
    <mergeCell ref="I4:K4"/>
    <mergeCell ref="J5:K5"/>
    <mergeCell ref="I5:I6"/>
    <mergeCell ref="C4:C6"/>
    <mergeCell ref="F5:F6"/>
    <mergeCell ref="D4:F4"/>
    <mergeCell ref="D5:D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52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731D-0CB7-4D5D-97E7-0721A6AB11D7}">
  <sheetPr>
    <pageSetUpPr fitToPage="1"/>
  </sheetPr>
  <dimension ref="B1:L22"/>
  <sheetViews>
    <sheetView view="pageBreakPreview" topLeftCell="A13" zoomScale="80" zoomScaleNormal="100" zoomScaleSheetLayoutView="80" workbookViewId="0">
      <selection activeCell="J22" sqref="B1:J22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5.7109375" style="2" customWidth="1"/>
    <col min="5" max="5" width="16.7109375" style="2" customWidth="1"/>
    <col min="6" max="10" width="10.7109375" style="2" customWidth="1"/>
    <col min="11" max="11" width="9.140625" style="2"/>
    <col min="12" max="12" width="15.140625" style="2" customWidth="1"/>
    <col min="13" max="16384" width="9.140625" style="2"/>
  </cols>
  <sheetData>
    <row r="1" spans="2:12" s="41" customFormat="1" ht="15" customHeight="1" x14ac:dyDescent="0.3">
      <c r="B1" s="47"/>
    </row>
    <row r="2" spans="2:12" s="41" customFormat="1" ht="29.25" customHeight="1" x14ac:dyDescent="0.3">
      <c r="B2" s="356" t="s">
        <v>89</v>
      </c>
      <c r="C2" s="356"/>
      <c r="D2" s="356"/>
      <c r="E2" s="356"/>
      <c r="F2" s="356"/>
      <c r="G2" s="356"/>
      <c r="H2" s="356"/>
      <c r="I2" s="356"/>
      <c r="J2" s="356"/>
    </row>
    <row r="3" spans="2:12" s="41" customFormat="1" ht="16.5" customHeight="1" x14ac:dyDescent="0.3">
      <c r="B3" s="38"/>
      <c r="C3" s="53"/>
      <c r="D3" s="53"/>
      <c r="E3" s="53"/>
      <c r="F3" s="53"/>
      <c r="G3" s="53"/>
      <c r="H3" s="8"/>
      <c r="I3" s="53"/>
    </row>
    <row r="4" spans="2:12" s="41" customFormat="1" ht="22.5" customHeight="1" x14ac:dyDescent="0.3">
      <c r="B4" s="289" t="s">
        <v>14</v>
      </c>
      <c r="C4" s="274" t="s">
        <v>210</v>
      </c>
      <c r="D4" s="274"/>
      <c r="E4" s="274"/>
      <c r="F4" s="274" t="s">
        <v>214</v>
      </c>
      <c r="G4" s="274"/>
      <c r="H4" s="274"/>
      <c r="I4" s="274"/>
      <c r="J4" s="382" t="s">
        <v>215</v>
      </c>
    </row>
    <row r="5" spans="2:12" ht="36" customHeight="1" x14ac:dyDescent="0.2">
      <c r="B5" s="290"/>
      <c r="C5" s="274"/>
      <c r="D5" s="274"/>
      <c r="E5" s="274"/>
      <c r="F5" s="274"/>
      <c r="G5" s="274"/>
      <c r="H5" s="274"/>
      <c r="I5" s="274"/>
      <c r="J5" s="383"/>
    </row>
    <row r="6" spans="2:12" ht="81.75" customHeight="1" x14ac:dyDescent="0.2">
      <c r="B6" s="290"/>
      <c r="C6" s="289" t="s">
        <v>84</v>
      </c>
      <c r="D6" s="351" t="s">
        <v>211</v>
      </c>
      <c r="E6" s="351"/>
      <c r="F6" s="259" t="s">
        <v>84</v>
      </c>
      <c r="G6" s="259" t="s">
        <v>87</v>
      </c>
      <c r="H6" s="259" t="s">
        <v>88</v>
      </c>
      <c r="I6" s="259" t="s">
        <v>213</v>
      </c>
      <c r="J6" s="383"/>
    </row>
    <row r="7" spans="2:12" ht="53.25" customHeight="1" x14ac:dyDescent="0.2">
      <c r="B7" s="291"/>
      <c r="C7" s="291"/>
      <c r="D7" s="78" t="s">
        <v>84</v>
      </c>
      <c r="E7" s="83" t="s">
        <v>212</v>
      </c>
      <c r="F7" s="260"/>
      <c r="G7" s="260"/>
      <c r="H7" s="260"/>
      <c r="I7" s="260"/>
      <c r="J7" s="384"/>
    </row>
    <row r="8" spans="2:12" ht="30" customHeight="1" x14ac:dyDescent="0.2">
      <c r="B8" s="101" t="s">
        <v>0</v>
      </c>
      <c r="C8" s="95"/>
      <c r="D8" s="95"/>
      <c r="E8" s="178" t="e">
        <f>D8/C8</f>
        <v>#DIV/0!</v>
      </c>
      <c r="F8" s="135">
        <f>G8+H8+I8</f>
        <v>0</v>
      </c>
      <c r="G8" s="95"/>
      <c r="H8" s="95"/>
      <c r="I8" s="95"/>
      <c r="J8" s="179"/>
      <c r="L8" s="81" t="b">
        <f>C8=F8+J8</f>
        <v>1</v>
      </c>
    </row>
    <row r="9" spans="2:12" ht="30" customHeight="1" x14ac:dyDescent="0.2">
      <c r="B9" s="101" t="s">
        <v>1</v>
      </c>
      <c r="C9" s="95"/>
      <c r="D9" s="95"/>
      <c r="E9" s="178" t="e">
        <f t="shared" ref="E9:E22" si="0">D9/C9</f>
        <v>#DIV/0!</v>
      </c>
      <c r="F9" s="135">
        <f t="shared" ref="F9:F22" si="1">G9+H9+I9</f>
        <v>0</v>
      </c>
      <c r="G9" s="95"/>
      <c r="H9" s="95"/>
      <c r="I9" s="95"/>
      <c r="J9" s="179"/>
      <c r="L9" s="81" t="b">
        <f t="shared" ref="L9:L22" si="2">C9=F9+J9</f>
        <v>1</v>
      </c>
    </row>
    <row r="10" spans="2:12" ht="30" customHeight="1" x14ac:dyDescent="0.2">
      <c r="B10" s="101" t="s">
        <v>2</v>
      </c>
      <c r="C10" s="95"/>
      <c r="D10" s="95"/>
      <c r="E10" s="178" t="e">
        <f t="shared" si="0"/>
        <v>#DIV/0!</v>
      </c>
      <c r="F10" s="135">
        <f t="shared" si="1"/>
        <v>0</v>
      </c>
      <c r="G10" s="95"/>
      <c r="H10" s="95"/>
      <c r="I10" s="95"/>
      <c r="J10" s="179"/>
      <c r="L10" s="81" t="b">
        <f t="shared" si="2"/>
        <v>1</v>
      </c>
    </row>
    <row r="11" spans="2:12" ht="30" customHeight="1" x14ac:dyDescent="0.2">
      <c r="B11" s="101" t="s">
        <v>3</v>
      </c>
      <c r="C11" s="95"/>
      <c r="D11" s="95"/>
      <c r="E11" s="178" t="e">
        <f t="shared" si="0"/>
        <v>#DIV/0!</v>
      </c>
      <c r="F11" s="135">
        <f t="shared" si="1"/>
        <v>0</v>
      </c>
      <c r="G11" s="95"/>
      <c r="H11" s="95"/>
      <c r="I11" s="95"/>
      <c r="J11" s="179"/>
      <c r="L11" s="81" t="b">
        <f t="shared" si="2"/>
        <v>1</v>
      </c>
    </row>
    <row r="12" spans="2:12" ht="30" customHeight="1" x14ac:dyDescent="0.2">
      <c r="B12" s="101" t="s">
        <v>4</v>
      </c>
      <c r="C12" s="95"/>
      <c r="D12" s="95"/>
      <c r="E12" s="178" t="e">
        <f t="shared" si="0"/>
        <v>#DIV/0!</v>
      </c>
      <c r="F12" s="135">
        <f t="shared" si="1"/>
        <v>0</v>
      </c>
      <c r="G12" s="95"/>
      <c r="H12" s="95"/>
      <c r="I12" s="95"/>
      <c r="J12" s="179"/>
      <c r="L12" s="81" t="b">
        <f t="shared" si="2"/>
        <v>1</v>
      </c>
    </row>
    <row r="13" spans="2:12" ht="30" customHeight="1" x14ac:dyDescent="0.2">
      <c r="B13" s="101" t="s">
        <v>5</v>
      </c>
      <c r="C13" s="91"/>
      <c r="D13" s="91"/>
      <c r="E13" s="178" t="e">
        <f t="shared" si="0"/>
        <v>#DIV/0!</v>
      </c>
      <c r="F13" s="135">
        <f t="shared" si="1"/>
        <v>0</v>
      </c>
      <c r="G13" s="91"/>
      <c r="H13" s="91"/>
      <c r="I13" s="91"/>
      <c r="J13" s="180"/>
      <c r="L13" s="81" t="b">
        <f t="shared" si="2"/>
        <v>1</v>
      </c>
    </row>
    <row r="14" spans="2:12" ht="30" customHeight="1" x14ac:dyDescent="0.2">
      <c r="B14" s="101" t="s">
        <v>6</v>
      </c>
      <c r="C14" s="95"/>
      <c r="D14" s="95"/>
      <c r="E14" s="178" t="e">
        <f t="shared" si="0"/>
        <v>#DIV/0!</v>
      </c>
      <c r="F14" s="135">
        <f t="shared" si="1"/>
        <v>0</v>
      </c>
      <c r="G14" s="95"/>
      <c r="H14" s="95"/>
      <c r="I14" s="95"/>
      <c r="J14" s="179"/>
      <c r="L14" s="81" t="b">
        <f t="shared" si="2"/>
        <v>1</v>
      </c>
    </row>
    <row r="15" spans="2:12" ht="30" customHeight="1" x14ac:dyDescent="0.2">
      <c r="B15" s="101" t="s">
        <v>7</v>
      </c>
      <c r="C15" s="95"/>
      <c r="D15" s="95"/>
      <c r="E15" s="178" t="e">
        <f t="shared" si="0"/>
        <v>#DIV/0!</v>
      </c>
      <c r="F15" s="135">
        <f t="shared" si="1"/>
        <v>0</v>
      </c>
      <c r="G15" s="95"/>
      <c r="H15" s="95"/>
      <c r="I15" s="95"/>
      <c r="J15" s="179"/>
      <c r="L15" s="81" t="b">
        <f t="shared" si="2"/>
        <v>1</v>
      </c>
    </row>
    <row r="16" spans="2:12" ht="30" customHeight="1" x14ac:dyDescent="0.2">
      <c r="B16" s="101" t="s">
        <v>8</v>
      </c>
      <c r="C16" s="95"/>
      <c r="D16" s="95"/>
      <c r="E16" s="178" t="e">
        <f t="shared" si="0"/>
        <v>#DIV/0!</v>
      </c>
      <c r="F16" s="135">
        <f t="shared" si="1"/>
        <v>0</v>
      </c>
      <c r="G16" s="95"/>
      <c r="H16" s="95"/>
      <c r="I16" s="95"/>
      <c r="J16" s="179"/>
      <c r="L16" s="81" t="b">
        <f t="shared" si="2"/>
        <v>1</v>
      </c>
    </row>
    <row r="17" spans="2:12" ht="30" customHeight="1" x14ac:dyDescent="0.2">
      <c r="B17" s="101" t="s">
        <v>9</v>
      </c>
      <c r="C17" s="95"/>
      <c r="D17" s="95"/>
      <c r="E17" s="178" t="e">
        <f t="shared" si="0"/>
        <v>#DIV/0!</v>
      </c>
      <c r="F17" s="135">
        <f>G17+H17+I17</f>
        <v>0</v>
      </c>
      <c r="G17" s="95"/>
      <c r="H17" s="95"/>
      <c r="I17" s="95"/>
      <c r="J17" s="180"/>
      <c r="L17" s="81" t="b">
        <f t="shared" si="2"/>
        <v>1</v>
      </c>
    </row>
    <row r="18" spans="2:12" ht="30" customHeight="1" x14ac:dyDescent="0.2">
      <c r="B18" s="101" t="s">
        <v>10</v>
      </c>
      <c r="C18" s="95"/>
      <c r="D18" s="95"/>
      <c r="E18" s="178" t="e">
        <f t="shared" si="0"/>
        <v>#DIV/0!</v>
      </c>
      <c r="F18" s="135">
        <f t="shared" si="1"/>
        <v>0</v>
      </c>
      <c r="G18" s="95"/>
      <c r="H18" s="95"/>
      <c r="I18" s="95"/>
      <c r="J18" s="179"/>
      <c r="L18" s="81" t="b">
        <f t="shared" si="2"/>
        <v>1</v>
      </c>
    </row>
    <row r="19" spans="2:12" ht="30" customHeight="1" x14ac:dyDescent="0.2">
      <c r="B19" s="101" t="s">
        <v>11</v>
      </c>
      <c r="C19" s="95"/>
      <c r="D19" s="95"/>
      <c r="E19" s="178" t="e">
        <f t="shared" si="0"/>
        <v>#DIV/0!</v>
      </c>
      <c r="F19" s="135">
        <f t="shared" si="1"/>
        <v>0</v>
      </c>
      <c r="G19" s="95"/>
      <c r="H19" s="95"/>
      <c r="I19" s="95"/>
      <c r="J19" s="179"/>
      <c r="L19" s="81" t="b">
        <f t="shared" si="2"/>
        <v>1</v>
      </c>
    </row>
    <row r="20" spans="2:12" ht="30" customHeight="1" x14ac:dyDescent="0.2">
      <c r="B20" s="101" t="s">
        <v>12</v>
      </c>
      <c r="C20" s="95"/>
      <c r="D20" s="95"/>
      <c r="E20" s="178" t="e">
        <f t="shared" si="0"/>
        <v>#DIV/0!</v>
      </c>
      <c r="F20" s="135">
        <f t="shared" si="1"/>
        <v>0</v>
      </c>
      <c r="G20" s="95"/>
      <c r="H20" s="95"/>
      <c r="I20" s="95"/>
      <c r="J20" s="179"/>
      <c r="L20" s="81" t="b">
        <f t="shared" si="2"/>
        <v>1</v>
      </c>
    </row>
    <row r="21" spans="2:12" ht="30" customHeight="1" x14ac:dyDescent="0.2">
      <c r="B21" s="101" t="s">
        <v>13</v>
      </c>
      <c r="C21" s="95">
        <v>2889</v>
      </c>
      <c r="D21" s="95">
        <v>390</v>
      </c>
      <c r="E21" s="178">
        <f t="shared" si="0"/>
        <v>0.13499480789200416</v>
      </c>
      <c r="F21" s="135">
        <f t="shared" si="1"/>
        <v>2889</v>
      </c>
      <c r="G21" s="95">
        <v>2751</v>
      </c>
      <c r="H21" s="95">
        <v>138</v>
      </c>
      <c r="I21" s="95">
        <v>0</v>
      </c>
      <c r="J21" s="179">
        <v>0</v>
      </c>
      <c r="L21" s="81" t="b">
        <f t="shared" si="2"/>
        <v>1</v>
      </c>
    </row>
    <row r="22" spans="2:12" ht="30" customHeight="1" x14ac:dyDescent="0.2">
      <c r="B22" s="102" t="s">
        <v>16</v>
      </c>
      <c r="C22" s="97">
        <f t="shared" ref="C22:J22" si="3">SUM(C8:C21)</f>
        <v>2889</v>
      </c>
      <c r="D22" s="97">
        <f t="shared" si="3"/>
        <v>390</v>
      </c>
      <c r="E22" s="181">
        <f t="shared" si="0"/>
        <v>0.13499480789200416</v>
      </c>
      <c r="F22" s="137">
        <f t="shared" si="1"/>
        <v>2889</v>
      </c>
      <c r="G22" s="97">
        <f t="shared" si="3"/>
        <v>2751</v>
      </c>
      <c r="H22" s="97">
        <f t="shared" si="3"/>
        <v>138</v>
      </c>
      <c r="I22" s="97">
        <f t="shared" si="3"/>
        <v>0</v>
      </c>
      <c r="J22" s="97">
        <f t="shared" si="3"/>
        <v>0</v>
      </c>
      <c r="L22" s="81" t="b">
        <f t="shared" si="2"/>
        <v>1</v>
      </c>
    </row>
  </sheetData>
  <sheetProtection formatCells="0" formatColumns="0" formatRows="0" selectLockedCells="1"/>
  <mergeCells count="11">
    <mergeCell ref="B2:J2"/>
    <mergeCell ref="D6:E6"/>
    <mergeCell ref="F6:F7"/>
    <mergeCell ref="G6:G7"/>
    <mergeCell ref="H6:H7"/>
    <mergeCell ref="I6:I7"/>
    <mergeCell ref="F4:I5"/>
    <mergeCell ref="B4:B7"/>
    <mergeCell ref="C4:E5"/>
    <mergeCell ref="C6:C7"/>
    <mergeCell ref="J4:J7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2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DB0A-B362-4E86-BFBD-0FB8D267E282}">
  <sheetPr>
    <pageSetUpPr fitToPage="1"/>
  </sheetPr>
  <dimension ref="B2:M21"/>
  <sheetViews>
    <sheetView view="pageBreakPreview" topLeftCell="A10" zoomScale="80" zoomScaleNormal="90" zoomScaleSheetLayoutView="80" workbookViewId="0">
      <selection activeCell="P19" sqref="P19"/>
    </sheetView>
  </sheetViews>
  <sheetFormatPr defaultRowHeight="12.75" x14ac:dyDescent="0.2"/>
  <cols>
    <col min="1" max="1" width="2" style="2" customWidth="1"/>
    <col min="2" max="2" width="35.85546875" style="2" customWidth="1"/>
    <col min="3" max="11" width="10.7109375" style="2" customWidth="1"/>
    <col min="12" max="12" width="9.140625" style="2"/>
    <col min="13" max="13" width="13.28515625" style="2" customWidth="1"/>
    <col min="14" max="16384" width="9.140625" style="2"/>
  </cols>
  <sheetData>
    <row r="2" spans="2:13" ht="20.25" x14ac:dyDescent="0.3">
      <c r="B2" s="264" t="s">
        <v>256</v>
      </c>
      <c r="C2" s="264"/>
      <c r="D2" s="264"/>
      <c r="E2" s="264"/>
      <c r="F2" s="264"/>
      <c r="G2" s="264"/>
      <c r="H2" s="264"/>
      <c r="I2" s="264"/>
      <c r="J2" s="264"/>
      <c r="K2" s="264"/>
    </row>
    <row r="4" spans="2:13" ht="25.5" customHeight="1" x14ac:dyDescent="0.2">
      <c r="B4" s="265" t="s">
        <v>14</v>
      </c>
      <c r="C4" s="259" t="s">
        <v>261</v>
      </c>
      <c r="D4" s="274" t="s">
        <v>293</v>
      </c>
      <c r="E4" s="274"/>
      <c r="F4" s="274"/>
      <c r="G4" s="274"/>
      <c r="H4" s="274"/>
      <c r="I4" s="274"/>
      <c r="J4" s="274"/>
      <c r="K4" s="274"/>
    </row>
    <row r="5" spans="2:13" ht="21.75" customHeight="1" x14ac:dyDescent="0.2">
      <c r="B5" s="266"/>
      <c r="C5" s="273"/>
      <c r="D5" s="259" t="s">
        <v>257</v>
      </c>
      <c r="E5" s="271" t="s">
        <v>26</v>
      </c>
      <c r="F5" s="259" t="s">
        <v>292</v>
      </c>
      <c r="G5" s="271" t="s">
        <v>26</v>
      </c>
      <c r="H5" s="259" t="s">
        <v>259</v>
      </c>
      <c r="I5" s="275" t="s">
        <v>26</v>
      </c>
      <c r="J5" s="259" t="s">
        <v>260</v>
      </c>
      <c r="K5" s="271" t="s">
        <v>26</v>
      </c>
    </row>
    <row r="6" spans="2:13" ht="116.25" customHeight="1" x14ac:dyDescent="0.2">
      <c r="B6" s="267"/>
      <c r="C6" s="260"/>
      <c r="D6" s="260"/>
      <c r="E6" s="272"/>
      <c r="F6" s="260"/>
      <c r="G6" s="272"/>
      <c r="H6" s="260"/>
      <c r="I6" s="276"/>
      <c r="J6" s="260"/>
      <c r="K6" s="272"/>
    </row>
    <row r="7" spans="2:13" ht="30" customHeight="1" x14ac:dyDescent="0.2">
      <c r="B7" s="101" t="s">
        <v>0</v>
      </c>
      <c r="C7" s="138">
        <f>'1.1. Кол-во ГС'!L7</f>
        <v>0</v>
      </c>
      <c r="D7" s="138"/>
      <c r="E7" s="252" t="e">
        <f t="shared" ref="E7:E21" si="0">D7/C7</f>
        <v>#DIV/0!</v>
      </c>
      <c r="F7" s="138"/>
      <c r="G7" s="252" t="e">
        <f t="shared" ref="G7:G21" si="1">F7/C7</f>
        <v>#DIV/0!</v>
      </c>
      <c r="H7" s="138"/>
      <c r="I7" s="252" t="e">
        <f t="shared" ref="I7:I21" si="2">H7/C7</f>
        <v>#DIV/0!</v>
      </c>
      <c r="J7" s="138"/>
      <c r="K7" s="252" t="e">
        <f t="shared" ref="K7:K21" si="3">J7/C7</f>
        <v>#DIV/0!</v>
      </c>
      <c r="L7" s="17"/>
      <c r="M7" s="81" t="b">
        <f t="shared" ref="M7:M21" si="4">C7=D7+F7+H7+J7</f>
        <v>1</v>
      </c>
    </row>
    <row r="8" spans="2:13" ht="30" customHeight="1" x14ac:dyDescent="0.2">
      <c r="B8" s="101" t="s">
        <v>1</v>
      </c>
      <c r="C8" s="138">
        <f>'1.1. Кол-во ГС'!L8</f>
        <v>0</v>
      </c>
      <c r="D8" s="138"/>
      <c r="E8" s="252" t="e">
        <f t="shared" si="0"/>
        <v>#DIV/0!</v>
      </c>
      <c r="F8" s="138"/>
      <c r="G8" s="252" t="e">
        <f t="shared" si="1"/>
        <v>#DIV/0!</v>
      </c>
      <c r="H8" s="138"/>
      <c r="I8" s="252" t="e">
        <f t="shared" si="2"/>
        <v>#DIV/0!</v>
      </c>
      <c r="J8" s="138"/>
      <c r="K8" s="252" t="e">
        <f t="shared" si="3"/>
        <v>#DIV/0!</v>
      </c>
      <c r="L8" s="17"/>
      <c r="M8" s="81" t="b">
        <f t="shared" si="4"/>
        <v>1</v>
      </c>
    </row>
    <row r="9" spans="2:13" ht="30" customHeight="1" x14ac:dyDescent="0.2">
      <c r="B9" s="101" t="s">
        <v>2</v>
      </c>
      <c r="C9" s="138">
        <f>'1.1. Кол-во ГС'!L9</f>
        <v>0</v>
      </c>
      <c r="D9" s="138"/>
      <c r="E9" s="252" t="e">
        <f t="shared" si="0"/>
        <v>#DIV/0!</v>
      </c>
      <c r="F9" s="138"/>
      <c r="G9" s="252" t="e">
        <f t="shared" si="1"/>
        <v>#DIV/0!</v>
      </c>
      <c r="H9" s="138"/>
      <c r="I9" s="252" t="e">
        <f t="shared" si="2"/>
        <v>#DIV/0!</v>
      </c>
      <c r="J9" s="138"/>
      <c r="K9" s="252" t="e">
        <f t="shared" si="3"/>
        <v>#DIV/0!</v>
      </c>
      <c r="L9" s="17"/>
      <c r="M9" s="81" t="b">
        <f t="shared" si="4"/>
        <v>1</v>
      </c>
    </row>
    <row r="10" spans="2:13" ht="30" customHeight="1" x14ac:dyDescent="0.2">
      <c r="B10" s="101" t="s">
        <v>3</v>
      </c>
      <c r="C10" s="138">
        <f>'1.1. Кол-во ГС'!L10</f>
        <v>0</v>
      </c>
      <c r="D10" s="138"/>
      <c r="E10" s="252" t="e">
        <f t="shared" si="0"/>
        <v>#DIV/0!</v>
      </c>
      <c r="F10" s="138"/>
      <c r="G10" s="252" t="e">
        <f t="shared" si="1"/>
        <v>#DIV/0!</v>
      </c>
      <c r="H10" s="138"/>
      <c r="I10" s="252" t="e">
        <f t="shared" si="2"/>
        <v>#DIV/0!</v>
      </c>
      <c r="J10" s="138"/>
      <c r="K10" s="252" t="e">
        <f t="shared" si="3"/>
        <v>#DIV/0!</v>
      </c>
      <c r="L10" s="17"/>
      <c r="M10" s="81" t="b">
        <f t="shared" si="4"/>
        <v>1</v>
      </c>
    </row>
    <row r="11" spans="2:13" ht="30" customHeight="1" x14ac:dyDescent="0.2">
      <c r="B11" s="101" t="s">
        <v>4</v>
      </c>
      <c r="C11" s="138">
        <f>'1.1. Кол-во ГС'!L11</f>
        <v>0</v>
      </c>
      <c r="D11" s="138"/>
      <c r="E11" s="252" t="e">
        <f t="shared" si="0"/>
        <v>#DIV/0!</v>
      </c>
      <c r="F11" s="138"/>
      <c r="G11" s="252" t="e">
        <f t="shared" si="1"/>
        <v>#DIV/0!</v>
      </c>
      <c r="H11" s="138"/>
      <c r="I11" s="252" t="e">
        <f t="shared" si="2"/>
        <v>#DIV/0!</v>
      </c>
      <c r="J11" s="138"/>
      <c r="K11" s="252" t="e">
        <f t="shared" si="3"/>
        <v>#DIV/0!</v>
      </c>
      <c r="L11" s="17"/>
      <c r="M11" s="81" t="b">
        <f t="shared" si="4"/>
        <v>1</v>
      </c>
    </row>
    <row r="12" spans="2:13" ht="30" customHeight="1" x14ac:dyDescent="0.2">
      <c r="B12" s="101" t="s">
        <v>5</v>
      </c>
      <c r="C12" s="138">
        <f>'1.1. Кол-во ГС'!L12</f>
        <v>0</v>
      </c>
      <c r="D12" s="138"/>
      <c r="E12" s="252" t="e">
        <f t="shared" si="0"/>
        <v>#DIV/0!</v>
      </c>
      <c r="F12" s="138"/>
      <c r="G12" s="252" t="e">
        <f t="shared" si="1"/>
        <v>#DIV/0!</v>
      </c>
      <c r="H12" s="138"/>
      <c r="I12" s="252" t="e">
        <f t="shared" si="2"/>
        <v>#DIV/0!</v>
      </c>
      <c r="J12" s="138"/>
      <c r="K12" s="252" t="e">
        <f t="shared" si="3"/>
        <v>#DIV/0!</v>
      </c>
      <c r="L12" s="17"/>
      <c r="M12" s="81" t="b">
        <f t="shared" si="4"/>
        <v>1</v>
      </c>
    </row>
    <row r="13" spans="2:13" ht="30" customHeight="1" x14ac:dyDescent="0.2">
      <c r="B13" s="101" t="s">
        <v>6</v>
      </c>
      <c r="C13" s="138">
        <f>'1.1. Кол-во ГС'!L13</f>
        <v>0</v>
      </c>
      <c r="D13" s="138"/>
      <c r="E13" s="252" t="e">
        <f t="shared" si="0"/>
        <v>#DIV/0!</v>
      </c>
      <c r="F13" s="138"/>
      <c r="G13" s="252" t="e">
        <f t="shared" si="1"/>
        <v>#DIV/0!</v>
      </c>
      <c r="H13" s="138"/>
      <c r="I13" s="252" t="e">
        <f t="shared" si="2"/>
        <v>#DIV/0!</v>
      </c>
      <c r="J13" s="138"/>
      <c r="K13" s="252" t="e">
        <f t="shared" si="3"/>
        <v>#DIV/0!</v>
      </c>
      <c r="L13" s="17"/>
      <c r="M13" s="81" t="b">
        <f t="shared" si="4"/>
        <v>1</v>
      </c>
    </row>
    <row r="14" spans="2:13" ht="30" customHeight="1" x14ac:dyDescent="0.2">
      <c r="B14" s="101" t="s">
        <v>7</v>
      </c>
      <c r="C14" s="138">
        <f>'1.1. Кол-во ГС'!L14</f>
        <v>0</v>
      </c>
      <c r="D14" s="138"/>
      <c r="E14" s="252" t="e">
        <f t="shared" si="0"/>
        <v>#DIV/0!</v>
      </c>
      <c r="F14" s="138"/>
      <c r="G14" s="252" t="e">
        <f t="shared" si="1"/>
        <v>#DIV/0!</v>
      </c>
      <c r="H14" s="138"/>
      <c r="I14" s="252" t="e">
        <f t="shared" si="2"/>
        <v>#DIV/0!</v>
      </c>
      <c r="J14" s="138"/>
      <c r="K14" s="252" t="e">
        <f t="shared" si="3"/>
        <v>#DIV/0!</v>
      </c>
      <c r="L14" s="17"/>
      <c r="M14" s="81" t="b">
        <f t="shared" si="4"/>
        <v>1</v>
      </c>
    </row>
    <row r="15" spans="2:13" ht="30" customHeight="1" x14ac:dyDescent="0.2">
      <c r="B15" s="101" t="s">
        <v>8</v>
      </c>
      <c r="C15" s="138">
        <f>'1.1. Кол-во ГС'!L15</f>
        <v>0</v>
      </c>
      <c r="D15" s="138"/>
      <c r="E15" s="252" t="e">
        <f t="shared" si="0"/>
        <v>#DIV/0!</v>
      </c>
      <c r="F15" s="138"/>
      <c r="G15" s="252" t="e">
        <f t="shared" si="1"/>
        <v>#DIV/0!</v>
      </c>
      <c r="H15" s="138"/>
      <c r="I15" s="252" t="e">
        <f t="shared" si="2"/>
        <v>#DIV/0!</v>
      </c>
      <c r="J15" s="138"/>
      <c r="K15" s="252" t="e">
        <f t="shared" si="3"/>
        <v>#DIV/0!</v>
      </c>
      <c r="L15" s="17"/>
      <c r="M15" s="81" t="b">
        <f t="shared" si="4"/>
        <v>1</v>
      </c>
    </row>
    <row r="16" spans="2:13" ht="30" customHeight="1" x14ac:dyDescent="0.2">
      <c r="B16" s="101" t="s">
        <v>9</v>
      </c>
      <c r="C16" s="138">
        <f>'1.1. Кол-во ГС'!L16</f>
        <v>0</v>
      </c>
      <c r="D16" s="138"/>
      <c r="E16" s="252" t="e">
        <f t="shared" si="0"/>
        <v>#DIV/0!</v>
      </c>
      <c r="F16" s="138"/>
      <c r="G16" s="252" t="e">
        <f t="shared" si="1"/>
        <v>#DIV/0!</v>
      </c>
      <c r="H16" s="138"/>
      <c r="I16" s="252" t="e">
        <f t="shared" si="2"/>
        <v>#DIV/0!</v>
      </c>
      <c r="J16" s="138"/>
      <c r="K16" s="252" t="e">
        <f t="shared" si="3"/>
        <v>#DIV/0!</v>
      </c>
      <c r="L16" s="17"/>
      <c r="M16" s="81" t="b">
        <f t="shared" si="4"/>
        <v>1</v>
      </c>
    </row>
    <row r="17" spans="2:13" ht="30" customHeight="1" x14ac:dyDescent="0.2">
      <c r="B17" s="101" t="s">
        <v>10</v>
      </c>
      <c r="C17" s="138">
        <f>'1.1. Кол-во ГС'!L17</f>
        <v>0</v>
      </c>
      <c r="D17" s="138"/>
      <c r="E17" s="252" t="e">
        <f t="shared" si="0"/>
        <v>#DIV/0!</v>
      </c>
      <c r="F17" s="138"/>
      <c r="G17" s="252" t="e">
        <f t="shared" si="1"/>
        <v>#DIV/0!</v>
      </c>
      <c r="H17" s="138"/>
      <c r="I17" s="252" t="e">
        <f t="shared" si="2"/>
        <v>#DIV/0!</v>
      </c>
      <c r="J17" s="138"/>
      <c r="K17" s="252" t="e">
        <f t="shared" si="3"/>
        <v>#DIV/0!</v>
      </c>
      <c r="L17" s="17"/>
      <c r="M17" s="81" t="b">
        <f t="shared" si="4"/>
        <v>1</v>
      </c>
    </row>
    <row r="18" spans="2:13" ht="30" customHeight="1" x14ac:dyDescent="0.2">
      <c r="B18" s="101" t="s">
        <v>11</v>
      </c>
      <c r="C18" s="138">
        <f>'1.1. Кол-во ГС'!L18</f>
        <v>0</v>
      </c>
      <c r="D18" s="138"/>
      <c r="E18" s="252" t="e">
        <f t="shared" si="0"/>
        <v>#DIV/0!</v>
      </c>
      <c r="F18" s="138"/>
      <c r="G18" s="252" t="e">
        <f t="shared" si="1"/>
        <v>#DIV/0!</v>
      </c>
      <c r="H18" s="138"/>
      <c r="I18" s="252" t="e">
        <f t="shared" si="2"/>
        <v>#DIV/0!</v>
      </c>
      <c r="J18" s="138"/>
      <c r="K18" s="252" t="e">
        <f t="shared" si="3"/>
        <v>#DIV/0!</v>
      </c>
      <c r="L18" s="17"/>
      <c r="M18" s="81" t="b">
        <f t="shared" si="4"/>
        <v>1</v>
      </c>
    </row>
    <row r="19" spans="2:13" ht="30" customHeight="1" x14ac:dyDescent="0.2">
      <c r="B19" s="101" t="s">
        <v>12</v>
      </c>
      <c r="C19" s="138">
        <f>'1.1. Кол-во ГС'!L19</f>
        <v>0</v>
      </c>
      <c r="D19" s="138"/>
      <c r="E19" s="252" t="e">
        <f t="shared" si="0"/>
        <v>#DIV/0!</v>
      </c>
      <c r="F19" s="138"/>
      <c r="G19" s="252" t="e">
        <f t="shared" si="1"/>
        <v>#DIV/0!</v>
      </c>
      <c r="H19" s="138"/>
      <c r="I19" s="252" t="e">
        <f t="shared" si="2"/>
        <v>#DIV/0!</v>
      </c>
      <c r="J19" s="138"/>
      <c r="K19" s="252" t="e">
        <f t="shared" si="3"/>
        <v>#DIV/0!</v>
      </c>
      <c r="L19" s="17"/>
      <c r="M19" s="81" t="b">
        <f t="shared" si="4"/>
        <v>1</v>
      </c>
    </row>
    <row r="20" spans="2:13" ht="30" customHeight="1" x14ac:dyDescent="0.2">
      <c r="B20" s="101" t="s">
        <v>13</v>
      </c>
      <c r="C20" s="138">
        <f>'1.1. Кол-во ГС'!L20</f>
        <v>1347</v>
      </c>
      <c r="D20" s="138">
        <v>272</v>
      </c>
      <c r="E20" s="252">
        <f t="shared" si="0"/>
        <v>0.20193021529324426</v>
      </c>
      <c r="F20" s="138">
        <v>50</v>
      </c>
      <c r="G20" s="252">
        <f t="shared" si="1"/>
        <v>3.711952487008166E-2</v>
      </c>
      <c r="H20" s="138">
        <v>997</v>
      </c>
      <c r="I20" s="252">
        <f t="shared" si="2"/>
        <v>0.74016332590942835</v>
      </c>
      <c r="J20" s="138">
        <v>28</v>
      </c>
      <c r="K20" s="252">
        <f t="shared" si="3"/>
        <v>2.0786933927245732E-2</v>
      </c>
      <c r="L20" s="17"/>
      <c r="M20" s="81" t="b">
        <f t="shared" si="4"/>
        <v>1</v>
      </c>
    </row>
    <row r="21" spans="2:13" ht="30" customHeight="1" x14ac:dyDescent="0.2">
      <c r="B21" s="149" t="s">
        <v>94</v>
      </c>
      <c r="C21" s="144">
        <f>'1.1. Кол-во ГС'!L21</f>
        <v>1347</v>
      </c>
      <c r="D21" s="144">
        <f>SUM(D7:D20)</f>
        <v>272</v>
      </c>
      <c r="E21" s="209">
        <f t="shared" si="0"/>
        <v>0.20193021529324426</v>
      </c>
      <c r="F21" s="144">
        <f>SUM(F7:F20)</f>
        <v>50</v>
      </c>
      <c r="G21" s="209">
        <f t="shared" si="1"/>
        <v>3.711952487008166E-2</v>
      </c>
      <c r="H21" s="144">
        <f>SUM(H7:H20)</f>
        <v>997</v>
      </c>
      <c r="I21" s="209">
        <f t="shared" si="2"/>
        <v>0.74016332590942835</v>
      </c>
      <c r="J21" s="144">
        <f>SUM(J7:J20)</f>
        <v>28</v>
      </c>
      <c r="K21" s="209">
        <f t="shared" si="3"/>
        <v>2.0786933927245732E-2</v>
      </c>
      <c r="M21" s="81" t="b">
        <f t="shared" si="4"/>
        <v>1</v>
      </c>
    </row>
  </sheetData>
  <sheetProtection formatCells="0" formatColumns="0" formatRows="0" selectLockedCells="1"/>
  <mergeCells count="12">
    <mergeCell ref="B2:K2"/>
    <mergeCell ref="B4:B6"/>
    <mergeCell ref="C4:C6"/>
    <mergeCell ref="D4:K4"/>
    <mergeCell ref="D5:D6"/>
    <mergeCell ref="E5:E6"/>
    <mergeCell ref="F5:F6"/>
    <mergeCell ref="G5:G6"/>
    <mergeCell ref="H5:H6"/>
    <mergeCell ref="I5:I6"/>
    <mergeCell ref="J5:J6"/>
    <mergeCell ref="K5:K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0707-8577-4BB7-BF6E-E429BE5D80D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D077-5A53-425A-AF5B-26730ABE732C}">
  <sheetPr>
    <pageSetUpPr fitToPage="1"/>
  </sheetPr>
  <dimension ref="B2:H19"/>
  <sheetViews>
    <sheetView view="pageBreakPreview" zoomScaleNormal="100" zoomScaleSheetLayoutView="100" workbookViewId="0">
      <selection activeCell="C18" sqref="C18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12.28515625" style="2" bestFit="1" customWidth="1"/>
    <col min="9" max="9" width="12.85546875" style="2" customWidth="1"/>
    <col min="10" max="16384" width="9.140625" style="2"/>
  </cols>
  <sheetData>
    <row r="2" spans="2:8" ht="20.25" x14ac:dyDescent="0.3">
      <c r="B2" s="264" t="s">
        <v>24</v>
      </c>
      <c r="C2" s="264"/>
      <c r="D2" s="264"/>
      <c r="E2" s="264"/>
      <c r="F2" s="264"/>
    </row>
    <row r="3" spans="2:8" ht="15.75" x14ac:dyDescent="0.2">
      <c r="F3" s="8"/>
    </row>
    <row r="4" spans="2:8" ht="57" customHeight="1" x14ac:dyDescent="0.2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8" ht="24.95" customHeight="1" x14ac:dyDescent="0.3">
      <c r="B5" s="79" t="s">
        <v>0</v>
      </c>
      <c r="C5" s="32"/>
      <c r="D5" s="55" t="e">
        <f>C5/'1.1. Кол-во ГС'!L7</f>
        <v>#DIV/0!</v>
      </c>
      <c r="E5" s="32"/>
      <c r="F5" s="55" t="e">
        <f>E5/'1.1. Кол-во ГС'!L7</f>
        <v>#DIV/0!</v>
      </c>
      <c r="H5" s="251" t="b">
        <f>C5+E5='1.1. Кол-во ГС'!L7</f>
        <v>1</v>
      </c>
    </row>
    <row r="6" spans="2:8" ht="24.95" customHeight="1" x14ac:dyDescent="0.3">
      <c r="B6" s="79" t="s">
        <v>1</v>
      </c>
      <c r="C6" s="33"/>
      <c r="D6" s="55" t="e">
        <f>C6/'1.1. Кол-во ГС'!L8</f>
        <v>#DIV/0!</v>
      </c>
      <c r="E6" s="33"/>
      <c r="F6" s="55" t="e">
        <f>E6/'1.1. Кол-во ГС'!L8</f>
        <v>#DIV/0!</v>
      </c>
      <c r="H6" s="251" t="b">
        <f>C6+E6='1.1. Кол-во ГС'!L8</f>
        <v>1</v>
      </c>
    </row>
    <row r="7" spans="2:8" ht="24.95" customHeight="1" x14ac:dyDescent="0.3">
      <c r="B7" s="79" t="s">
        <v>2</v>
      </c>
      <c r="C7" s="33"/>
      <c r="D7" s="55" t="e">
        <f>C7/'1.1. Кол-во ГС'!L9</f>
        <v>#DIV/0!</v>
      </c>
      <c r="E7" s="33"/>
      <c r="F7" s="55" t="e">
        <f>E7/'1.1. Кол-во ГС'!L9</f>
        <v>#DIV/0!</v>
      </c>
      <c r="H7" s="251" t="b">
        <f>C7+E7='1.1. Кол-во ГС'!L9</f>
        <v>1</v>
      </c>
    </row>
    <row r="8" spans="2:8" ht="24.95" customHeight="1" x14ac:dyDescent="0.3">
      <c r="B8" s="79" t="s">
        <v>3</v>
      </c>
      <c r="C8" s="32"/>
      <c r="D8" s="55" t="e">
        <f>C8/'1.1. Кол-во ГС'!L10</f>
        <v>#DIV/0!</v>
      </c>
      <c r="E8" s="32"/>
      <c r="F8" s="55" t="e">
        <f>E8/'1.1. Кол-во ГС'!L10</f>
        <v>#DIV/0!</v>
      </c>
      <c r="H8" s="251" t="b">
        <f>C8+E8='1.1. Кол-во ГС'!L10</f>
        <v>1</v>
      </c>
    </row>
    <row r="9" spans="2:8" ht="24.95" customHeight="1" x14ac:dyDescent="0.3">
      <c r="B9" s="79" t="s">
        <v>4</v>
      </c>
      <c r="C9" s="33"/>
      <c r="D9" s="55" t="e">
        <f>C9/'1.1. Кол-во ГС'!L11</f>
        <v>#DIV/0!</v>
      </c>
      <c r="E9" s="33"/>
      <c r="F9" s="55" t="e">
        <f>E9/'1.1. Кол-во ГС'!L11</f>
        <v>#DIV/0!</v>
      </c>
      <c r="H9" s="251" t="b">
        <f>C9+E9='1.1. Кол-во ГС'!L11</f>
        <v>1</v>
      </c>
    </row>
    <row r="10" spans="2:8" ht="24.95" customHeight="1" x14ac:dyDescent="0.3">
      <c r="B10" s="79" t="s">
        <v>5</v>
      </c>
      <c r="C10" s="34"/>
      <c r="D10" s="55" t="e">
        <f>C10/'1.1. Кол-во ГС'!L12</f>
        <v>#DIV/0!</v>
      </c>
      <c r="E10" s="34"/>
      <c r="F10" s="55" t="e">
        <f>E10/'1.1. Кол-во ГС'!L12</f>
        <v>#DIV/0!</v>
      </c>
      <c r="H10" s="251" t="b">
        <f>C10+E10='1.1. Кол-во ГС'!L12</f>
        <v>1</v>
      </c>
    </row>
    <row r="11" spans="2:8" ht="24.95" customHeight="1" x14ac:dyDescent="0.3">
      <c r="B11" s="79" t="s">
        <v>6</v>
      </c>
      <c r="C11" s="33"/>
      <c r="D11" s="55" t="e">
        <f>C11/'1.1. Кол-во ГС'!L13</f>
        <v>#DIV/0!</v>
      </c>
      <c r="E11" s="33"/>
      <c r="F11" s="55" t="e">
        <f>E11/'1.1. Кол-во ГС'!L13</f>
        <v>#DIV/0!</v>
      </c>
      <c r="H11" s="251" t="b">
        <f>C11+E11='1.1. Кол-во ГС'!L13</f>
        <v>1</v>
      </c>
    </row>
    <row r="12" spans="2:8" ht="24.95" customHeight="1" x14ac:dyDescent="0.3">
      <c r="B12" s="79" t="s">
        <v>7</v>
      </c>
      <c r="C12" s="33"/>
      <c r="D12" s="55" t="e">
        <f>C12/'1.1. Кол-во ГС'!L14</f>
        <v>#DIV/0!</v>
      </c>
      <c r="E12" s="33"/>
      <c r="F12" s="55" t="e">
        <f>E12/'1.1. Кол-во ГС'!L14</f>
        <v>#DIV/0!</v>
      </c>
      <c r="H12" s="251" t="b">
        <f>C12+E12='1.1. Кол-во ГС'!L14</f>
        <v>1</v>
      </c>
    </row>
    <row r="13" spans="2:8" ht="24.95" customHeight="1" x14ac:dyDescent="0.3">
      <c r="B13" s="79" t="s">
        <v>8</v>
      </c>
      <c r="C13" s="33"/>
      <c r="D13" s="55" t="e">
        <f>C13/'1.1. Кол-во ГС'!L15</f>
        <v>#DIV/0!</v>
      </c>
      <c r="E13" s="33"/>
      <c r="F13" s="55" t="e">
        <f>E13/'1.1. Кол-во ГС'!L15</f>
        <v>#DIV/0!</v>
      </c>
      <c r="H13" s="251" t="b">
        <f>C13+E13='1.1. Кол-во ГС'!L15</f>
        <v>1</v>
      </c>
    </row>
    <row r="14" spans="2:8" ht="24.95" customHeight="1" x14ac:dyDescent="0.3">
      <c r="B14" s="79" t="s">
        <v>9</v>
      </c>
      <c r="C14" s="33"/>
      <c r="D14" s="55" t="e">
        <f>C14/'1.1. Кол-во ГС'!L16</f>
        <v>#DIV/0!</v>
      </c>
      <c r="E14" s="33"/>
      <c r="F14" s="55" t="e">
        <f>E14/'1.1. Кол-во ГС'!L16</f>
        <v>#DIV/0!</v>
      </c>
      <c r="H14" s="251" t="b">
        <f>C14+E14='1.1. Кол-во ГС'!L16</f>
        <v>1</v>
      </c>
    </row>
    <row r="15" spans="2:8" ht="24.95" customHeight="1" x14ac:dyDescent="0.3">
      <c r="B15" s="79" t="s">
        <v>10</v>
      </c>
      <c r="C15" s="33"/>
      <c r="D15" s="55" t="e">
        <f>C15/'1.1. Кол-во ГС'!L17</f>
        <v>#DIV/0!</v>
      </c>
      <c r="E15" s="33"/>
      <c r="F15" s="55" t="e">
        <f>E15/'1.1. Кол-во ГС'!L17</f>
        <v>#DIV/0!</v>
      </c>
      <c r="H15" s="251" t="b">
        <f>C15+E15='1.1. Кол-во ГС'!L17</f>
        <v>1</v>
      </c>
    </row>
    <row r="16" spans="2:8" ht="24.95" customHeight="1" x14ac:dyDescent="0.3">
      <c r="B16" s="79" t="s">
        <v>11</v>
      </c>
      <c r="C16" s="33"/>
      <c r="D16" s="55" t="e">
        <f>C16/'1.1. Кол-во ГС'!L18</f>
        <v>#DIV/0!</v>
      </c>
      <c r="E16" s="33"/>
      <c r="F16" s="55" t="e">
        <f>E16/'1.1. Кол-во ГС'!L18</f>
        <v>#DIV/0!</v>
      </c>
      <c r="H16" s="251" t="b">
        <f>C16+E16='1.1. Кол-во ГС'!L18</f>
        <v>1</v>
      </c>
    </row>
    <row r="17" spans="2:8" ht="24.95" customHeight="1" x14ac:dyDescent="0.3">
      <c r="B17" s="79" t="s">
        <v>12</v>
      </c>
      <c r="C17" s="33"/>
      <c r="D17" s="55" t="e">
        <f>C17/'1.1. Кол-во ГС'!L19</f>
        <v>#DIV/0!</v>
      </c>
      <c r="E17" s="33"/>
      <c r="F17" s="55" t="e">
        <f>E17/'1.1. Кол-во ГС'!L19</f>
        <v>#DIV/0!</v>
      </c>
      <c r="H17" s="251" t="b">
        <f>C17+E17='1.1. Кол-во ГС'!L19</f>
        <v>1</v>
      </c>
    </row>
    <row r="18" spans="2:8" ht="24.95" customHeight="1" x14ac:dyDescent="0.3">
      <c r="B18" s="79" t="s">
        <v>13</v>
      </c>
      <c r="C18" s="33">
        <v>289</v>
      </c>
      <c r="D18" s="55">
        <f>C18/'1.1. Кол-во ГС'!L20</f>
        <v>0.21455085374907201</v>
      </c>
      <c r="E18" s="33">
        <v>1058</v>
      </c>
      <c r="F18" s="55">
        <f>E18/'1.1. Кол-во ГС'!L20</f>
        <v>0.78544914625092799</v>
      </c>
      <c r="H18" s="251" t="b">
        <f>C18+E18='1.1. Кол-во ГС'!L20</f>
        <v>1</v>
      </c>
    </row>
    <row r="19" spans="2:8" ht="24.95" customHeight="1" x14ac:dyDescent="0.3">
      <c r="B19" s="80" t="s">
        <v>16</v>
      </c>
      <c r="C19" s="9">
        <f>SUM(C5:C18)</f>
        <v>289</v>
      </c>
      <c r="D19" s="68">
        <f>C19/'1.1. Кол-во ГС'!L21</f>
        <v>0.21455085374907201</v>
      </c>
      <c r="E19" s="9">
        <f>SUM(E5:E18)</f>
        <v>1058</v>
      </c>
      <c r="F19" s="68">
        <f>E19/'1.1. Кол-во ГС'!L21</f>
        <v>0.78544914625092799</v>
      </c>
      <c r="H19" s="251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C95A-314E-461A-A1C2-24172B9B08C0}">
  <sheetPr>
    <pageSetUpPr fitToPage="1"/>
  </sheetPr>
  <dimension ref="B2:H19"/>
  <sheetViews>
    <sheetView view="pageBreakPreview" zoomScaleNormal="100" zoomScaleSheetLayoutView="100" workbookViewId="0">
      <selection activeCell="D24" sqref="D24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12.28515625" style="2" bestFit="1" customWidth="1"/>
    <col min="9" max="9" width="12.85546875" style="2" customWidth="1"/>
    <col min="10" max="16384" width="9.140625" style="2"/>
  </cols>
  <sheetData>
    <row r="2" spans="2:8" ht="20.25" x14ac:dyDescent="0.3">
      <c r="B2" s="264" t="s">
        <v>25</v>
      </c>
      <c r="C2" s="264"/>
      <c r="D2" s="264"/>
      <c r="E2" s="264"/>
      <c r="F2" s="264"/>
    </row>
    <row r="3" spans="2:8" ht="15.75" x14ac:dyDescent="0.2">
      <c r="F3" s="8"/>
    </row>
    <row r="4" spans="2:8" ht="57" customHeight="1" x14ac:dyDescent="0.2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8" ht="24.95" customHeight="1" x14ac:dyDescent="0.3">
      <c r="B5" s="79" t="s">
        <v>0</v>
      </c>
      <c r="C5" s="32"/>
      <c r="D5" s="55" t="e">
        <f>C5/'1.2. Кол-во МС'!H7</f>
        <v>#DIV/0!</v>
      </c>
      <c r="E5" s="32"/>
      <c r="F5" s="55" t="e">
        <f>E5/'1.2. Кол-во МС'!H7</f>
        <v>#DIV/0!</v>
      </c>
      <c r="H5" s="251" t="b">
        <f>C5+E5='1.2. Кол-во МС'!H7</f>
        <v>1</v>
      </c>
    </row>
    <row r="6" spans="2:8" ht="24.95" customHeight="1" x14ac:dyDescent="0.3">
      <c r="B6" s="79" t="s">
        <v>1</v>
      </c>
      <c r="C6" s="33"/>
      <c r="D6" s="55" t="e">
        <f>C6/'1.2. Кол-во МС'!H8</f>
        <v>#DIV/0!</v>
      </c>
      <c r="E6" s="33"/>
      <c r="F6" s="55" t="e">
        <f>E6/'1.2. Кол-во МС'!H8</f>
        <v>#DIV/0!</v>
      </c>
      <c r="H6" s="251" t="b">
        <f>C6+E6='1.2. Кол-во МС'!H8</f>
        <v>1</v>
      </c>
    </row>
    <row r="7" spans="2:8" ht="24.95" customHeight="1" x14ac:dyDescent="0.3">
      <c r="B7" s="79" t="s">
        <v>2</v>
      </c>
      <c r="C7" s="33"/>
      <c r="D7" s="55" t="e">
        <f>C7/'1.2. Кол-во МС'!H9</f>
        <v>#DIV/0!</v>
      </c>
      <c r="E7" s="33"/>
      <c r="F7" s="55" t="e">
        <f>E7/'1.2. Кол-во МС'!H9</f>
        <v>#DIV/0!</v>
      </c>
      <c r="H7" s="251" t="b">
        <f>C7+E7='1.2. Кол-во МС'!H9</f>
        <v>1</v>
      </c>
    </row>
    <row r="8" spans="2:8" ht="24.95" customHeight="1" x14ac:dyDescent="0.3">
      <c r="B8" s="79" t="s">
        <v>3</v>
      </c>
      <c r="C8" s="32"/>
      <c r="D8" s="55" t="e">
        <f>C8/'1.2. Кол-во МС'!H10</f>
        <v>#DIV/0!</v>
      </c>
      <c r="E8" s="32"/>
      <c r="F8" s="55" t="e">
        <f>E8/'1.2. Кол-во МС'!H10</f>
        <v>#DIV/0!</v>
      </c>
      <c r="H8" s="251" t="b">
        <f>C8+E8='1.2. Кол-во МС'!H10</f>
        <v>1</v>
      </c>
    </row>
    <row r="9" spans="2:8" ht="24.95" customHeight="1" x14ac:dyDescent="0.3">
      <c r="B9" s="79" t="s">
        <v>4</v>
      </c>
      <c r="C9" s="33"/>
      <c r="D9" s="55" t="e">
        <f>C9/'1.2. Кол-во МС'!H11</f>
        <v>#DIV/0!</v>
      </c>
      <c r="E9" s="33"/>
      <c r="F9" s="55" t="e">
        <f>E9/'1.2. Кол-во МС'!H11</f>
        <v>#DIV/0!</v>
      </c>
      <c r="H9" s="251" t="b">
        <f>C9+E9='1.2. Кол-во МС'!H11</f>
        <v>1</v>
      </c>
    </row>
    <row r="10" spans="2:8" ht="24.95" customHeight="1" x14ac:dyDescent="0.3">
      <c r="B10" s="79" t="s">
        <v>5</v>
      </c>
      <c r="C10" s="34"/>
      <c r="D10" s="55" t="e">
        <f>C10/'1.2. Кол-во МС'!H12</f>
        <v>#DIV/0!</v>
      </c>
      <c r="E10" s="34"/>
      <c r="F10" s="55" t="e">
        <f>E10/'1.2. Кол-во МС'!H12</f>
        <v>#DIV/0!</v>
      </c>
      <c r="H10" s="251" t="b">
        <f>C10+E10='1.2. Кол-во МС'!H12</f>
        <v>1</v>
      </c>
    </row>
    <row r="11" spans="2:8" ht="24.95" customHeight="1" x14ac:dyDescent="0.3">
      <c r="B11" s="79" t="s">
        <v>6</v>
      </c>
      <c r="C11" s="33"/>
      <c r="D11" s="55" t="e">
        <f>C11/'1.2. Кол-во МС'!H13</f>
        <v>#DIV/0!</v>
      </c>
      <c r="E11" s="33"/>
      <c r="F11" s="55" t="e">
        <f>E11/'1.2. Кол-во МС'!H13</f>
        <v>#DIV/0!</v>
      </c>
      <c r="H11" s="251" t="b">
        <f>C11+E11='1.2. Кол-во МС'!H13</f>
        <v>1</v>
      </c>
    </row>
    <row r="12" spans="2:8" ht="24.95" customHeight="1" x14ac:dyDescent="0.3">
      <c r="B12" s="79" t="s">
        <v>7</v>
      </c>
      <c r="C12" s="33"/>
      <c r="D12" s="55" t="e">
        <f>C12/'1.2. Кол-во МС'!H14</f>
        <v>#DIV/0!</v>
      </c>
      <c r="E12" s="33"/>
      <c r="F12" s="55" t="e">
        <f>E12/'1.2. Кол-во МС'!H14</f>
        <v>#DIV/0!</v>
      </c>
      <c r="H12" s="251" t="b">
        <f>C12+E12='1.2. Кол-во МС'!H14</f>
        <v>1</v>
      </c>
    </row>
    <row r="13" spans="2:8" ht="24.95" customHeight="1" x14ac:dyDescent="0.3">
      <c r="B13" s="79" t="s">
        <v>8</v>
      </c>
      <c r="C13" s="33"/>
      <c r="D13" s="55" t="e">
        <f>C13/'1.2. Кол-во МС'!H15</f>
        <v>#DIV/0!</v>
      </c>
      <c r="E13" s="33"/>
      <c r="F13" s="55" t="e">
        <f>E13/'1.2. Кол-во МС'!H15</f>
        <v>#DIV/0!</v>
      </c>
      <c r="H13" s="251" t="b">
        <f>C13+E13='1.2. Кол-во МС'!H15</f>
        <v>1</v>
      </c>
    </row>
    <row r="14" spans="2:8" ht="24.95" customHeight="1" x14ac:dyDescent="0.3">
      <c r="B14" s="79" t="s">
        <v>9</v>
      </c>
      <c r="C14" s="33"/>
      <c r="D14" s="55" t="e">
        <f>C14/'1.2. Кол-во МС'!H16</f>
        <v>#DIV/0!</v>
      </c>
      <c r="E14" s="33"/>
      <c r="F14" s="55" t="e">
        <f>E14/'1.2. Кол-во МС'!H16</f>
        <v>#DIV/0!</v>
      </c>
      <c r="H14" s="251" t="b">
        <f>C14+E14='1.2. Кол-во МС'!H16</f>
        <v>1</v>
      </c>
    </row>
    <row r="15" spans="2:8" ht="24.95" customHeight="1" x14ac:dyDescent="0.3">
      <c r="B15" s="79" t="s">
        <v>10</v>
      </c>
      <c r="C15" s="33"/>
      <c r="D15" s="55" t="e">
        <f>C15/'1.2. Кол-во МС'!H17</f>
        <v>#DIV/0!</v>
      </c>
      <c r="E15" s="33"/>
      <c r="F15" s="55" t="e">
        <f>E15/'1.2. Кол-во МС'!H17</f>
        <v>#DIV/0!</v>
      </c>
      <c r="H15" s="251" t="b">
        <f>C15+E15='1.2. Кол-во МС'!H17</f>
        <v>1</v>
      </c>
    </row>
    <row r="16" spans="2:8" ht="24.95" customHeight="1" x14ac:dyDescent="0.3">
      <c r="B16" s="79" t="s">
        <v>11</v>
      </c>
      <c r="C16" s="33"/>
      <c r="D16" s="55" t="e">
        <f>C16/'1.2. Кол-во МС'!H18</f>
        <v>#DIV/0!</v>
      </c>
      <c r="E16" s="33"/>
      <c r="F16" s="55" t="e">
        <f>E16/'1.2. Кол-во МС'!H18</f>
        <v>#DIV/0!</v>
      </c>
      <c r="H16" s="251" t="b">
        <f>C16+E16='1.2. Кол-во МС'!H18</f>
        <v>1</v>
      </c>
    </row>
    <row r="17" spans="2:8" ht="24.95" customHeight="1" x14ac:dyDescent="0.3">
      <c r="B17" s="79" t="s">
        <v>12</v>
      </c>
      <c r="C17" s="33"/>
      <c r="D17" s="55" t="e">
        <f>C17/'1.2. Кол-во МС'!H19</f>
        <v>#DIV/0!</v>
      </c>
      <c r="E17" s="33"/>
      <c r="F17" s="55" t="e">
        <f>E17/'1.2. Кол-во МС'!H19</f>
        <v>#DIV/0!</v>
      </c>
      <c r="H17" s="251" t="b">
        <f>C17+E17='1.2. Кол-во МС'!H19</f>
        <v>1</v>
      </c>
    </row>
    <row r="18" spans="2:8" ht="24.95" customHeight="1" x14ac:dyDescent="0.3">
      <c r="B18" s="79" t="s">
        <v>13</v>
      </c>
      <c r="C18" s="33">
        <v>377</v>
      </c>
      <c r="D18" s="55">
        <f>C18/'1.2. Кол-во МС'!H20</f>
        <v>0.20886426592797783</v>
      </c>
      <c r="E18" s="33">
        <v>1428</v>
      </c>
      <c r="F18" s="55">
        <f>E18/'1.2. Кол-во МС'!H20</f>
        <v>0.7911357340720222</v>
      </c>
      <c r="H18" s="251" t="b">
        <f>C18+E18='1.2. Кол-во МС'!H20</f>
        <v>1</v>
      </c>
    </row>
    <row r="19" spans="2:8" ht="24.95" customHeight="1" x14ac:dyDescent="0.3">
      <c r="B19" s="80" t="s">
        <v>16</v>
      </c>
      <c r="C19" s="9">
        <f>SUM(C5:C18)</f>
        <v>377</v>
      </c>
      <c r="D19" s="68">
        <f>C19/'1.2. Кол-во МС'!H21</f>
        <v>0.20886426592797783</v>
      </c>
      <c r="E19" s="9">
        <f>SUM(E5:E18)</f>
        <v>1428</v>
      </c>
      <c r="F19" s="68">
        <f>E19/'1.2. Кол-во МС'!H21</f>
        <v>0.7911357340720222</v>
      </c>
      <c r="H19" s="251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9434-AC78-4A1D-9A4E-CA6544756B7A}">
  <sheetPr>
    <pageSetUpPr fitToPage="1"/>
  </sheetPr>
  <dimension ref="B2:S19"/>
  <sheetViews>
    <sheetView view="pageBreakPreview" topLeftCell="D1" zoomScale="70" zoomScaleNormal="100" zoomScaleSheetLayoutView="70" workbookViewId="0">
      <selection activeCell="E4" sqref="E4"/>
    </sheetView>
  </sheetViews>
  <sheetFormatPr defaultRowHeight="12.75" x14ac:dyDescent="0.2"/>
  <cols>
    <col min="1" max="1" width="2" style="2" customWidth="1"/>
    <col min="2" max="2" width="35.7109375" style="2" customWidth="1"/>
    <col min="3" max="4" width="11.7109375" style="2" customWidth="1"/>
    <col min="5" max="5" width="11.85546875" style="2" customWidth="1"/>
    <col min="6" max="16" width="11.7109375" style="2" customWidth="1"/>
    <col min="17" max="17" width="14.7109375" style="2" customWidth="1"/>
    <col min="18" max="18" width="3.140625" style="2" customWidth="1"/>
    <col min="19" max="19" width="12.28515625" style="2" bestFit="1" customWidth="1"/>
    <col min="20" max="16384" width="9.140625" style="2"/>
  </cols>
  <sheetData>
    <row r="2" spans="2:19" ht="20.25" x14ac:dyDescent="0.3">
      <c r="B2" s="264" t="s">
        <v>30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</row>
    <row r="3" spans="2:19" ht="15.75" x14ac:dyDescent="0.2">
      <c r="N3" s="8"/>
      <c r="O3" s="8"/>
      <c r="P3" s="8"/>
    </row>
    <row r="4" spans="2:19" ht="75.75" customHeight="1" x14ac:dyDescent="0.2">
      <c r="B4" s="21" t="s">
        <v>14</v>
      </c>
      <c r="C4" s="21" t="s">
        <v>262</v>
      </c>
      <c r="D4" s="200" t="s">
        <v>26</v>
      </c>
      <c r="E4" s="21" t="s">
        <v>263</v>
      </c>
      <c r="F4" s="56" t="s">
        <v>26</v>
      </c>
      <c r="G4" s="21" t="s">
        <v>252</v>
      </c>
      <c r="H4" s="56" t="s">
        <v>26</v>
      </c>
      <c r="I4" s="21" t="s">
        <v>27</v>
      </c>
      <c r="J4" s="56" t="s">
        <v>26</v>
      </c>
      <c r="K4" s="21" t="s">
        <v>28</v>
      </c>
      <c r="L4" s="56" t="s">
        <v>26</v>
      </c>
      <c r="M4" s="21" t="s">
        <v>264</v>
      </c>
      <c r="N4" s="56" t="s">
        <v>26</v>
      </c>
      <c r="O4" s="87" t="s">
        <v>253</v>
      </c>
      <c r="P4" s="56" t="s">
        <v>26</v>
      </c>
      <c r="Q4" s="21" t="s">
        <v>29</v>
      </c>
    </row>
    <row r="5" spans="2:19" ht="30" customHeight="1" x14ac:dyDescent="0.3">
      <c r="B5" s="101" t="s">
        <v>0</v>
      </c>
      <c r="C5" s="201"/>
      <c r="D5" s="150" t="e">
        <f>C5/'1.1. Кол-во ГС'!L7</f>
        <v>#DIV/0!</v>
      </c>
      <c r="E5" s="134"/>
      <c r="F5" s="150" t="e">
        <f>E5/'1.1. Кол-во ГС'!L7</f>
        <v>#DIV/0!</v>
      </c>
      <c r="G5" s="91"/>
      <c r="H5" s="150" t="e">
        <f>G5/'1.1. Кол-во ГС'!L7</f>
        <v>#DIV/0!</v>
      </c>
      <c r="I5" s="134"/>
      <c r="J5" s="150" t="e">
        <f>O5/'1.1. Кол-во ГС'!L7</f>
        <v>#DIV/0!</v>
      </c>
      <c r="K5" s="134"/>
      <c r="L5" s="150" t="e">
        <f>K5/'1.1. Кол-во ГС'!L7</f>
        <v>#DIV/0!</v>
      </c>
      <c r="M5" s="134"/>
      <c r="N5" s="150" t="e">
        <f>M5/'1.1. Кол-во ГС'!L7</f>
        <v>#DIV/0!</v>
      </c>
      <c r="O5" s="195"/>
      <c r="P5" s="150" t="e">
        <f>O5/'1.1. Кол-во ГС'!L7</f>
        <v>#DIV/0!</v>
      </c>
      <c r="Q5" s="151"/>
      <c r="S5" s="251" t="b">
        <f>C5+E5+G5+I5+K5+M5+O5='1.1. Кол-во ГС'!L7</f>
        <v>1</v>
      </c>
    </row>
    <row r="6" spans="2:19" ht="30" customHeight="1" x14ac:dyDescent="0.3">
      <c r="B6" s="101" t="s">
        <v>1</v>
      </c>
      <c r="C6" s="101"/>
      <c r="D6" s="150" t="e">
        <f>C6/'1.1. Кол-во ГС'!L8</f>
        <v>#DIV/0!</v>
      </c>
      <c r="E6" s="88"/>
      <c r="F6" s="150" t="e">
        <f>E6/'1.1. Кол-во ГС'!L8</f>
        <v>#DIV/0!</v>
      </c>
      <c r="G6" s="91"/>
      <c r="H6" s="150" t="e">
        <f>G6/'1.1. Кол-во ГС'!L8</f>
        <v>#DIV/0!</v>
      </c>
      <c r="I6" s="88"/>
      <c r="J6" s="150" t="e">
        <f>I6/'1.1. Кол-во ГС'!L8</f>
        <v>#DIV/0!</v>
      </c>
      <c r="K6" s="88"/>
      <c r="L6" s="150" t="e">
        <f>K6/'1.1. Кол-во ГС'!L8</f>
        <v>#DIV/0!</v>
      </c>
      <c r="M6" s="88"/>
      <c r="N6" s="150" t="e">
        <f>M6/'1.1. Кол-во ГС'!L8</f>
        <v>#DIV/0!</v>
      </c>
      <c r="O6" s="196"/>
      <c r="P6" s="150" t="e">
        <f>O6/'1.1. Кол-во ГС'!L8</f>
        <v>#DIV/0!</v>
      </c>
      <c r="Q6" s="151"/>
      <c r="S6" s="251" t="b">
        <f>C6+E6+G6+I6+K6+M6+O6='1.1. Кол-во ГС'!L8</f>
        <v>1</v>
      </c>
    </row>
    <row r="7" spans="2:19" ht="30" customHeight="1" x14ac:dyDescent="0.3">
      <c r="B7" s="101" t="s">
        <v>2</v>
      </c>
      <c r="C7" s="101"/>
      <c r="D7" s="150" t="e">
        <f>C7/'1.1. Кол-во ГС'!L9</f>
        <v>#DIV/0!</v>
      </c>
      <c r="E7" s="88"/>
      <c r="F7" s="150" t="e">
        <f>E7/'1.1. Кол-во ГС'!L9</f>
        <v>#DIV/0!</v>
      </c>
      <c r="G7" s="91"/>
      <c r="H7" s="150" t="e">
        <f>G7/'1.1. Кол-во ГС'!L9</f>
        <v>#DIV/0!</v>
      </c>
      <c r="I7" s="88"/>
      <c r="J7" s="150" t="e">
        <f>I7/'1.1. Кол-во ГС'!L9</f>
        <v>#DIV/0!</v>
      </c>
      <c r="K7" s="88"/>
      <c r="L7" s="150" t="e">
        <f>K7/'1.1. Кол-во ГС'!L9</f>
        <v>#DIV/0!</v>
      </c>
      <c r="M7" s="88"/>
      <c r="N7" s="150" t="e">
        <f>M7/'1.1. Кол-во ГС'!L9</f>
        <v>#DIV/0!</v>
      </c>
      <c r="O7" s="196"/>
      <c r="P7" s="150" t="e">
        <f>O7/'1.1. Кол-во ГС'!L9</f>
        <v>#DIV/0!</v>
      </c>
      <c r="Q7" s="151"/>
      <c r="S7" s="251" t="b">
        <f>C7+E7+G7+I7+K7+M7+O7='1.1. Кол-во ГС'!L9</f>
        <v>1</v>
      </c>
    </row>
    <row r="8" spans="2:19" ht="30" customHeight="1" x14ac:dyDescent="0.3">
      <c r="B8" s="101" t="s">
        <v>3</v>
      </c>
      <c r="C8" s="101"/>
      <c r="D8" s="150" t="e">
        <f>C8/'1.1. Кол-во ГС'!L10</f>
        <v>#DIV/0!</v>
      </c>
      <c r="E8" s="134"/>
      <c r="F8" s="150" t="e">
        <f>E8/'1.1. Кол-во ГС'!L10</f>
        <v>#DIV/0!</v>
      </c>
      <c r="G8" s="91"/>
      <c r="H8" s="150" t="e">
        <f>G8/'1.1. Кол-во ГС'!L10</f>
        <v>#DIV/0!</v>
      </c>
      <c r="I8" s="134"/>
      <c r="J8" s="150" t="e">
        <f>I8/'1.1. Кол-во ГС'!L10</f>
        <v>#DIV/0!</v>
      </c>
      <c r="K8" s="134"/>
      <c r="L8" s="150" t="e">
        <f>K8/'1.1. Кол-во ГС'!L10</f>
        <v>#DIV/0!</v>
      </c>
      <c r="M8" s="134"/>
      <c r="N8" s="150" t="e">
        <f>M8/'1.1. Кол-во ГС'!L10</f>
        <v>#DIV/0!</v>
      </c>
      <c r="O8" s="196"/>
      <c r="P8" s="150" t="e">
        <f>O8/'1.1. Кол-во ГС'!L10</f>
        <v>#DIV/0!</v>
      </c>
      <c r="Q8" s="151"/>
      <c r="S8" s="251" t="b">
        <f>C8+E8+G8+I8+K8+M8+O8='1.1. Кол-во ГС'!L10</f>
        <v>1</v>
      </c>
    </row>
    <row r="9" spans="2:19" ht="30" customHeight="1" x14ac:dyDescent="0.3">
      <c r="B9" s="101" t="s">
        <v>4</v>
      </c>
      <c r="C9" s="101"/>
      <c r="D9" s="150" t="e">
        <f>C9/'1.1. Кол-во ГС'!L11</f>
        <v>#DIV/0!</v>
      </c>
      <c r="E9" s="88"/>
      <c r="F9" s="150" t="e">
        <f>E9/'1.1. Кол-во ГС'!L11</f>
        <v>#DIV/0!</v>
      </c>
      <c r="G9" s="91"/>
      <c r="H9" s="150" t="e">
        <f>G9/'1.1. Кол-во ГС'!L11</f>
        <v>#DIV/0!</v>
      </c>
      <c r="I9" s="88"/>
      <c r="J9" s="150" t="e">
        <f>I9/'1.1. Кол-во ГС'!L11</f>
        <v>#DIV/0!</v>
      </c>
      <c r="K9" s="88"/>
      <c r="L9" s="150" t="e">
        <f>K9/'1.1. Кол-во ГС'!L11</f>
        <v>#DIV/0!</v>
      </c>
      <c r="M9" s="88"/>
      <c r="N9" s="150" t="e">
        <f>M9/'1.1. Кол-во ГС'!L11</f>
        <v>#DIV/0!</v>
      </c>
      <c r="O9" s="196"/>
      <c r="P9" s="150" t="e">
        <f>O9/'1.1. Кол-во ГС'!L11</f>
        <v>#DIV/0!</v>
      </c>
      <c r="Q9" s="151"/>
      <c r="S9" s="251" t="b">
        <f>C9+E9+G9+I9+K9+M9+O9='1.1. Кол-во ГС'!L11</f>
        <v>1</v>
      </c>
    </row>
    <row r="10" spans="2:19" ht="30" customHeight="1" x14ac:dyDescent="0.3">
      <c r="B10" s="101" t="s">
        <v>5</v>
      </c>
      <c r="C10" s="101"/>
      <c r="D10" s="150" t="e">
        <f>C10/'1.1. Кол-во ГС'!L12</f>
        <v>#DIV/0!</v>
      </c>
      <c r="E10" s="95"/>
      <c r="F10" s="150" t="e">
        <f>E10/'1.1. Кол-во ГС'!L12</f>
        <v>#DIV/0!</v>
      </c>
      <c r="G10" s="92"/>
      <c r="H10" s="150" t="e">
        <f>G10/'1.1. Кол-во ГС'!L12</f>
        <v>#DIV/0!</v>
      </c>
      <c r="I10" s="92"/>
      <c r="J10" s="150" t="e">
        <f>I10/'1.1. Кол-во ГС'!L12</f>
        <v>#DIV/0!</v>
      </c>
      <c r="K10" s="92"/>
      <c r="L10" s="150" t="e">
        <f>K10/'1.1. Кол-во ГС'!L12</f>
        <v>#DIV/0!</v>
      </c>
      <c r="M10" s="92"/>
      <c r="N10" s="150" t="e">
        <f>M10/'1.1. Кол-во ГС'!L12</f>
        <v>#DIV/0!</v>
      </c>
      <c r="O10" s="196"/>
      <c r="P10" s="150" t="e">
        <f>O10/'1.1. Кол-во ГС'!L12</f>
        <v>#DIV/0!</v>
      </c>
      <c r="Q10" s="151"/>
      <c r="S10" s="251" t="b">
        <f>C10+E10+G10+I10+K10+M10+O10='1.1. Кол-во ГС'!L12</f>
        <v>1</v>
      </c>
    </row>
    <row r="11" spans="2:19" ht="30" customHeight="1" x14ac:dyDescent="0.3">
      <c r="B11" s="101" t="s">
        <v>6</v>
      </c>
      <c r="C11" s="101"/>
      <c r="D11" s="150" t="e">
        <f>C11/'1.1. Кол-во ГС'!L13</f>
        <v>#DIV/0!</v>
      </c>
      <c r="E11" s="88"/>
      <c r="F11" s="150" t="e">
        <f>E11/'1.1. Кол-во ГС'!L13</f>
        <v>#DIV/0!</v>
      </c>
      <c r="G11" s="91"/>
      <c r="H11" s="150" t="e">
        <f>G11/'1.1. Кол-во ГС'!L13</f>
        <v>#DIV/0!</v>
      </c>
      <c r="I11" s="88"/>
      <c r="J11" s="150" t="e">
        <f>I11/'1.1. Кол-во ГС'!L13</f>
        <v>#DIV/0!</v>
      </c>
      <c r="K11" s="88"/>
      <c r="L11" s="150" t="e">
        <f>K11/'1.1. Кол-во ГС'!L13</f>
        <v>#DIV/0!</v>
      </c>
      <c r="M11" s="88"/>
      <c r="N11" s="150" t="e">
        <f>M11/'1.1. Кол-во ГС'!L13</f>
        <v>#DIV/0!</v>
      </c>
      <c r="O11" s="196"/>
      <c r="P11" s="150" t="e">
        <f>O11/'1.1. Кол-во ГС'!L13</f>
        <v>#DIV/0!</v>
      </c>
      <c r="Q11" s="151"/>
      <c r="S11" s="251" t="b">
        <f>C11+E11+G11+I11+K11+M11+O11='1.1. Кол-во ГС'!L13</f>
        <v>1</v>
      </c>
    </row>
    <row r="12" spans="2:19" ht="30" customHeight="1" x14ac:dyDescent="0.3">
      <c r="B12" s="101" t="s">
        <v>7</v>
      </c>
      <c r="C12" s="101"/>
      <c r="D12" s="150" t="e">
        <f>C12/'1.1. Кол-во ГС'!L14</f>
        <v>#DIV/0!</v>
      </c>
      <c r="E12" s="88"/>
      <c r="F12" s="150" t="e">
        <f>E12/'1.1. Кол-во ГС'!L14</f>
        <v>#DIV/0!</v>
      </c>
      <c r="G12" s="91"/>
      <c r="H12" s="150" t="e">
        <f>G12/'1.1. Кол-во ГС'!L14</f>
        <v>#DIV/0!</v>
      </c>
      <c r="I12" s="88"/>
      <c r="J12" s="150" t="e">
        <f>I12/'1.1. Кол-во ГС'!L14</f>
        <v>#DIV/0!</v>
      </c>
      <c r="K12" s="88"/>
      <c r="L12" s="150" t="e">
        <f>K12/'1.1. Кол-во ГС'!L14</f>
        <v>#DIV/0!</v>
      </c>
      <c r="M12" s="88"/>
      <c r="N12" s="150" t="e">
        <f>M12/'1.1. Кол-во ГС'!L14</f>
        <v>#DIV/0!</v>
      </c>
      <c r="O12" s="196"/>
      <c r="P12" s="150" t="e">
        <f>O12/'1.1. Кол-во ГС'!L14</f>
        <v>#DIV/0!</v>
      </c>
      <c r="Q12" s="151"/>
      <c r="S12" s="251" t="b">
        <f>C12+E12+G12+I12+K12+M12+O12='1.1. Кол-во ГС'!L14</f>
        <v>1</v>
      </c>
    </row>
    <row r="13" spans="2:19" ht="30" customHeight="1" x14ac:dyDescent="0.3">
      <c r="B13" s="101" t="s">
        <v>8</v>
      </c>
      <c r="C13" s="101"/>
      <c r="D13" s="150" t="e">
        <f>C13/'1.1. Кол-во ГС'!L15</f>
        <v>#DIV/0!</v>
      </c>
      <c r="E13" s="88"/>
      <c r="F13" s="150" t="e">
        <f>E13/'1.1. Кол-во ГС'!L15</f>
        <v>#DIV/0!</v>
      </c>
      <c r="G13" s="91"/>
      <c r="H13" s="150" t="e">
        <f>G13/'1.1. Кол-во ГС'!L15</f>
        <v>#DIV/0!</v>
      </c>
      <c r="I13" s="88"/>
      <c r="J13" s="150" t="e">
        <f>I13/'1.1. Кол-во ГС'!L15</f>
        <v>#DIV/0!</v>
      </c>
      <c r="K13" s="88"/>
      <c r="L13" s="150" t="e">
        <f>K13/'1.1. Кол-во ГС'!L15</f>
        <v>#DIV/0!</v>
      </c>
      <c r="M13" s="88"/>
      <c r="N13" s="150" t="e">
        <f>M13/'1.1. Кол-во ГС'!L15</f>
        <v>#DIV/0!</v>
      </c>
      <c r="O13" s="196"/>
      <c r="P13" s="150" t="e">
        <f>O13/'1.1. Кол-во ГС'!L15</f>
        <v>#DIV/0!</v>
      </c>
      <c r="Q13" s="151"/>
      <c r="S13" s="251" t="b">
        <f>C13+E13+G13+I13+K13+M13+O13='1.1. Кол-во ГС'!L15</f>
        <v>1</v>
      </c>
    </row>
    <row r="14" spans="2:19" ht="30" customHeight="1" x14ac:dyDescent="0.3">
      <c r="B14" s="101" t="s">
        <v>9</v>
      </c>
      <c r="C14" s="101"/>
      <c r="D14" s="150" t="e">
        <f>C14/'1.1. Кол-во ГС'!L16</f>
        <v>#DIV/0!</v>
      </c>
      <c r="E14" s="88"/>
      <c r="F14" s="150" t="e">
        <f>E14/'1.1. Кол-во ГС'!L16</f>
        <v>#DIV/0!</v>
      </c>
      <c r="G14" s="91"/>
      <c r="H14" s="150" t="e">
        <f>G14/'1.1. Кол-во ГС'!L16</f>
        <v>#DIV/0!</v>
      </c>
      <c r="I14" s="88"/>
      <c r="J14" s="150" t="e">
        <f>I14/'1.1. Кол-во ГС'!L16</f>
        <v>#DIV/0!</v>
      </c>
      <c r="K14" s="88"/>
      <c r="L14" s="150" t="e">
        <f>K14/'1.1. Кол-во ГС'!L16</f>
        <v>#DIV/0!</v>
      </c>
      <c r="M14" s="88"/>
      <c r="N14" s="150" t="e">
        <f>M14/'1.1. Кол-во ГС'!L16</f>
        <v>#DIV/0!</v>
      </c>
      <c r="O14" s="196"/>
      <c r="P14" s="150" t="e">
        <f>O14/'1.1. Кол-во ГС'!L16</f>
        <v>#DIV/0!</v>
      </c>
      <c r="Q14" s="151"/>
      <c r="S14" s="251" t="b">
        <f>C14+E14+G14+I14+K14+M14+O14='1.1. Кол-во ГС'!L16</f>
        <v>1</v>
      </c>
    </row>
    <row r="15" spans="2:19" ht="30" customHeight="1" x14ac:dyDescent="0.3">
      <c r="B15" s="101" t="s">
        <v>10</v>
      </c>
      <c r="C15" s="101"/>
      <c r="D15" s="150" t="e">
        <f>C15/'1.1. Кол-во ГС'!L17</f>
        <v>#DIV/0!</v>
      </c>
      <c r="E15" s="88"/>
      <c r="F15" s="150" t="e">
        <f>E15/'1.1. Кол-во ГС'!L17</f>
        <v>#DIV/0!</v>
      </c>
      <c r="G15" s="91"/>
      <c r="H15" s="150" t="e">
        <f>G15/'1.1. Кол-во ГС'!L17</f>
        <v>#DIV/0!</v>
      </c>
      <c r="I15" s="88"/>
      <c r="J15" s="150" t="e">
        <f>I15/'1.1. Кол-во ГС'!L17</f>
        <v>#DIV/0!</v>
      </c>
      <c r="K15" s="88"/>
      <c r="L15" s="150" t="e">
        <f>K15/'1.1. Кол-во ГС'!L17</f>
        <v>#DIV/0!</v>
      </c>
      <c r="M15" s="88"/>
      <c r="N15" s="150" t="e">
        <f>M15/'1.1. Кол-во ГС'!L17</f>
        <v>#DIV/0!</v>
      </c>
      <c r="O15" s="196"/>
      <c r="P15" s="150" t="e">
        <f>O15/'1.1. Кол-во ГС'!L17</f>
        <v>#DIV/0!</v>
      </c>
      <c r="Q15" s="151"/>
      <c r="S15" s="251" t="b">
        <f>C15+E15+G15+I15+K15+M15+O15='1.1. Кол-во ГС'!L17</f>
        <v>1</v>
      </c>
    </row>
    <row r="16" spans="2:19" ht="30" customHeight="1" x14ac:dyDescent="0.3">
      <c r="B16" s="101" t="s">
        <v>11</v>
      </c>
      <c r="C16" s="101"/>
      <c r="D16" s="150" t="e">
        <f>C16/'1.1. Кол-во ГС'!L18</f>
        <v>#DIV/0!</v>
      </c>
      <c r="E16" s="88"/>
      <c r="F16" s="150" t="e">
        <f>E16/'1.1. Кол-во ГС'!L18</f>
        <v>#DIV/0!</v>
      </c>
      <c r="G16" s="91"/>
      <c r="H16" s="150" t="e">
        <f>G16/'1.1. Кол-во ГС'!L18</f>
        <v>#DIV/0!</v>
      </c>
      <c r="I16" s="88"/>
      <c r="J16" s="150" t="e">
        <f>I16/'1.1. Кол-во ГС'!L18</f>
        <v>#DIV/0!</v>
      </c>
      <c r="K16" s="88"/>
      <c r="L16" s="150" t="e">
        <f>K16/'1.1. Кол-во ГС'!L18</f>
        <v>#DIV/0!</v>
      </c>
      <c r="M16" s="88"/>
      <c r="N16" s="150" t="e">
        <f>M16/'1.1. Кол-во ГС'!L18</f>
        <v>#DIV/0!</v>
      </c>
      <c r="O16" s="196"/>
      <c r="P16" s="150" t="e">
        <f>O16/'1.1. Кол-во ГС'!L18</f>
        <v>#DIV/0!</v>
      </c>
      <c r="Q16" s="151"/>
      <c r="S16" s="251" t="b">
        <f>C16+E16+G16+I16+K16+M16+O16='1.1. Кол-во ГС'!L18</f>
        <v>1</v>
      </c>
    </row>
    <row r="17" spans="2:19" ht="30" customHeight="1" x14ac:dyDescent="0.3">
      <c r="B17" s="101" t="s">
        <v>12</v>
      </c>
      <c r="C17" s="101"/>
      <c r="D17" s="150" t="e">
        <f>C17/'1.1. Кол-во ГС'!L19</f>
        <v>#DIV/0!</v>
      </c>
      <c r="E17" s="88"/>
      <c r="F17" s="150" t="e">
        <f>E17/'1.1. Кол-во ГС'!L19</f>
        <v>#DIV/0!</v>
      </c>
      <c r="G17" s="91"/>
      <c r="H17" s="150" t="e">
        <f>G17/'1.1. Кол-во ГС'!L19</f>
        <v>#DIV/0!</v>
      </c>
      <c r="I17" s="88"/>
      <c r="J17" s="150" t="e">
        <f>I17/'1.1. Кол-во ГС'!L19</f>
        <v>#DIV/0!</v>
      </c>
      <c r="K17" s="88"/>
      <c r="L17" s="150" t="e">
        <f>K17/'1.1. Кол-во ГС'!L19</f>
        <v>#DIV/0!</v>
      </c>
      <c r="M17" s="88"/>
      <c r="N17" s="150" t="e">
        <f>M17/'1.1. Кол-во ГС'!L19</f>
        <v>#DIV/0!</v>
      </c>
      <c r="O17" s="196"/>
      <c r="P17" s="150" t="e">
        <f>O17/'1.1. Кол-во ГС'!L19</f>
        <v>#DIV/0!</v>
      </c>
      <c r="Q17" s="151"/>
      <c r="S17" s="251" t="b">
        <f>C17+E17+G17+I17+K17+M17+O17='1.1. Кол-во ГС'!L19</f>
        <v>1</v>
      </c>
    </row>
    <row r="18" spans="2:19" ht="30" customHeight="1" x14ac:dyDescent="0.3">
      <c r="B18" s="101" t="s">
        <v>13</v>
      </c>
      <c r="C18" s="101">
        <v>97</v>
      </c>
      <c r="D18" s="150">
        <f>C18/'1.1. Кол-во ГС'!L20</f>
        <v>7.2011878247958433E-2</v>
      </c>
      <c r="E18" s="88">
        <v>136</v>
      </c>
      <c r="F18" s="150">
        <f>E18/'1.1. Кол-во ГС'!L20</f>
        <v>0.10096510764662213</v>
      </c>
      <c r="G18" s="91">
        <v>263</v>
      </c>
      <c r="H18" s="150">
        <f>G18/'1.1. Кол-во ГС'!L20</f>
        <v>0.19524870081662954</v>
      </c>
      <c r="I18" s="88">
        <v>541</v>
      </c>
      <c r="J18" s="150">
        <f>I18/'1.1. Кол-во ГС'!L20</f>
        <v>0.4016332590942836</v>
      </c>
      <c r="K18" s="88">
        <v>266</v>
      </c>
      <c r="L18" s="150">
        <f>K18/'1.1. Кол-во ГС'!L20</f>
        <v>0.19747587230883445</v>
      </c>
      <c r="M18" s="88">
        <v>42</v>
      </c>
      <c r="N18" s="150">
        <f>M18/'1.1. Кол-во ГС'!L20</f>
        <v>3.1180400890868598E-2</v>
      </c>
      <c r="O18" s="196">
        <v>2</v>
      </c>
      <c r="P18" s="150">
        <f>O18/'1.1. Кол-во ГС'!L20</f>
        <v>1.4847809948032665E-3</v>
      </c>
      <c r="Q18" s="151">
        <v>44</v>
      </c>
      <c r="S18" s="251" t="b">
        <f>C18+E18+G18+I18+K18+M18+O18='1.1. Кол-во ГС'!L20</f>
        <v>1</v>
      </c>
    </row>
    <row r="19" spans="2:19" ht="30" customHeight="1" x14ac:dyDescent="0.3">
      <c r="B19" s="102" t="s">
        <v>16</v>
      </c>
      <c r="C19" s="97">
        <f>SUM(C5:C18)</f>
        <v>97</v>
      </c>
      <c r="D19" s="152">
        <f>C19/'1.1. Кол-во ГС'!L21</f>
        <v>7.2011878247958433E-2</v>
      </c>
      <c r="E19" s="97">
        <f>SUM(E5:E18)</f>
        <v>136</v>
      </c>
      <c r="F19" s="152">
        <f>E19/'1.1. Кол-во ГС'!L21</f>
        <v>0.10096510764662213</v>
      </c>
      <c r="G19" s="97">
        <f>SUM(G5:G18)</f>
        <v>263</v>
      </c>
      <c r="H19" s="152">
        <f>G19/'1.1. Кол-во ГС'!L21</f>
        <v>0.19524870081662954</v>
      </c>
      <c r="I19" s="97">
        <f>SUM(I5:I18)</f>
        <v>541</v>
      </c>
      <c r="J19" s="152">
        <f>I19/'1.1. Кол-во ГС'!L21</f>
        <v>0.4016332590942836</v>
      </c>
      <c r="K19" s="97">
        <f>SUM(K5:K18)</f>
        <v>266</v>
      </c>
      <c r="L19" s="152">
        <f>K19/'1.1. Кол-во ГС'!L21</f>
        <v>0.19747587230883445</v>
      </c>
      <c r="M19" s="97">
        <f>SUM(M5:M18)</f>
        <v>42</v>
      </c>
      <c r="N19" s="152">
        <f>M19/'1.1. Кол-во ГС'!L21</f>
        <v>3.1180400890868598E-2</v>
      </c>
      <c r="O19" s="194">
        <f>SUM(O5:O18)</f>
        <v>2</v>
      </c>
      <c r="P19" s="152">
        <f>O19/'1.1. Кол-во ГС'!L21</f>
        <v>1.4847809948032665E-3</v>
      </c>
      <c r="Q19" s="153">
        <f>AVERAGE(Q5:Q18)</f>
        <v>44</v>
      </c>
      <c r="S19" s="251" t="b">
        <f>C19+E19+G19+I19+K19+M19+O19='1.1. Кол-во ГС'!L21</f>
        <v>1</v>
      </c>
    </row>
  </sheetData>
  <sheetProtection formatCells="0" formatColumns="0" formatRows="0" selectLockedCells="1"/>
  <mergeCells count="1">
    <mergeCell ref="B2:Q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B959-DE76-4980-9443-603378AC29EE}">
  <dimension ref="B2:S21"/>
  <sheetViews>
    <sheetView view="pageBreakPreview" topLeftCell="C4" zoomScale="70" zoomScaleNormal="100" zoomScaleSheetLayoutView="70" workbookViewId="0">
      <selection activeCell="J24" sqref="J24"/>
    </sheetView>
  </sheetViews>
  <sheetFormatPr defaultRowHeight="12.75" x14ac:dyDescent="0.2"/>
  <cols>
    <col min="1" max="1" width="1.140625" style="2" customWidth="1"/>
    <col min="2" max="2" width="35.7109375" style="2" customWidth="1"/>
    <col min="3" max="4" width="11.7109375" style="2" customWidth="1"/>
    <col min="5" max="5" width="10.85546875" style="2" customWidth="1"/>
    <col min="6" max="14" width="11.7109375" style="2" customWidth="1"/>
    <col min="15" max="16" width="11.85546875" style="2" customWidth="1"/>
    <col min="17" max="17" width="14.7109375" style="2" customWidth="1"/>
    <col min="18" max="18" width="1.5703125" style="2" customWidth="1"/>
    <col min="19" max="19" width="12.28515625" style="2" bestFit="1" customWidth="1"/>
    <col min="20" max="16384" width="9.140625" style="2"/>
  </cols>
  <sheetData>
    <row r="2" spans="2:19" ht="20.25" x14ac:dyDescent="0.3">
      <c r="B2" s="264" t="s">
        <v>31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</row>
    <row r="3" spans="2:19" ht="15.75" x14ac:dyDescent="0.2">
      <c r="N3" s="8"/>
      <c r="O3" s="8"/>
      <c r="P3" s="8"/>
    </row>
    <row r="4" spans="2:19" ht="68.25" customHeight="1" x14ac:dyDescent="0.2">
      <c r="B4" s="21" t="s">
        <v>14</v>
      </c>
      <c r="C4" s="21" t="s">
        <v>262</v>
      </c>
      <c r="D4" s="200" t="s">
        <v>26</v>
      </c>
      <c r="E4" s="21" t="s">
        <v>263</v>
      </c>
      <c r="F4" s="56" t="s">
        <v>26</v>
      </c>
      <c r="G4" s="21" t="s">
        <v>252</v>
      </c>
      <c r="H4" s="56" t="s">
        <v>26</v>
      </c>
      <c r="I4" s="21" t="s">
        <v>27</v>
      </c>
      <c r="J4" s="56" t="s">
        <v>26</v>
      </c>
      <c r="K4" s="21" t="s">
        <v>28</v>
      </c>
      <c r="L4" s="56" t="s">
        <v>26</v>
      </c>
      <c r="M4" s="21" t="s">
        <v>264</v>
      </c>
      <c r="N4" s="56" t="s">
        <v>26</v>
      </c>
      <c r="O4" s="87" t="s">
        <v>253</v>
      </c>
      <c r="P4" s="56" t="s">
        <v>26</v>
      </c>
      <c r="Q4" s="21" t="s">
        <v>29</v>
      </c>
    </row>
    <row r="5" spans="2:19" ht="30" customHeight="1" x14ac:dyDescent="0.3">
      <c r="B5" s="101" t="s">
        <v>0</v>
      </c>
      <c r="C5" s="202"/>
      <c r="D5" s="150" t="e">
        <f>C5/'1.2. Кол-во МС'!H7</f>
        <v>#DIV/0!</v>
      </c>
      <c r="E5" s="134"/>
      <c r="F5" s="150" t="e">
        <f>E5/'1.2. Кол-во МС'!H7</f>
        <v>#DIV/0!</v>
      </c>
      <c r="G5" s="91"/>
      <c r="H5" s="150" t="e">
        <f>G5/'1.2. Кол-во МС'!H7</f>
        <v>#DIV/0!</v>
      </c>
      <c r="I5" s="134"/>
      <c r="J5" s="150" t="e">
        <f>I5/'1.2. Кол-во МС'!H7</f>
        <v>#DIV/0!</v>
      </c>
      <c r="K5" s="134"/>
      <c r="L5" s="150" t="e">
        <f>K5/'1.2. Кол-во МС'!H7</f>
        <v>#DIV/0!</v>
      </c>
      <c r="M5" s="134"/>
      <c r="N5" s="150" t="e">
        <f>M5/'1.2. Кол-во МС'!H7</f>
        <v>#DIV/0!</v>
      </c>
      <c r="O5" s="198"/>
      <c r="P5" s="150" t="e">
        <f>O5/'1.2. Кол-во МС'!H7</f>
        <v>#DIV/0!</v>
      </c>
      <c r="Q5" s="151"/>
      <c r="S5" s="251" t="b">
        <f>C5+E5+G5+I5+K5+M5+O5='1.2. Кол-во МС'!H7</f>
        <v>1</v>
      </c>
    </row>
    <row r="6" spans="2:19" ht="30" customHeight="1" x14ac:dyDescent="0.3">
      <c r="B6" s="101" t="s">
        <v>1</v>
      </c>
      <c r="C6" s="202"/>
      <c r="D6" s="150" t="e">
        <f>C6/'1.2. Кол-во МС'!H8</f>
        <v>#DIV/0!</v>
      </c>
      <c r="E6" s="88"/>
      <c r="F6" s="150" t="e">
        <f>E6/'1.2. Кол-во МС'!H8</f>
        <v>#DIV/0!</v>
      </c>
      <c r="G6" s="91"/>
      <c r="H6" s="150" t="e">
        <f>G6/'1.2. Кол-во МС'!H8</f>
        <v>#DIV/0!</v>
      </c>
      <c r="I6" s="88"/>
      <c r="J6" s="150" t="e">
        <f>I6/'1.2. Кол-во МС'!H8</f>
        <v>#DIV/0!</v>
      </c>
      <c r="K6" s="88"/>
      <c r="L6" s="150" t="e">
        <f>K6/'1.2. Кол-во МС'!H8</f>
        <v>#DIV/0!</v>
      </c>
      <c r="M6" s="88"/>
      <c r="N6" s="150" t="e">
        <f>M6/'1.2. Кол-во МС'!H8</f>
        <v>#DIV/0!</v>
      </c>
      <c r="O6" s="198"/>
      <c r="P6" s="150" t="e">
        <f>O6/'1.2. Кол-во МС'!H8</f>
        <v>#DIV/0!</v>
      </c>
      <c r="Q6" s="151"/>
      <c r="S6" s="251" t="b">
        <f>C6+E6+G6+I6+K6+M6+O6='1.2. Кол-во МС'!H8</f>
        <v>1</v>
      </c>
    </row>
    <row r="7" spans="2:19" ht="30" customHeight="1" x14ac:dyDescent="0.3">
      <c r="B7" s="101" t="s">
        <v>2</v>
      </c>
      <c r="C7" s="202"/>
      <c r="D7" s="150" t="e">
        <f>C7/'1.2. Кол-во МС'!H9</f>
        <v>#DIV/0!</v>
      </c>
      <c r="E7" s="88"/>
      <c r="F7" s="150" t="e">
        <f>E7/'1.2. Кол-во МС'!H9</f>
        <v>#DIV/0!</v>
      </c>
      <c r="G7" s="91"/>
      <c r="H7" s="150" t="e">
        <f>G7/'1.2. Кол-во МС'!H9</f>
        <v>#DIV/0!</v>
      </c>
      <c r="I7" s="88"/>
      <c r="J7" s="150" t="e">
        <f>I7/'1.2. Кол-во МС'!H9</f>
        <v>#DIV/0!</v>
      </c>
      <c r="K7" s="88"/>
      <c r="L7" s="150" t="e">
        <f>K7/'1.2. Кол-во МС'!H9</f>
        <v>#DIV/0!</v>
      </c>
      <c r="M7" s="88"/>
      <c r="N7" s="150" t="e">
        <f>M7/'1.2. Кол-во МС'!H9</f>
        <v>#DIV/0!</v>
      </c>
      <c r="O7" s="198"/>
      <c r="P7" s="150" t="e">
        <f>O7/'1.2. Кол-во МС'!H9</f>
        <v>#DIV/0!</v>
      </c>
      <c r="Q7" s="151"/>
      <c r="S7" s="251" t="b">
        <f>C7+E7+G7+I7+K7+M7+O7='1.2. Кол-во МС'!H9</f>
        <v>1</v>
      </c>
    </row>
    <row r="8" spans="2:19" ht="30" customHeight="1" x14ac:dyDescent="0.3">
      <c r="B8" s="101" t="s">
        <v>3</v>
      </c>
      <c r="C8" s="202"/>
      <c r="D8" s="150" t="e">
        <f>C8/'1.2. Кол-во МС'!H10</f>
        <v>#DIV/0!</v>
      </c>
      <c r="E8" s="134"/>
      <c r="F8" s="150" t="e">
        <f>E8/'1.2. Кол-во МС'!H10</f>
        <v>#DIV/0!</v>
      </c>
      <c r="G8" s="91"/>
      <c r="H8" s="150" t="e">
        <f>G8/'1.2. Кол-во МС'!H10</f>
        <v>#DIV/0!</v>
      </c>
      <c r="I8" s="134"/>
      <c r="J8" s="150" t="e">
        <f>I8/'1.2. Кол-во МС'!H10</f>
        <v>#DIV/0!</v>
      </c>
      <c r="K8" s="134"/>
      <c r="L8" s="150" t="e">
        <f>K8/'1.2. Кол-во МС'!H10</f>
        <v>#DIV/0!</v>
      </c>
      <c r="M8" s="134"/>
      <c r="N8" s="150" t="e">
        <f>M8/'1.2. Кол-во МС'!H10</f>
        <v>#DIV/0!</v>
      </c>
      <c r="O8" s="198"/>
      <c r="P8" s="150" t="e">
        <f>O8/'1.2. Кол-во МС'!H10</f>
        <v>#DIV/0!</v>
      </c>
      <c r="Q8" s="151"/>
      <c r="S8" s="251" t="b">
        <f>C8+E8+G8+I8+K8+M8+O8='1.2. Кол-во МС'!H10</f>
        <v>1</v>
      </c>
    </row>
    <row r="9" spans="2:19" ht="30" customHeight="1" x14ac:dyDescent="0.3">
      <c r="B9" s="101" t="s">
        <v>4</v>
      </c>
      <c r="C9" s="202"/>
      <c r="D9" s="150" t="e">
        <f>C9/'1.2. Кол-во МС'!H11</f>
        <v>#DIV/0!</v>
      </c>
      <c r="E9" s="88"/>
      <c r="F9" s="150" t="e">
        <f>E9/'1.2. Кол-во МС'!H11</f>
        <v>#DIV/0!</v>
      </c>
      <c r="G9" s="91"/>
      <c r="H9" s="150" t="e">
        <f>G9/'1.2. Кол-во МС'!H11</f>
        <v>#DIV/0!</v>
      </c>
      <c r="I9" s="88"/>
      <c r="J9" s="150" t="e">
        <f>I9/'1.2. Кол-во МС'!H11</f>
        <v>#DIV/0!</v>
      </c>
      <c r="K9" s="88"/>
      <c r="L9" s="150" t="e">
        <f>K9/'1.2. Кол-во МС'!H11</f>
        <v>#DIV/0!</v>
      </c>
      <c r="M9" s="88"/>
      <c r="N9" s="150" t="e">
        <f>M9/'1.2. Кол-во МС'!H11</f>
        <v>#DIV/0!</v>
      </c>
      <c r="O9" s="198"/>
      <c r="P9" s="150" t="e">
        <f>O9/'1.2. Кол-во МС'!H11</f>
        <v>#DIV/0!</v>
      </c>
      <c r="Q9" s="154"/>
      <c r="S9" s="251" t="b">
        <f>C9+E9+G9+I9+K9+M9+O9='1.2. Кол-во МС'!H11</f>
        <v>1</v>
      </c>
    </row>
    <row r="10" spans="2:19" ht="30" customHeight="1" x14ac:dyDescent="0.3">
      <c r="B10" s="101" t="s">
        <v>5</v>
      </c>
      <c r="C10" s="202"/>
      <c r="D10" s="150" t="e">
        <f>C10/'1.2. Кол-во МС'!H12</f>
        <v>#DIV/0!</v>
      </c>
      <c r="E10" s="95"/>
      <c r="F10" s="150" t="e">
        <f>E10/'1.2. Кол-во МС'!H12</f>
        <v>#DIV/0!</v>
      </c>
      <c r="G10" s="92"/>
      <c r="H10" s="150" t="e">
        <f>G10/'1.2. Кол-во МС'!H12</f>
        <v>#DIV/0!</v>
      </c>
      <c r="I10" s="92"/>
      <c r="J10" s="150" t="e">
        <f>I10/'1.2. Кол-во МС'!H12</f>
        <v>#DIV/0!</v>
      </c>
      <c r="K10" s="92"/>
      <c r="L10" s="150" t="e">
        <f>K10/'1.2. Кол-во МС'!H12</f>
        <v>#DIV/0!</v>
      </c>
      <c r="M10" s="92"/>
      <c r="N10" s="150" t="e">
        <f>M10/'1.2. Кол-во МС'!H12</f>
        <v>#DIV/0!</v>
      </c>
      <c r="O10" s="198"/>
      <c r="P10" s="150" t="e">
        <f>O10/'1.2. Кол-во МС'!H12</f>
        <v>#DIV/0!</v>
      </c>
      <c r="Q10" s="154"/>
      <c r="S10" s="251" t="b">
        <f>C10+E10+G10+I10+K10+M10+O10='1.2. Кол-во МС'!H12</f>
        <v>1</v>
      </c>
    </row>
    <row r="11" spans="2:19" ht="30" customHeight="1" x14ac:dyDescent="0.3">
      <c r="B11" s="101" t="s">
        <v>6</v>
      </c>
      <c r="C11" s="202"/>
      <c r="D11" s="150" t="e">
        <f>C11/'1.2. Кол-во МС'!H13</f>
        <v>#DIV/0!</v>
      </c>
      <c r="E11" s="88"/>
      <c r="F11" s="150" t="e">
        <f>E11/'1.2. Кол-во МС'!H13</f>
        <v>#DIV/0!</v>
      </c>
      <c r="G11" s="91"/>
      <c r="H11" s="150" t="e">
        <f>G11/'1.2. Кол-во МС'!H13</f>
        <v>#DIV/0!</v>
      </c>
      <c r="I11" s="88"/>
      <c r="J11" s="150" t="e">
        <f>I11/'1.2. Кол-во МС'!H13</f>
        <v>#DIV/0!</v>
      </c>
      <c r="K11" s="88"/>
      <c r="L11" s="150" t="e">
        <f>K11/'1.2. Кол-во МС'!H13</f>
        <v>#DIV/0!</v>
      </c>
      <c r="M11" s="88"/>
      <c r="N11" s="150" t="e">
        <f>M11/'1.2. Кол-во МС'!H13</f>
        <v>#DIV/0!</v>
      </c>
      <c r="O11" s="198"/>
      <c r="P11" s="150" t="e">
        <f>O11/'1.2. Кол-во МС'!H13</f>
        <v>#DIV/0!</v>
      </c>
      <c r="Q11" s="151"/>
      <c r="S11" s="251" t="b">
        <f>C11+E11+G11+I11+K11+M11+O11='1.2. Кол-во МС'!H13</f>
        <v>1</v>
      </c>
    </row>
    <row r="12" spans="2:19" ht="30" customHeight="1" x14ac:dyDescent="0.3">
      <c r="B12" s="101" t="s">
        <v>7</v>
      </c>
      <c r="C12" s="202"/>
      <c r="D12" s="150" t="e">
        <f>C12/'1.2. Кол-во МС'!H14</f>
        <v>#DIV/0!</v>
      </c>
      <c r="E12" s="88"/>
      <c r="F12" s="150" t="e">
        <f>E12/'1.2. Кол-во МС'!H14</f>
        <v>#DIV/0!</v>
      </c>
      <c r="G12" s="91"/>
      <c r="H12" s="150" t="e">
        <f>G12/'1.2. Кол-во МС'!H14</f>
        <v>#DIV/0!</v>
      </c>
      <c r="I12" s="88"/>
      <c r="J12" s="150" t="e">
        <f>I12/'1.2. Кол-во МС'!H14</f>
        <v>#DIV/0!</v>
      </c>
      <c r="K12" s="88"/>
      <c r="L12" s="150" t="e">
        <f>K12/'1.2. Кол-во МС'!H14</f>
        <v>#DIV/0!</v>
      </c>
      <c r="M12" s="88"/>
      <c r="N12" s="150" t="e">
        <f>M12/'1.2. Кол-во МС'!H14</f>
        <v>#DIV/0!</v>
      </c>
      <c r="O12" s="198"/>
      <c r="P12" s="150" t="e">
        <f>O12/'1.2. Кол-во МС'!H14</f>
        <v>#DIV/0!</v>
      </c>
      <c r="Q12" s="151"/>
      <c r="S12" s="251" t="b">
        <f>C12+E12+G12+I12+K12+M12+O12='1.2. Кол-во МС'!H14</f>
        <v>1</v>
      </c>
    </row>
    <row r="13" spans="2:19" ht="30" customHeight="1" x14ac:dyDescent="0.3">
      <c r="B13" s="101" t="s">
        <v>8</v>
      </c>
      <c r="C13" s="202"/>
      <c r="D13" s="150" t="e">
        <f>C13/'1.2. Кол-во МС'!H15</f>
        <v>#DIV/0!</v>
      </c>
      <c r="E13" s="88"/>
      <c r="F13" s="150" t="e">
        <f>E13/'1.2. Кол-во МС'!H15</f>
        <v>#DIV/0!</v>
      </c>
      <c r="G13" s="91"/>
      <c r="H13" s="150" t="e">
        <f>G13/'1.2. Кол-во МС'!H15</f>
        <v>#DIV/0!</v>
      </c>
      <c r="I13" s="88"/>
      <c r="J13" s="150" t="e">
        <f>I13/'1.2. Кол-во МС'!H15</f>
        <v>#DIV/0!</v>
      </c>
      <c r="K13" s="88"/>
      <c r="L13" s="150" t="e">
        <f>K13/'1.2. Кол-во МС'!H15</f>
        <v>#DIV/0!</v>
      </c>
      <c r="M13" s="88"/>
      <c r="N13" s="150" t="e">
        <f>M13/'1.2. Кол-во МС'!H15</f>
        <v>#DIV/0!</v>
      </c>
      <c r="O13" s="198"/>
      <c r="P13" s="150" t="e">
        <f>O13/'1.2. Кол-во МС'!H15</f>
        <v>#DIV/0!</v>
      </c>
      <c r="Q13" s="151"/>
      <c r="S13" s="251" t="b">
        <f>C13+E13+G13+I13+K13+M13+O13='1.2. Кол-во МС'!H15</f>
        <v>1</v>
      </c>
    </row>
    <row r="14" spans="2:19" ht="30" customHeight="1" x14ac:dyDescent="0.3">
      <c r="B14" s="101" t="s">
        <v>9</v>
      </c>
      <c r="C14" s="202"/>
      <c r="D14" s="150" t="e">
        <f>C14/'1.2. Кол-во МС'!H16</f>
        <v>#DIV/0!</v>
      </c>
      <c r="E14" s="88"/>
      <c r="F14" s="150" t="e">
        <f>E14/'1.2. Кол-во МС'!H16</f>
        <v>#DIV/0!</v>
      </c>
      <c r="G14" s="91"/>
      <c r="H14" s="150" t="e">
        <f>G14/'1.2. Кол-во МС'!H16</f>
        <v>#DIV/0!</v>
      </c>
      <c r="I14" s="88"/>
      <c r="J14" s="150" t="e">
        <f>I14/'1.2. Кол-во МС'!H16</f>
        <v>#DIV/0!</v>
      </c>
      <c r="K14" s="88"/>
      <c r="L14" s="150" t="e">
        <f>K14/'1.2. Кол-во МС'!H16</f>
        <v>#DIV/0!</v>
      </c>
      <c r="M14" s="88"/>
      <c r="N14" s="150" t="e">
        <f>M14/'1.2. Кол-во МС'!H16</f>
        <v>#DIV/0!</v>
      </c>
      <c r="O14" s="198"/>
      <c r="P14" s="150" t="e">
        <f>O14/'1.2. Кол-во МС'!H16</f>
        <v>#DIV/0!</v>
      </c>
      <c r="Q14" s="151"/>
      <c r="S14" s="251" t="b">
        <f>C14+E14+G14+I14+K14+M14+O14='1.2. Кол-во МС'!H16</f>
        <v>1</v>
      </c>
    </row>
    <row r="15" spans="2:19" ht="30" customHeight="1" x14ac:dyDescent="0.3">
      <c r="B15" s="101" t="s">
        <v>10</v>
      </c>
      <c r="C15" s="202"/>
      <c r="D15" s="150" t="e">
        <f>C15/'1.2. Кол-во МС'!H17</f>
        <v>#DIV/0!</v>
      </c>
      <c r="E15" s="88"/>
      <c r="F15" s="150" t="e">
        <f>E15/'1.2. Кол-во МС'!H17</f>
        <v>#DIV/0!</v>
      </c>
      <c r="G15" s="91"/>
      <c r="H15" s="150" t="e">
        <f>G15/'1.2. Кол-во МС'!H17</f>
        <v>#DIV/0!</v>
      </c>
      <c r="I15" s="88"/>
      <c r="J15" s="150" t="e">
        <f>I15/'1.2. Кол-во МС'!H17</f>
        <v>#DIV/0!</v>
      </c>
      <c r="K15" s="88"/>
      <c r="L15" s="150" t="e">
        <f>K15/'1.2. Кол-во МС'!H17</f>
        <v>#DIV/0!</v>
      </c>
      <c r="M15" s="88"/>
      <c r="N15" s="150" t="e">
        <f>M15/'1.2. Кол-во МС'!H17</f>
        <v>#DIV/0!</v>
      </c>
      <c r="O15" s="198"/>
      <c r="P15" s="150" t="e">
        <f>O15/'1.2. Кол-во МС'!H17</f>
        <v>#DIV/0!</v>
      </c>
      <c r="Q15" s="151"/>
      <c r="S15" s="251" t="b">
        <f>C15+E15+G15+I15+K15+M15+O15='1.2. Кол-во МС'!H17</f>
        <v>1</v>
      </c>
    </row>
    <row r="16" spans="2:19" ht="30" customHeight="1" x14ac:dyDescent="0.3">
      <c r="B16" s="101" t="s">
        <v>11</v>
      </c>
      <c r="C16" s="202"/>
      <c r="D16" s="150" t="e">
        <f>C16/'1.2. Кол-во МС'!H18</f>
        <v>#DIV/0!</v>
      </c>
      <c r="E16" s="88"/>
      <c r="F16" s="150" t="e">
        <f>E16/'1.2. Кол-во МС'!H18</f>
        <v>#DIV/0!</v>
      </c>
      <c r="G16" s="91"/>
      <c r="H16" s="150" t="e">
        <f>G16/'1.2. Кол-во МС'!H18</f>
        <v>#DIV/0!</v>
      </c>
      <c r="I16" s="88"/>
      <c r="J16" s="150" t="e">
        <f>I16/'1.2. Кол-во МС'!H18</f>
        <v>#DIV/0!</v>
      </c>
      <c r="K16" s="88"/>
      <c r="L16" s="150" t="e">
        <f>K16/'1.2. Кол-во МС'!H18</f>
        <v>#DIV/0!</v>
      </c>
      <c r="M16" s="88"/>
      <c r="N16" s="150" t="e">
        <f>M16/'1.2. Кол-во МС'!H18</f>
        <v>#DIV/0!</v>
      </c>
      <c r="O16" s="198"/>
      <c r="P16" s="150" t="e">
        <f>O16/'1.2. Кол-во МС'!H18</f>
        <v>#DIV/0!</v>
      </c>
      <c r="Q16" s="151"/>
      <c r="S16" s="251" t="b">
        <f>C16+E16+G16+I16+K16+M16+O16='1.2. Кол-во МС'!H18</f>
        <v>1</v>
      </c>
    </row>
    <row r="17" spans="2:19" ht="30" customHeight="1" x14ac:dyDescent="0.3">
      <c r="B17" s="101" t="s">
        <v>12</v>
      </c>
      <c r="C17" s="202"/>
      <c r="D17" s="150" t="e">
        <f>C17/'1.2. Кол-во МС'!H19</f>
        <v>#DIV/0!</v>
      </c>
      <c r="E17" s="88"/>
      <c r="F17" s="150" t="e">
        <f>E17/'1.2. Кол-во МС'!H19</f>
        <v>#DIV/0!</v>
      </c>
      <c r="G17" s="91"/>
      <c r="H17" s="150" t="e">
        <f>G17/'1.2. Кол-во МС'!H19</f>
        <v>#DIV/0!</v>
      </c>
      <c r="I17" s="88"/>
      <c r="J17" s="150" t="e">
        <f>I17/'1.2. Кол-во МС'!H19</f>
        <v>#DIV/0!</v>
      </c>
      <c r="K17" s="88"/>
      <c r="L17" s="150" t="e">
        <f>K17/'1.2. Кол-во МС'!H19</f>
        <v>#DIV/0!</v>
      </c>
      <c r="M17" s="88"/>
      <c r="N17" s="150" t="e">
        <f>M17/'1.2. Кол-во МС'!H19</f>
        <v>#DIV/0!</v>
      </c>
      <c r="O17" s="198"/>
      <c r="P17" s="150" t="e">
        <f>O17/'1.2. Кол-во МС'!H19</f>
        <v>#DIV/0!</v>
      </c>
      <c r="Q17" s="151"/>
      <c r="S17" s="251" t="b">
        <f>C17+E17+G17+I17+K17+M17+O17='1.2. Кол-во МС'!H19</f>
        <v>1</v>
      </c>
    </row>
    <row r="18" spans="2:19" ht="30" customHeight="1" x14ac:dyDescent="0.3">
      <c r="B18" s="101" t="s">
        <v>13</v>
      </c>
      <c r="C18" s="202">
        <v>125</v>
      </c>
      <c r="D18" s="150">
        <f>C18/'1.2. Кол-во МС'!H20</f>
        <v>6.9252077562326875E-2</v>
      </c>
      <c r="E18" s="88">
        <v>197</v>
      </c>
      <c r="F18" s="150">
        <f>E18/'1.2. Кол-во МС'!H20</f>
        <v>0.10914127423822714</v>
      </c>
      <c r="G18" s="91">
        <v>361</v>
      </c>
      <c r="H18" s="150">
        <f>G18/'1.2. Кол-во МС'!H20</f>
        <v>0.2</v>
      </c>
      <c r="I18" s="88">
        <v>609</v>
      </c>
      <c r="J18" s="150">
        <f>I18/'1.2. Кол-во МС'!H20</f>
        <v>0.33739612188365653</v>
      </c>
      <c r="K18" s="88">
        <v>426</v>
      </c>
      <c r="L18" s="150">
        <f>K18/'1.2. Кол-во МС'!H20</f>
        <v>0.23601108033240997</v>
      </c>
      <c r="M18" s="88">
        <v>67</v>
      </c>
      <c r="N18" s="150">
        <f>M18/'1.2. Кол-во МС'!H20</f>
        <v>3.7119113573407199E-2</v>
      </c>
      <c r="O18" s="254">
        <v>20</v>
      </c>
      <c r="P18" s="150">
        <f>O18/'1.2. Кол-во МС'!H20</f>
        <v>1.1080332409972299E-2</v>
      </c>
      <c r="Q18" s="151">
        <v>44</v>
      </c>
      <c r="S18" s="251" t="b">
        <f>C18+E18+G18+I18+K18+M18+O18='1.2. Кол-во МС'!H20</f>
        <v>1</v>
      </c>
    </row>
    <row r="19" spans="2:19" ht="30" customHeight="1" x14ac:dyDescent="0.3">
      <c r="B19" s="102" t="s">
        <v>16</v>
      </c>
      <c r="C19" s="203">
        <v>125</v>
      </c>
      <c r="D19" s="152">
        <f>C19/'1.2. Кол-во МС'!H21</f>
        <v>6.9252077562326875E-2</v>
      </c>
      <c r="E19" s="97">
        <f>SUM(E5:E18)</f>
        <v>197</v>
      </c>
      <c r="F19" s="152">
        <f>E19/'1.2. Кол-во МС'!H21</f>
        <v>0.10914127423822714</v>
      </c>
      <c r="G19" s="97">
        <f>SUM(G5:G18)</f>
        <v>361</v>
      </c>
      <c r="H19" s="152">
        <f>G19/'1.2. Кол-во МС'!H21</f>
        <v>0.2</v>
      </c>
      <c r="I19" s="97">
        <f>SUM(I5:I18)</f>
        <v>609</v>
      </c>
      <c r="J19" s="152">
        <f>I19/'1.2. Кол-во МС'!H21</f>
        <v>0.33739612188365653</v>
      </c>
      <c r="K19" s="97">
        <f>SUM(K5:K18)</f>
        <v>426</v>
      </c>
      <c r="L19" s="152">
        <f>K19/'1.2. Кол-во МС'!H21</f>
        <v>0.23601108033240997</v>
      </c>
      <c r="M19" s="97">
        <f>SUM(M5:M18)</f>
        <v>67</v>
      </c>
      <c r="N19" s="152">
        <f>M19/'1.2. Кол-во МС'!H21</f>
        <v>3.7119113573407199E-2</v>
      </c>
      <c r="O19" s="197">
        <f>SUM(O5:O18)</f>
        <v>20</v>
      </c>
      <c r="P19" s="152">
        <f>O19/'1.2. Кол-во МС'!H21</f>
        <v>1.1080332409972299E-2</v>
      </c>
      <c r="Q19" s="153">
        <f>AVERAGE(Q5:Q18)</f>
        <v>44</v>
      </c>
      <c r="S19" s="251" t="b">
        <f>C19+E19+G19+I19+K19+M19+O19='1.2. Кол-во МС'!H21</f>
        <v>1</v>
      </c>
    </row>
    <row r="21" spans="2:19" x14ac:dyDescent="0.2">
      <c r="G21" s="11"/>
      <c r="H21" s="11"/>
    </row>
  </sheetData>
  <sheetProtection formatCells="0" formatColumns="0" formatRows="0" selectLockedCells="1"/>
  <mergeCells count="1">
    <mergeCell ref="B2:Q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35</vt:i4>
      </vt:variant>
      <vt:variant>
        <vt:lpstr>Именованные диапазоны</vt:lpstr>
      </vt:variant>
      <vt:variant>
        <vt:i4>26</vt:i4>
      </vt:variant>
    </vt:vector>
  </HeadingPairs>
  <TitlesOfParts>
    <vt:vector size="61" baseType="lpstr">
      <vt:lpstr>1.1. Кол-во ГС</vt:lpstr>
      <vt:lpstr>1.2. Кол-во МС</vt:lpstr>
      <vt:lpstr>1.3. Состав ГС по группам</vt:lpstr>
      <vt:lpstr>1.4. Состав ГС по категориям</vt:lpstr>
      <vt:lpstr>Лист1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16. Целевое обучение</vt:lpstr>
      <vt:lpstr>17.1. Профразвитие</vt:lpstr>
      <vt:lpstr>17.2. Профразвитие</vt:lpstr>
      <vt:lpstr>17.3. ДПО ГС</vt:lpstr>
      <vt:lpstr>17.4. ДПО ГС</vt:lpstr>
      <vt:lpstr>18. ДПО МС</vt:lpstr>
      <vt:lpstr>19. Субсидия</vt:lpstr>
      <vt:lpstr>20. Ден. содержание</vt:lpstr>
      <vt:lpstr>21. Ротация</vt:lpstr>
      <vt:lpstr>22. Федеральные награды </vt:lpstr>
      <vt:lpstr>23. Региональные награды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'1.3. Состав ГС по группам'!Область_печати</vt:lpstr>
      <vt:lpstr>'1.4. Состав ГС по категориям'!Область_печати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'20. Ден. содержание'!Область_печати</vt:lpstr>
      <vt:lpstr>'22. Федеральные награды '!Область_печати</vt:lpstr>
      <vt:lpstr>'23. Региональные награды'!Область_печати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2025-01-13T12:10:48Z</cp:lastPrinted>
  <dcterms:created xsi:type="dcterms:W3CDTF">2014-07-01T06:07:04Z</dcterms:created>
  <dcterms:modified xsi:type="dcterms:W3CDTF">2025-02-10T12:15:42Z</dcterms:modified>
</cp:coreProperties>
</file>