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lifehist\"/>
    </mc:Choice>
  </mc:AlternateContent>
  <bookViews>
    <workbookView xWindow="0" yWindow="0" windowWidth="21765" windowHeight="10245" firstSheet="2" activeTab="6"/>
  </bookViews>
  <sheets>
    <sheet name="GLMAdrate and all data" sheetId="1" r:id="rId1"/>
    <sheet name="GLMAd rate and females" sheetId="2" r:id="rId2"/>
    <sheet name="KM survdiff" sheetId="4" r:id="rId3"/>
    <sheet name="Cox regression 1" sheetId="3" r:id="rId4"/>
    <sheet name="Cox -all lat temp" sheetId="5" r:id="rId5"/>
    <sheet name="Cox- lat and sex temp" sheetId="6" r:id="rId6"/>
    <sheet name="Emergence time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6" l="1"/>
  <c r="I25" i="6"/>
  <c r="I24" i="6"/>
  <c r="I23" i="6"/>
  <c r="I11" i="6"/>
  <c r="I10" i="6"/>
  <c r="I9" i="6"/>
  <c r="I8" i="6"/>
</calcChain>
</file>

<file path=xl/sharedStrings.xml><?xml version="1.0" encoding="utf-8"?>
<sst xmlns="http://schemas.openxmlformats.org/spreadsheetml/2006/main" count="560" uniqueCount="437">
  <si>
    <t>GLM building for rate of development</t>
  </si>
  <si>
    <t>df</t>
  </si>
  <si>
    <t>&lt;dbl&gt;</t>
  </si>
  <si>
    <t>AIC</t>
  </si>
  <si>
    <t>mod1</t>
  </si>
  <si>
    <t>mod2</t>
  </si>
  <si>
    <t>mod3</t>
  </si>
  <si>
    <t>mod4</t>
  </si>
  <si>
    <t>mod5</t>
  </si>
  <si>
    <t>mod6</t>
  </si>
  <si>
    <t>mod7</t>
  </si>
  <si>
    <t>mod8</t>
  </si>
  <si>
    <t>mod1&lt;-glm(AdRate~Temp_num*Locality*Sex,data=lifehist,family=Gamma);summary(mod1)</t>
  </si>
  <si>
    <t>mod2&lt;-glm(AdRate~Temp_num,data=lifehist,family=Gamma);summary(mod2)</t>
  </si>
  <si>
    <t>mod3&lt;-glm(AdRate~Temp_num*Sex,data=lifehist,family=Gamma);summary(mod3)</t>
  </si>
  <si>
    <t>mod4&lt;-glm(AdRate~Temp_num*Locality,data=lifehist,family=Gamma);summary(mod4)</t>
  </si>
  <si>
    <t>mod5&lt;-glm(AdRate~Temp_num*Biome,data=lifehist,family=Gamma);summary(mod5)</t>
  </si>
  <si>
    <t>mod6&lt;-glm(AdRate~Temp_num*Biome*Sex,data=lifehist,family=Gamma);summary(mod6)</t>
  </si>
  <si>
    <t>mod7&lt;-glm(AdRate~Temp_num*State*Sex,data=lifehist,family=Gamma);summary(mod7)</t>
  </si>
  <si>
    <t>mod8&lt;-glm(AdRate~Temp_num*State,data=lifehist,family=Gamma);summary(mod8)</t>
  </si>
  <si>
    <t>mod1.1</t>
  </si>
  <si>
    <t>mod2.1</t>
  </si>
  <si>
    <t>mod3.1</t>
  </si>
  <si>
    <t>mod4.1</t>
  </si>
  <si>
    <t>mod5.1</t>
  </si>
  <si>
    <t>mod6.1</t>
  </si>
  <si>
    <t>mod7.1</t>
  </si>
  <si>
    <t>mod8.1</t>
  </si>
  <si>
    <t>mod1.1&lt;-glm(AdRate~Temp_num^2*Locality*Sex,data=lifehist,family=Gamma);summary(mod1)</t>
  </si>
  <si>
    <t>mod2.1&lt;-glm(AdRate~Temp_num^2,data=lifehist,family=Gamma);summary(mod2)</t>
  </si>
  <si>
    <t>mod3.1&lt;-glm(AdRate~Temp_num^2*Sex,data=lifehist,family=Gamma);summary(mod3)</t>
  </si>
  <si>
    <t>mod4.1&lt;-glm(AdRate~Temp_num^2*Locality,data=lifehist,family=Gamma);summary(mod4)</t>
  </si>
  <si>
    <t>mod5.1&lt;-glm(AdRate~Temp_num^2*Biome,data=lifehist,family=Gamma);summary(mod5)</t>
  </si>
  <si>
    <t>mod6.1&lt;-glm(AdRate~Temp_num^2*Biome*Sex,data=lifehist,family=Gamma);summary(mod6)</t>
  </si>
  <si>
    <t>mod7.1&lt;-glm(AdRate~Temp_num^2*State*Sex,data=lifehist,family=Gamma);summary(mod7)</t>
  </si>
  <si>
    <t>mod8.1&lt;-glm(AdRate~Temp_num^2*State,data=lifehist,family=Gamma);summary(mod8)</t>
  </si>
  <si>
    <t>squared temperature</t>
  </si>
  <si>
    <t>mod1.2</t>
  </si>
  <si>
    <t>mod2.2</t>
  </si>
  <si>
    <t>mod3.2</t>
  </si>
  <si>
    <t>mod4.2</t>
  </si>
  <si>
    <t>mod5.2</t>
  </si>
  <si>
    <t>mod6.2</t>
  </si>
  <si>
    <t>mod7.2</t>
  </si>
  <si>
    <t>mod8.2</t>
  </si>
  <si>
    <t>mod1.2&lt;-glm(AdRate~Temp_let*Locality*Sex,data=lifehist,family=Gamma);summary(mod1)</t>
  </si>
  <si>
    <t>mod2.2&lt;-glm(AdRate~Temp_let,data=lifehist,family=Gamma);summary(mod2)</t>
  </si>
  <si>
    <t>mod3.2&lt;-glm(AdRate~Temp_let*Sex,data=lifehist,family=Gamma);summary(mod3)</t>
  </si>
  <si>
    <t>mod4.2&lt;-glm(AdRate~Temp_let*Locality,data=lifehist,family=Gamma);summary(mod4)</t>
  </si>
  <si>
    <t>mod5.2&lt;-glm(AdRate~Temp_let*Biome,data=lifehist,family=Gamma);summary(mod5)</t>
  </si>
  <si>
    <t>mod6.2&lt;-glm(AdRate~Temp_let*Biome*Sex,data=lifehist,family=Gamma);summary(mod6)</t>
  </si>
  <si>
    <t>mod7.2&lt;-glm(AdRate~Temp_let*State*Sex,data=lifehist,family=Gamma);summary(mod7)</t>
  </si>
  <si>
    <t>mod8.2&lt;-glm(AdRate~Temp_let*State,data=lifehist,family=Gamma);summary(mod8)</t>
  </si>
  <si>
    <t>temperature as category (a,b,c) not numeric</t>
  </si>
  <si>
    <t>Call:</t>
  </si>
  <si>
    <t>---</t>
  </si>
  <si>
    <t>Signif. codes:  0 ‘***’ 0.001 ‘**’ 0.01 ‘*’ 0.05 ‘.’ 0.1 ‘ ’ 1</t>
  </si>
  <si>
    <t>mod1.3</t>
  </si>
  <si>
    <t>mod2.3</t>
  </si>
  <si>
    <t>mod3.3</t>
  </si>
  <si>
    <t>mod4.3</t>
  </si>
  <si>
    <t>mod5.3</t>
  </si>
  <si>
    <t>mod6.3</t>
  </si>
  <si>
    <t>mod7.3</t>
  </si>
  <si>
    <t>mod8.3</t>
  </si>
  <si>
    <t>binomial</t>
  </si>
  <si>
    <t>mod1.3&lt;-glm(AdRate~Temp_num*Locality*Sex,data=lifehist,family=binomial);summary(mod1.3)</t>
  </si>
  <si>
    <t>mod2.3&lt;-glm(AdRate~Temp_num,data=lifehist,family=binomial);summary(mod2.3)</t>
  </si>
  <si>
    <t>mod3.3&lt;-glm(AdRate~Temp_num*Sex,data=lifehist,family=binomial);summary(mod3.3)</t>
  </si>
  <si>
    <t>mod4.3&lt;-glm(AdRate~Temp_num*Locality,data=lifehist,family=binomial);summary(mod4.3)</t>
  </si>
  <si>
    <t>mod5.3&lt;-glm(AdRate~Temp_num*Biome,data=lifehist,family=binomial);summary(mod5.3)</t>
  </si>
  <si>
    <t>mod6.3&lt;-glm(AdRate~Temp_num*Biome*Sex,data=lifehist,family=binomial);summary(mod6.3)</t>
  </si>
  <si>
    <t>mod7.3&lt;-glm(AdRate~Temp_num*State*Sex,data=lifehist,family=binomial);summary(mod7.3)</t>
  </si>
  <si>
    <t>mod8.3&lt;-glm(AdRate~Temp_num*State,data=lifehist,family=binomial);summary(mod8.3)</t>
  </si>
  <si>
    <t>mod1.4</t>
  </si>
  <si>
    <t>mod2.4</t>
  </si>
  <si>
    <t>mod3.4</t>
  </si>
  <si>
    <t>mod4.4</t>
  </si>
  <si>
    <t>mod5.4</t>
  </si>
  <si>
    <t>mod6.4</t>
  </si>
  <si>
    <t>mod7.4</t>
  </si>
  <si>
    <t>mod8.4</t>
  </si>
  <si>
    <t>binomial (link=logit)</t>
  </si>
  <si>
    <t>mod1.5</t>
  </si>
  <si>
    <t>mod2.5</t>
  </si>
  <si>
    <t>mod3.5</t>
  </si>
  <si>
    <t>mod4.5</t>
  </si>
  <si>
    <t>mod5.5</t>
  </si>
  <si>
    <t>mod6.5</t>
  </si>
  <si>
    <t>mod7.5</t>
  </si>
  <si>
    <t>mod1.5&lt;-glm(AdRate~Temp_let*Locality,data=lifehist_females,family=binomial(logit));summary(mod1.5)</t>
  </si>
  <si>
    <t>mod2.5&lt;-glm(AdRate~Temp_let,data=lifehist_females,family=binomial(logit));summary(mod2.5)</t>
  </si>
  <si>
    <t>mod3.5&lt;-glm(AdRate~Locality,data=lifehist_females,family=binomial(logit));summary(mod3.5)</t>
  </si>
  <si>
    <t>mod4.5&lt;-glm(AdRate~Temp_let*Biome,data=lifehist_females,family=binomial(logit));summary(mod4.5)</t>
  </si>
  <si>
    <t>mod5.5&lt;-glm(AdRate~Temp_let*State,data=lifehist_females,family=binomial(logit));summary(mod5.5)</t>
  </si>
  <si>
    <t>mod6.5&lt;-glm(AdRate~Biome,data=lifehist_females,family=binomial(logit));summary(mod6.5)</t>
  </si>
  <si>
    <t>mod7.5&lt;-glm(AdRate~State,data=lifehist_females,family=binomial(logit));summary(mod7.5)</t>
  </si>
  <si>
    <t>mod1.6</t>
  </si>
  <si>
    <t>mod2.6</t>
  </si>
  <si>
    <t>mod3.6</t>
  </si>
  <si>
    <t>mod4.6</t>
  </si>
  <si>
    <t>mod5.6</t>
  </si>
  <si>
    <t>mod6.6</t>
  </si>
  <si>
    <t>mod7.6</t>
  </si>
  <si>
    <t>mod1.6&lt;-glm(AdRate~Temp_num*Locality,data=lifehist_females,family=binomial(logit));summary(mod1.6)</t>
  </si>
  <si>
    <t>mod2.6&lt;-glm(AdRate~Temp_num,data=lifehist_females,family=binomial(logit));summary(mod2.6)</t>
  </si>
  <si>
    <t>mod3.6&lt;-glm(AdRate~Locality,data=lifehist_females,family=binomial(logit));summary(mod3.6)</t>
  </si>
  <si>
    <t>mod4.6&lt;-glm(AdRate~Temp_num*Biome,data=lifehist_females,family=binomial(logit));summary(mod4.6)</t>
  </si>
  <si>
    <t>mod5.6&lt;-glm(AdRate~Temp_num*State,data=lifehist_females,family=binomial(logit));summary(mod5.6)</t>
  </si>
  <si>
    <t>mod6.6&lt;-glm(AdRate~Biome,data=lifehist_females,family=binomial(logit));summary(mod6.6)</t>
  </si>
  <si>
    <t>mod7.6&lt;-glm(AdRate~State,data=lifehist_females,family=binomial(logit));summary(mod7.6)</t>
  </si>
  <si>
    <t>temp num</t>
  </si>
  <si>
    <t>temp let</t>
  </si>
  <si>
    <t>res.cox3&lt;-coxph(Surv(time, Death_stat)~Temp_let, data=lifehist_females)</t>
  </si>
  <si>
    <t>&gt; summary(res.cox3)</t>
  </si>
  <si>
    <t>coxph(formula = Surv(time, Death_stat) ~ Temp_let, data = lifehist_females)</t>
  </si>
  <si>
    <t xml:space="preserve">  n= 1277, number of events= 1277 </t>
  </si>
  <si>
    <t xml:space="preserve">              coef exp(coef) se(coef)     z Pr(&gt;|z|)    </t>
  </si>
  <si>
    <t>Temp_letB  1.35588   3.88017  0.07377 18.38   &lt;2e-16 ***</t>
  </si>
  <si>
    <t>Temp_letC  2.33936  10.37456  0.08571 27.29   &lt;2e-16 ***</t>
  </si>
  <si>
    <t xml:space="preserve">          exp(coef) exp(-coef) lower .95 upper .95</t>
  </si>
  <si>
    <t>Temp_letB      3.88    0.25772     3.358     4.484</t>
  </si>
  <si>
    <t>Temp_letC     10.37    0.09639     8.770    12.272</t>
  </si>
  <si>
    <t>Concordance= 0.756  (se = 0.01 )</t>
  </si>
  <si>
    <t>Rsquare= 0.45   (max possible= 1 )</t>
  </si>
  <si>
    <t>Likelihood ratio test= 763.2  on 2 df,   p=0</t>
  </si>
  <si>
    <t>Wald test            = 754.5  on 2 df,   p=0</t>
  </si>
  <si>
    <t>Score (logrank) test = 907.9  on 2 df,   p=0</t>
  </si>
  <si>
    <t>res.cox3m&lt;-coxph(Surv(time, Death_stat)~Temp_let, data=lifehist_males)</t>
  </si>
  <si>
    <t>&gt; summary(res.cox3m)</t>
  </si>
  <si>
    <t>coxph(formula = Surv(time, Death_stat) ~ Temp_let, data = lifehist_males)</t>
  </si>
  <si>
    <t xml:space="preserve">  n= 1374, number of events= 1374 </t>
  </si>
  <si>
    <t xml:space="preserve">             coef exp(coef) se(coef)     z Pr(&gt;|z|)    </t>
  </si>
  <si>
    <t>Temp_letB 1.32527   3.76321  0.07070 18.75   &lt;2e-16 ***</t>
  </si>
  <si>
    <t>Temp_letC 2.27572   9.73496  0.07968 28.56   &lt;2e-16 ***</t>
  </si>
  <si>
    <t>Temp_letB     3.763     0.2657     3.276     4.323</t>
  </si>
  <si>
    <t>Temp_letC     9.735     0.1027     8.327    11.380</t>
  </si>
  <si>
    <t>Concordance= 0.76  (se = 0.009 )</t>
  </si>
  <si>
    <t>Likelihood ratio test= 822.7  on 2 df,   p=0</t>
  </si>
  <si>
    <t>Wald test            = 823.1  on 2 df,   p=0</t>
  </si>
  <si>
    <t>Score (logrank) test = 966.8  on 2 df,   p=0</t>
  </si>
  <si>
    <t>females</t>
  </si>
  <si>
    <t>males</t>
  </si>
  <si>
    <t>res.cox4&lt;-coxph(Surv(time, Death_stat)~State, data=lifehist_females)</t>
  </si>
  <si>
    <t>&gt; summary(res.cox4)</t>
  </si>
  <si>
    <t>coxph(formula = Surv(time, Death_stat) ~ State, data = lifehist_females)</t>
  </si>
  <si>
    <t xml:space="preserve">                       coef exp(coef) se(coef)      z Pr(&gt;|z|)    </t>
  </si>
  <si>
    <t>StateRio de Janeiro -1.5360    0.2152   0.1058 -14.52   &lt;2e-16 ***</t>
  </si>
  <si>
    <t>StateRondonia       -0.6853    0.5040   0.0665 -10.30   &lt;2e-16 ***</t>
  </si>
  <si>
    <t>StateTocantins      -0.9696    0.3792   0.0948 -10.23   &lt;2e-16 ***</t>
  </si>
  <si>
    <t xml:space="preserve">                    exp(coef) exp(-coef) lower .95 upper .95</t>
  </si>
  <si>
    <t>StateRio de Janeiro    0.2152      4.646    0.1749    0.2648</t>
  </si>
  <si>
    <t>StateRondonia          0.5040      1.984    0.4424    0.5741</t>
  </si>
  <si>
    <t>StateTocantins         0.3792      2.637    0.3149    0.4567</t>
  </si>
  <si>
    <t>Concordance= 0.649  (se = 0.01 )</t>
  </si>
  <si>
    <t>Rsquare= 0.192   (max possible= 1 )</t>
  </si>
  <si>
    <t>Likelihood ratio test= 271.8  on 3 df,   p=0</t>
  </si>
  <si>
    <t>Wald test            = 259.2  on 3 df,   p=0</t>
  </si>
  <si>
    <t>Score (logrank) test = 279.2  on 3 df,   p=0</t>
  </si>
  <si>
    <t xml:space="preserve"> res.cox4m&lt;-coxph(Surv(time, Death_stat)~State, data=lifehist_males)</t>
  </si>
  <si>
    <t>&gt; summary(res.cox4m)</t>
  </si>
  <si>
    <t>coxph(formula = Surv(time, Death_stat) ~ State, data = lifehist_males)</t>
  </si>
  <si>
    <t xml:space="preserve">                        coef exp(coef) se(coef)       z Pr(&gt;|z|)    </t>
  </si>
  <si>
    <t>StateRio de Janeiro -1.32308   0.26631  0.09915 -13.345   &lt;2e-16 ***</t>
  </si>
  <si>
    <t>StateRondonia       -0.57508   0.56266  0.06318  -9.103   &lt;2e-16 ***</t>
  </si>
  <si>
    <t>StateTocantins      -0.74723   0.47368  0.08730  -8.559   &lt;2e-16 ***</t>
  </si>
  <si>
    <t>StateRio de Janeiro    0.2663      3.755    0.2193    0.3234</t>
  </si>
  <si>
    <t>StateRondonia          0.5627      1.777    0.4971    0.6368</t>
  </si>
  <si>
    <t>StateTocantins         0.4737      2.111    0.3992    0.5621</t>
  </si>
  <si>
    <t>Concordance= 0.63  (se = 0.01 )</t>
  </si>
  <si>
    <t>Rsquare= 0.152   (max possible= 1 )</t>
  </si>
  <si>
    <t>Likelihood ratio test= 226.1  on 3 df,   p=0</t>
  </si>
  <si>
    <t>Wald test            = 214.5  on 3 df,   p=0</t>
  </si>
  <si>
    <t>Score (logrank) test = 227.5  on 3 df,   p=0</t>
  </si>
  <si>
    <t>res.cox2&lt;-coxph(Surv(time, Death_stat)~Biome, data=lifehist_females)</t>
  </si>
  <si>
    <t>&gt; summary(res.cox2)</t>
  </si>
  <si>
    <t>coxph(formula = Surv(time, Death_stat) ~ Biome, data = lifehist_females)</t>
  </si>
  <si>
    <t>BiomeCerrado        -0.52828   0.58962  0.08652  -6.106 1.02e-09 ***</t>
  </si>
  <si>
    <t>BiomeMata Atlantica -1.04745   0.35083  0.09502 -11.024  &lt; 2e-16 ***</t>
  </si>
  <si>
    <t>BiomeCerrado           0.5896      1.696    0.4977    0.6986</t>
  </si>
  <si>
    <t>BiomeMata Atlantica    0.3508      2.850    0.2912    0.4226</t>
  </si>
  <si>
    <t>Concordance= 0.6  (se = 0.008 )</t>
  </si>
  <si>
    <t>Rsquare= 0.124   (max possible= 1 )</t>
  </si>
  <si>
    <t>Likelihood ratio test= 168.4  on 2 df,   p=0</t>
  </si>
  <si>
    <t>Wald test            = 143.4  on 2 df,   p=0</t>
  </si>
  <si>
    <t>Score (logrank) test = 151.8  on 2 df,   p=0</t>
  </si>
  <si>
    <t>res.cox2m&lt;-coxph(Surv(time, Death_stat)~Biome, data=lifehist_males)</t>
  </si>
  <si>
    <t>&gt; summary(res.cox2m)</t>
  </si>
  <si>
    <t>coxph(formula = Surv(time, Death_stat) ~ Biome, data = lifehist_males)</t>
  </si>
  <si>
    <t>BiomeCerrado        -0.41047   0.66334  0.08071  -5.086 3.66e-07 ***</t>
  </si>
  <si>
    <t>BiomeMata Atlantica -0.95988   0.38294  0.09176 -10.461  &lt; 2e-16 ***</t>
  </si>
  <si>
    <t>BiomeCerrado           0.6633      1.508    0.5663    0.7770</t>
  </si>
  <si>
    <t>BiomeMata Atlantica    0.3829      2.611    0.3199    0.4584</t>
  </si>
  <si>
    <t>Concordance= 0.585  (se = 0.008 )</t>
  </si>
  <si>
    <t>Rsquare= 0.1   (max possible= 1 )</t>
  </si>
  <si>
    <t>Likelihood ratio test= 144.1  on 2 df,   p=0</t>
  </si>
  <si>
    <t>Wald test            = 122.5  on 2 df,   p=0</t>
  </si>
  <si>
    <t>Score (logrank) test = 128.9  on 2 df,   p=0</t>
  </si>
  <si>
    <t>res.cox5&lt;-coxph(Surv(time, Death_stat)~Locality, data=lifehist_females)</t>
  </si>
  <si>
    <t>&gt; summary(res.cox5)</t>
  </si>
  <si>
    <t>coxph(formula = Surv(time, Death_stat) ~ Locality, data = lifehist_females)</t>
  </si>
  <si>
    <t xml:space="preserve">                coef exp(coef) se(coef)       z Pr(&gt;|z|)    </t>
  </si>
  <si>
    <t xml:space="preserve">LocalityAPR -0.11108   0.89487  0.09662  -1.150     0.25    </t>
  </si>
  <si>
    <t>LocalityRPV -0.61925   0.53835  0.09904  -6.252 4.04e-10 ***</t>
  </si>
  <si>
    <t>LocalityRMO -0.87213   0.41806  0.09879  -8.828  &lt; 2e-16 ***</t>
  </si>
  <si>
    <t>LocalityTLC -1.04538   0.35156  0.12229  -8.548  &lt; 2e-16 ***</t>
  </si>
  <si>
    <t>LocalityTPN -1.03880   0.35388  0.17088  -6.079 1.21e-09 ***</t>
  </si>
  <si>
    <t>LocalitySJU -1.62001   0.19790  0.12138 -13.346  &lt; 2e-16 ***</t>
  </si>
  <si>
    <t xml:space="preserve">            exp(coef) exp(-coef) lower .95 upper .95</t>
  </si>
  <si>
    <t>LocalityAPR    0.8949      1.117    0.7405    1.0814</t>
  </si>
  <si>
    <t>LocalityRPV    0.5383      1.858    0.4434    0.6537</t>
  </si>
  <si>
    <t>LocalityRMO    0.4181      2.392    0.3445    0.5074</t>
  </si>
  <si>
    <t>LocalityTLC    0.3516      2.844    0.2766    0.4468</t>
  </si>
  <si>
    <t>LocalityTPN    0.3539      2.826    0.2532    0.4947</t>
  </si>
  <si>
    <t>LocalitySJU    0.1979      5.053    0.1560    0.2511</t>
  </si>
  <si>
    <t>Concordance= 0.655  (se = 0.01 )</t>
  </si>
  <si>
    <t>Rsquare= 0.198   (max possible= 1 )</t>
  </si>
  <si>
    <t>Likelihood ratio test= 281.4  on 6 df,   p=0</t>
  </si>
  <si>
    <t>Wald test            = 267.8  on 6 df,   p=0</t>
  </si>
  <si>
    <t>Score (logrank) test = 289.1  on 6 df,   p=0</t>
  </si>
  <si>
    <t>res.cox5m&lt;-coxph(Surv(time, Death_stat)~Locality, data=lifehist_males)</t>
  </si>
  <si>
    <t>&gt; summary(res.cox5m)</t>
  </si>
  <si>
    <t>coxph(formula = Surv(time, Death_stat) ~ Locality, data = lifehist_males)</t>
  </si>
  <si>
    <t>LocalityAPR -0.33776   0.71337  0.08869  -3.808  0.00014 ***</t>
  </si>
  <si>
    <t>LocalityRPV -0.67164   0.51087  0.09291  -7.229 4.88e-13 ***</t>
  </si>
  <si>
    <t>LocalityRMO -0.88801   0.41147  0.09286  -9.563  &lt; 2e-16 ***</t>
  </si>
  <si>
    <t>LocalityTLC -0.91883   0.39898  0.11092  -8.284  &lt; 2e-16 ***</t>
  </si>
  <si>
    <t>LocalityTPN -1.06883   0.34341  0.16021  -6.671 2.53e-11 ***</t>
  </si>
  <si>
    <t>LocalitySJU -1.54330   0.21368  0.11220 -13.755  &lt; 2e-16 ***</t>
  </si>
  <si>
    <t>LocalityAPR    0.7134      1.402    0.5995    0.8488</t>
  </si>
  <si>
    <t>LocalityRPV    0.5109      1.957    0.4258    0.6129</t>
  </si>
  <si>
    <t>LocalityRMO    0.4115      2.430    0.3430    0.4936</t>
  </si>
  <si>
    <t>LocalityTLC    0.3990      2.506    0.3210    0.4959</t>
  </si>
  <si>
    <t>LocalityTPN    0.3434      2.912    0.2509    0.4701</t>
  </si>
  <si>
    <t>LocalitySJU    0.2137      4.680    0.1715    0.2662</t>
  </si>
  <si>
    <t>Concordance= 0.641  (se = 0.01 )</t>
  </si>
  <si>
    <t>Rsquare= 0.165   (max possible= 1 )</t>
  </si>
  <si>
    <t>Likelihood ratio test= 247.1  on 6 df,   p=0</t>
  </si>
  <si>
    <t>Wald test            = 239.8  on 6 df,   p=0</t>
  </si>
  <si>
    <t>Score (logrank) test = 256.2  on 6 df,   p=0</t>
  </si>
  <si>
    <t xml:space="preserve"> res.coxfem&lt;-coxph(Surv(time, Death_stat)~Temp_let+Biome+State+Locality, data=lifehist_females)</t>
  </si>
  <si>
    <r>
      <t>X matrix deemed to be singular; variable 5 7 10 12 13</t>
    </r>
    <r>
      <rPr>
        <sz val="10"/>
        <color rgb="FF0000FF"/>
        <rFont val="Lucida Console"/>
        <family val="3"/>
      </rPr>
      <t>&gt; summary(res.coxfem)</t>
    </r>
  </si>
  <si>
    <t xml:space="preserve">coxph(formula = Surv(time, Death_stat) ~ Temp_let + Biome + State + </t>
  </si>
  <si>
    <t xml:space="preserve">    Locality, data = lifehist_females)</t>
  </si>
  <si>
    <t>Temp_letB            1.69482   5.44565  0.07817  21.682  &lt; 2e-16 ***</t>
  </si>
  <si>
    <t>Temp_letC            2.75000  15.64261  0.09242  29.757  &lt; 2e-16 ***</t>
  </si>
  <si>
    <t>BiomeCerrado        -1.85789   0.15600  0.17499 -10.617  &lt; 2e-16 ***</t>
  </si>
  <si>
    <t>BiomeMata Atlantica -2.15033   0.11645  0.12539 -17.149  &lt; 2e-16 ***</t>
  </si>
  <si>
    <t xml:space="preserve">StateRio de Janeiro       NA        NA  0.00000      NA       NA    </t>
  </si>
  <si>
    <t>StateRondonia       -1.31172   0.26936  0.10105 -12.980  &lt; 2e-16 ***</t>
  </si>
  <si>
    <t xml:space="preserve">StateTocantins            NA        NA  0.00000      NA       NA    </t>
  </si>
  <si>
    <t>LocalityAPR         -0.32687   0.72118  0.09724  -3.361 0.000775 ***</t>
  </si>
  <si>
    <t>LocalityRPV          0.35172   1.42151  0.08801   3.996 6.43e-05 ***</t>
  </si>
  <si>
    <t xml:space="preserve">LocalityRMO               NA        NA  0.00000      NA       NA    </t>
  </si>
  <si>
    <t xml:space="preserve">LocalityTLC          0.04474   1.04575  0.17968   0.249 0.803376    </t>
  </si>
  <si>
    <t xml:space="preserve">LocalityTPN               NA        NA  0.00000      NA       NA    </t>
  </si>
  <si>
    <t xml:space="preserve">LocalitySJU               NA        NA  0.00000      NA       NA    </t>
  </si>
  <si>
    <t>Temp_letB              5.4457    0.18363   4.67211    6.3473</t>
  </si>
  <si>
    <t>Temp_letC             15.6426    0.06393  13.05102   18.7488</t>
  </si>
  <si>
    <t>BiomeCerrado           0.1560    6.41022   0.11071    0.2198</t>
  </si>
  <si>
    <t>BiomeMata Atlantica    0.1164    8.58771   0.09107    0.1489</t>
  </si>
  <si>
    <t>StateRio de Janeiro        NA         NA        NA        NA</t>
  </si>
  <si>
    <t>StateRondonia          0.2694    3.71254   0.22096    0.3284</t>
  </si>
  <si>
    <t>StateTocantins             NA         NA        NA        NA</t>
  </si>
  <si>
    <t>LocalityAPR            0.7212    1.38662   0.59604    0.8726</t>
  </si>
  <si>
    <t>LocalityRPV            1.4215    0.70348   1.19628    1.6891</t>
  </si>
  <si>
    <t>LocalityRMO                NA         NA        NA        NA</t>
  </si>
  <si>
    <t>LocalityTLC            1.0458    0.95625   0.73533    1.4872</t>
  </si>
  <si>
    <t>LocalityTPN                NA         NA        NA        NA</t>
  </si>
  <si>
    <t>LocalitySJU                NA         NA        NA        NA</t>
  </si>
  <si>
    <t>Concordance= 0.826  (se = 0.011 )</t>
  </si>
  <si>
    <t>Rsquare= 0.62   (max possible= 1 )</t>
  </si>
  <si>
    <t>Likelihood ratio test= 1236  on 8 df,   p=0</t>
  </si>
  <si>
    <t>Wald test            = 1108  on 8 df,   p=0</t>
  </si>
  <si>
    <t>Score (logrank) test = 1311  on 8 df,   p=0</t>
  </si>
  <si>
    <t>survdiff(Surv(time, Death_stat)~Biome, subset=(Temp_let=="B" &amp; Biome %in% c("Amazon", "Cerrado")), data=survcurve)</t>
  </si>
  <si>
    <t>survdiff(Surv(time, Death_stat)~Biome, subset=(Temp_let=="B" &amp; Biome %in% c("Mata Atlantica", "Cerrado")), data=survcurve)</t>
  </si>
  <si>
    <t>survdiff(Surv(time, Death_stat)~Biome, subset=(Temp_let=="B" &amp; Biome %in% c("Mata Atlantica", "Amazon")), data=survcurve)</t>
  </si>
  <si>
    <t>survdiff(Surv(time, Death_stat)~Biome, subset=(Temp_let=="C" &amp; Biome %in% c("Amazon", "Cerrado")), data=survcurve)</t>
  </si>
  <si>
    <t>survdiff(Surv(time, Death_stat)~Biome, subset=(Temp_let=="C" &amp; Biome %in% c("Mata Atlantica", "Cerrado")), data=survcurve)</t>
  </si>
  <si>
    <t>survdiff(Surv(time, Death_stat)~Biome, subset=(Temp_let=="C" &amp; Biome %in% c("Mata Atlantica", "Amazon")), data=survcurve)</t>
  </si>
  <si>
    <t>survdiff(Surv(time, Death_stat)~Biome, subset=(Temp_let=="A" &amp; Biome %in% c("Amazon", "Cerrado")), data=survcurve)</t>
  </si>
  <si>
    <t>survdiff(Surv(time, Death_stat)~Biome, subset=(Temp_let=="A" &amp; Biome %in% c("Mata Atlantica", "Cerrado")), data=survcurve)</t>
  </si>
  <si>
    <t>survdiff(Surv(time, Death_stat)~Biome, subset=(Temp_let=="A" &amp; Biome %in% c("Mata Atlantica", "Amazon")), data=survcurve)</t>
  </si>
  <si>
    <t>survdiff(Surv(time, Death_stat)~Lat_group, subset=(Temp_let=="B" &amp; Lat_group %in% c(1, 2)), data=survcurve)</t>
  </si>
  <si>
    <t>survdiff(Surv(time, Death_stat)~Lat_group, subset=(Temp_let=="B" &amp; Lat_group %in% c(2, 3)), data=survcurve)</t>
  </si>
  <si>
    <t>survdiff(Surv(time, Death_stat)~Lat_group, subset=(Temp_let=="B" &amp; Lat_group %in% c(1, 3)), data=survcurve)</t>
  </si>
  <si>
    <t>survdiff(Surv(time, Death_stat)~Lat_group, subset=(Temp_let=="C" &amp; Lat_group %in% c(1, 2)), data=survcurve)</t>
  </si>
  <si>
    <t>survdiff(Surv(time, Death_stat)~Lat_group, subset=(Temp_let=="C" &amp; Lat_group %in% c(2, 3)), data=survcurve)</t>
  </si>
  <si>
    <t>survdiff(Surv(time, Death_stat)~Lat_group, subset=(Temp_let=="C" &amp; Lat_group %in% c(1, 3)), data=survcurve)</t>
  </si>
  <si>
    <t>survdiff(Surv(time, Death_stat)~Lat_group, subset=(Temp_let=="A" &amp; Lat_group %in% c(1, 2)), data=survcurve)</t>
  </si>
  <si>
    <t>survdiff(Surv(time, Death_stat)~Lat_group, subset=(Temp_let=="A" &amp; Lat_group %in% c(2, 3)), data=survcurve)</t>
  </si>
  <si>
    <t>survdiff(Surv(time, Death_stat)~Lat_group, subset=(Temp_let=="A" &amp; Lat_group %in% c(1,3)), data=survcurve)</t>
  </si>
  <si>
    <t>20C</t>
  </si>
  <si>
    <t>Amazon</t>
  </si>
  <si>
    <t>Cerrado</t>
  </si>
  <si>
    <t>Mata Atlantica</t>
  </si>
  <si>
    <t>24C</t>
  </si>
  <si>
    <t>28C</t>
  </si>
  <si>
    <t>&gt; res1.cox</t>
  </si>
  <si>
    <t>coxph(formula = Surv(time, Death_stat) ~ Lat_group, data = survcurve)</t>
  </si>
  <si>
    <t xml:space="preserve">              coef exp(coef) se(coef)     z      p</t>
  </si>
  <si>
    <t>Lat_group2 -0.8524    0.4264   0.0432 -19.7 &lt;2e-16</t>
  </si>
  <si>
    <t>Lat_group3 -1.6408    0.1938   0.0705 -23.3 &lt;2e-16</t>
  </si>
  <si>
    <t>Likelihood ratio test=685  on 2 df, p=0</t>
  </si>
  <si>
    <t xml:space="preserve">n= 3430, number of events= 2653 </t>
  </si>
  <si>
    <t>&gt; res2.cox</t>
  </si>
  <si>
    <t xml:space="preserve">coxph(formula = Surv(time, Death_stat) ~ Lat_group + Temp_let, </t>
  </si>
  <si>
    <t xml:space="preserve">    data = survcurve)</t>
  </si>
  <si>
    <t>Lat_group2 -1.1597    0.3136   0.0448 -25.9 &lt;2e-16</t>
  </si>
  <si>
    <t>Lat_group3 -2.1433    0.1173   0.0727 -29.5 &lt;2e-16</t>
  </si>
  <si>
    <t>Temp_letB   1.2826    3.6058   0.0494  26.0 &lt;2e-16</t>
  </si>
  <si>
    <t>Temp_letC   1.9583    7.0871   0.0579  33.8 &lt;2e-16</t>
  </si>
  <si>
    <t>Likelihood ratio test=1948  on 4 df, p=0</t>
  </si>
  <si>
    <t>&gt;</t>
  </si>
  <si>
    <t>&gt; res2a.cox</t>
  </si>
  <si>
    <t>coxph(formula = Surv(time, Death_stat) ~ Lat_group, data = surva)</t>
  </si>
  <si>
    <t>Lat_group2 -1.2486    0.2869   0.0757 -16.5 &lt;2e-16</t>
  </si>
  <si>
    <t>Lat_group3 -2.0418    0.1298   0.1130 -18.1 &lt;2e-16</t>
  </si>
  <si>
    <t>Likelihood ratio test=389  on 2 df, p=0</t>
  </si>
  <si>
    <t xml:space="preserve">n= 1144, number of events= 958 </t>
  </si>
  <si>
    <t>&gt; res2b.cox</t>
  </si>
  <si>
    <t>coxph(formula = Surv(time, Death_stat) ~ Lat_group, data = survb)</t>
  </si>
  <si>
    <t>Lat_group2 -0.8966    0.4079   0.0733 -12.2 &lt;2e-16</t>
  </si>
  <si>
    <t>Lat_group3 -1.4240    0.2407   0.1094 -13.0 &lt;2e-16</t>
  </si>
  <si>
    <t>Likelihood ratio test=212  on 2 df, p=0</t>
  </si>
  <si>
    <t xml:space="preserve">n= 1138, number of events= 956 </t>
  </si>
  <si>
    <t>&gt; res2c.cox</t>
  </si>
  <si>
    <t>coxph(formula = Surv(time, Death_stat) ~ Lat_group, data = survc)</t>
  </si>
  <si>
    <t>Lat_group2 -1.3281    0.2650   0.0837 -15.9 &lt;2e-16</t>
  </si>
  <si>
    <t>Lat_group3 -3.1608    0.0424   0.1959 -16.1 &lt;2e-16</t>
  </si>
  <si>
    <t>Likelihood ratio test=480  on 2 df, p=0</t>
  </si>
  <si>
    <t xml:space="preserve">n= 1148, number of events= 739 </t>
  </si>
  <si>
    <t>Cox regression of  by lat groups of all data, death stat, combined sexes</t>
  </si>
  <si>
    <t>&gt; resf.cox&lt;- coxph(Surv(time, Death_stat)~Lat_group+Temp_let,data=surv_females)</t>
  </si>
  <si>
    <t xml:space="preserve">&gt; </t>
  </si>
  <si>
    <t>&gt; resf.cox</t>
  </si>
  <si>
    <t xml:space="preserve">    data = surv_females)</t>
  </si>
  <si>
    <t>Lat_group2 -1.1003    0.3328   0.0660 -16.7 &lt;2e-16</t>
  </si>
  <si>
    <t>Lat_group3 -1.8787    0.1528   0.1088 -17.3 &lt;2e-16</t>
  </si>
  <si>
    <t>Temp_letB   1.5564    4.7417   0.0753  20.7 &lt;2e-16</t>
  </si>
  <si>
    <t>Temp_letC   2.6067   13.5536   0.0897  29.1 &lt;2e-16</t>
  </si>
  <si>
    <t>Likelihood ratio test=1155  on 4 df, p=0</t>
  </si>
  <si>
    <t xml:space="preserve">n= 1277, number of events= 1277 </t>
  </si>
  <si>
    <t>&gt; resm.cox&lt;- coxph(Surv(time, Death_stat)~Lat_group+Temp_let,data=surv_males)</t>
  </si>
  <si>
    <t>&gt; resm.cox</t>
  </si>
  <si>
    <t xml:space="preserve">    data = surv_males)</t>
  </si>
  <si>
    <t>Lat_group2 -0.9615    0.3823   0.0611 -15.7 &lt;2e-16</t>
  </si>
  <si>
    <t>Lat_group3 -1.7691    0.1705   0.1027 -17.2 &lt;2e-16</t>
  </si>
  <si>
    <t>Temp_letB   1.5758    4.8347   0.0731  21.6 &lt;2e-16</t>
  </si>
  <si>
    <t>Temp_letC   2.5914   13.3491   0.0846  30.6 &lt;2e-16</t>
  </si>
  <si>
    <t>Likelihood ratio test=1210  on 4 df, p=0</t>
  </si>
  <si>
    <t xml:space="preserve">n= 1375, number of events= 1375 </t>
  </si>
  <si>
    <t>Fold</t>
  </si>
  <si>
    <t>&gt; res2as.cox</t>
  </si>
  <si>
    <t>coxph(formula = Surv(time, Death_stat) ~ Lat_group + Sex, data = surva)</t>
  </si>
  <si>
    <t xml:space="preserve">                coef exp(coef)  se(coef)      z      p</t>
  </si>
  <si>
    <t>Lat_group2 -1.12e+00  3.26e-01  7.53e-02 -14.87 &lt;2e-16</t>
  </si>
  <si>
    <t>Lat_group3 -2.04e+00  1.31e-01  1.15e-01 -17.71 &lt;2e-16</t>
  </si>
  <si>
    <t>SexF        1.83e+01  9.08e+07  8.24e+02   0.02   0.98</t>
  </si>
  <si>
    <t>SexM        1.84e+01  9.68e+07  8.24e+02   0.02   0.98</t>
  </si>
  <si>
    <t>Likelihood ratio test=630  on 4 df, p=0</t>
  </si>
  <si>
    <t>coxph(formula = Surv(time, Death_stat) ~ Lat_group + Sex, data = survb)</t>
  </si>
  <si>
    <t>Lat_group2 -7.89e-01  4.54e-01  7.34e-02 -10.75 &lt;2e-16</t>
  </si>
  <si>
    <t>Lat_group3 -1.43e+00  2.40e-01  1.13e-01 -12.68 &lt;2e-16</t>
  </si>
  <si>
    <t>SexF        1.84e+01  1.03e+08  6.52e+02   0.03   0.98</t>
  </si>
  <si>
    <t>SexM        1.86e+01  1.15e+08  6.52e+02   0.03   0.98</t>
  </si>
  <si>
    <t>Likelihood ratio test=614  on 4 df, p=0</t>
  </si>
  <si>
    <t>&gt; res2cs.cox</t>
  </si>
  <si>
    <t>coxph(formula = Surv(time, Death_stat) ~ Lat_group + Sex, data = survc)</t>
  </si>
  <si>
    <t xml:space="preserve">              coef exp(coef) se(coef)      z       p</t>
  </si>
  <si>
    <t>Lat_group2  -1.033     0.356    0.084 -12.30 &lt; 2e-16</t>
  </si>
  <si>
    <t>Lat_group3  -1.508     0.221    0.199  -7.56 3.9e-14</t>
  </si>
  <si>
    <t>SexF         6.178   481.843    1.004   6.16 7.5e-10</t>
  </si>
  <si>
    <t>SexM         6.273   529.957    1.003   6.25 4.0e-10</t>
  </si>
  <si>
    <t>Likelihood ratio test=1085  on 4 df, p=0</t>
  </si>
  <si>
    <t xml:space="preserve">n= 1147, number of events= 739 </t>
  </si>
  <si>
    <t xml:space="preserve">   (1 observation deleted due to missingness)</t>
  </si>
  <si>
    <t xml:space="preserve"> Lat_group Temp_let   lsmean        SE   df lower.CL upper.CL .group </t>
  </si>
  <si>
    <t xml:space="preserve"> 1         C        15.35275 0.1314987 2643 15.09490 15.61060  1     </t>
  </si>
  <si>
    <t xml:space="preserve"> 2         C        17.33333 0.1161591 2643 17.10556 17.56111   2    </t>
  </si>
  <si>
    <t xml:space="preserve"> 1         B        17.71772 0.1266714 2643 17.46933 17.96610   2    </t>
  </si>
  <si>
    <t xml:space="preserve"> 3         C        18.06061 0.4023868 2643 17.27158 18.84963   2    </t>
  </si>
  <si>
    <t xml:space="preserve"> 2         B        19.50600 0.1033750 2643 19.30330 19.70870    3   </t>
  </si>
  <si>
    <t xml:space="preserve"> 3         B        21.25203 0.2084242 2643 20.84334 21.66072     4  </t>
  </si>
  <si>
    <t xml:space="preserve"> 1         A        21.28614 0.1268620 2643 21.03739 21.53490     4  </t>
  </si>
  <si>
    <t xml:space="preserve"> 2         A        23.89135 0.1036866 2643 23.68803 24.09466      5 </t>
  </si>
  <si>
    <t xml:space="preserve"> 3         A        26.75194 0.2035194 2643 26.35286 27.15101       6</t>
  </si>
  <si>
    <t xml:space="preserve">Confidence level used: 0.95 </t>
  </si>
  <si>
    <t xml:space="preserve">P value adjustment: tukey method for comparing a family of 9 estimates </t>
  </si>
  <si>
    <t xml:space="preserve">significance level used: alpha = 0.05 </t>
  </si>
  <si>
    <t>em_anclsf&lt;-cld(lsmeans(em_ancf, c("Lat_group", "Temp_let")))</t>
  </si>
  <si>
    <t>&gt; em_anclsf</t>
  </si>
  <si>
    <t xml:space="preserve"> 1         C        15.52518 0.1982943 1268 15.13616 15.91420  1     </t>
  </si>
  <si>
    <t xml:space="preserve"> 3         C        17.43750 0.5844638 1268 16.29088 18.58412  12    </t>
  </si>
  <si>
    <t xml:space="preserve"> 2         C        17.52174 0.1723490 1268 17.18362 17.85986   2    </t>
  </si>
  <si>
    <t xml:space="preserve"> 1         B        17.84810 0.1859898 1268 17.48322 18.21298   2    </t>
  </si>
  <si>
    <t xml:space="preserve"> 2         B        19.63200 0.1478589 1268 19.34192 19.92208    3   </t>
  </si>
  <si>
    <t xml:space="preserve"> 1         A        21.26797 0.1890044 1268 20.89718 21.63877     4  </t>
  </si>
  <si>
    <t xml:space="preserve"> 3         B        21.75439 0.3096565 1268 21.14689 22.36188     4  </t>
  </si>
  <si>
    <t xml:space="preserve"> 2         A        24.00394 0.1466901 1268 23.71616 24.29172      5 </t>
  </si>
  <si>
    <t xml:space="preserve"> 3         A        27.06061 0.2877701 1268 26.49605 27.62516       6</t>
  </si>
  <si>
    <t>cld(lsmeans(em_anc, c("Lat_group", "Temp_let"))</t>
  </si>
  <si>
    <t>em_anc&lt;-lm(Emtime~Lat_group*Temp_let, data=survive)</t>
  </si>
  <si>
    <t>em_anclsm&lt;-cld(lsmeans(em_ancm, c("Lat_group", "Temp_let")))</t>
  </si>
  <si>
    <t>&gt; em_anclsm</t>
  </si>
  <si>
    <t xml:space="preserve"> 1         C        15.21176 0.1748623 1366 14.86874 15.55479  1     </t>
  </si>
  <si>
    <t xml:space="preserve"> 2         C        17.16981 0.1565860 1366 16.86264 17.47699   2    </t>
  </si>
  <si>
    <t xml:space="preserve"> 1         B        17.60000 0.1723462 1366 17.26191 17.93809   2    </t>
  </si>
  <si>
    <t xml:space="preserve"> 3         C        18.64706 0.5529633 1366 17.56231 19.73181   23   </t>
  </si>
  <si>
    <t xml:space="preserve"> 2         B        19.38000 0.1441952 1366 19.09713 19.66287    3   </t>
  </si>
  <si>
    <t xml:space="preserve"> 3         B        20.81818 0.2806395 1366 20.26765 21.36871     4  </t>
  </si>
  <si>
    <t xml:space="preserve"> 1         A        21.30168 0.1704097 1366 20.96738 21.63597     4  </t>
  </si>
  <si>
    <t xml:space="preserve"> 2         A        23.77366 0.1462573 1366 23.48675 24.06058      5 </t>
  </si>
  <si>
    <t xml:space="preserve"> 3         A        26.42857 0.2872437 1366 25.86508 26.99206       6</t>
  </si>
  <si>
    <t>em_anclsal&lt;-cld(lsmeans(em_ancal, c("Lat_group", "Temp_let", "Sex")))</t>
  </si>
  <si>
    <t>&gt; em_anclsal</t>
  </si>
  <si>
    <t xml:space="preserve"> Lat_group Temp_let Sex   lsmean        SE   df lower.CL upper.CL .group    </t>
  </si>
  <si>
    <t xml:space="preserve"> 1         C        M   15.21176 0.1770151 2634 14.86466 15.55887  1        </t>
  </si>
  <si>
    <t xml:space="preserve"> 1         C        F   15.52518 0.1957615 2634 15.14132 15.90904  12       </t>
  </si>
  <si>
    <t xml:space="preserve"> 2         C        M   17.16981 0.1585137 2634 16.85899 17.48064    3      </t>
  </si>
  <si>
    <t xml:space="preserve"> 3         C        F   17.43750 0.5769986 2634 16.30608 18.56892   234     </t>
  </si>
  <si>
    <t xml:space="preserve"> 2         C        F   17.52174 0.1701476 2634 17.18810 17.85538    3      </t>
  </si>
  <si>
    <t xml:space="preserve"> 1         B        M   17.60000 0.1744680 2634 17.25789 17.94211    3      </t>
  </si>
  <si>
    <t xml:space="preserve"> 1         B        F   17.84810 0.1836142 2634 17.48806 18.20814    3      </t>
  </si>
  <si>
    <t xml:space="preserve"> 3         C        M   18.64706 0.5597709 2634 17.54942 19.74469    3456   </t>
  </si>
  <si>
    <t xml:space="preserve"> 2         B        M   19.38000 0.1459704 2634 19.09377 19.66623     45    </t>
  </si>
  <si>
    <t xml:space="preserve"> 2         B        F   19.63200 0.1459704 2634 19.34577 19.91823      5    </t>
  </si>
  <si>
    <t xml:space="preserve"> 3         B        M   20.81818 0.2840945 2634 20.26111 21.37525       67  </t>
  </si>
  <si>
    <t xml:space="preserve"> 1         A        F   21.26797 0.1865903 2634 20.90210 21.63385        7  </t>
  </si>
  <si>
    <t xml:space="preserve"> 1         A        M   21.30168 0.1725076 2634 20.96341 21.63994        7  </t>
  </si>
  <si>
    <t xml:space="preserve"> 3         B        F   21.75439 0.3057013 2634 21.15495 22.35383        7  </t>
  </si>
  <si>
    <t xml:space="preserve"> 2         A        M   23.77366 0.1480579 2634 23.48334 24.06398         8 </t>
  </si>
  <si>
    <t xml:space="preserve"> 2         A        F   24.00394 0.1448165 2634 23.71997 24.28790         8 </t>
  </si>
  <si>
    <t xml:space="preserve"> 3         A        M   26.42857 0.2907800 2634 25.85839 26.99875          9</t>
  </si>
  <si>
    <t xml:space="preserve"> 3         A        F   27.06061 0.2840945 2634 26.50354 27.61768          9</t>
  </si>
  <si>
    <t xml:space="preserve">P value adjustment: tukey method for comparing a family of 18 estimates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</si>
</sst>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Lucida Sans"/>
      <family val="2"/>
    </font>
    <font>
      <b/>
      <sz val="10"/>
      <color rgb="FF000000"/>
      <name val="Lucida Sans"/>
      <family val="2"/>
    </font>
    <font>
      <sz val="8"/>
      <color rgb="FF000000"/>
      <name val="Lucida Sans"/>
      <family val="2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000000"/>
      <name val="Calibri"/>
      <family val="2"/>
      <scheme val="minor"/>
    </font>
    <font>
      <sz val="10"/>
      <color rgb="FFC5060B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applyBorder="1"/>
    <xf numFmtId="0" fontId="1" fillId="0" borderId="0" xfId="0" applyFont="1" applyAlignment="1">
      <alignment vertical="center"/>
    </xf>
    <xf numFmtId="0" fontId="4" fillId="2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9" fillId="2" borderId="2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8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0" fillId="4" borderId="2" xfId="0" applyFill="1" applyBorder="1"/>
    <xf numFmtId="0" fontId="1" fillId="0" borderId="2" xfId="0" applyFont="1" applyBorder="1"/>
    <xf numFmtId="11" fontId="0" fillId="0" borderId="2" xfId="0" applyNumberFormat="1" applyBorder="1"/>
    <xf numFmtId="0" fontId="8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center" wrapText="1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43" workbookViewId="0">
      <selection activeCell="E63" sqref="E63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B3" s="8"/>
      <c r="C3" s="1" t="s">
        <v>1</v>
      </c>
      <c r="D3" s="1" t="s">
        <v>3</v>
      </c>
      <c r="E3" s="1"/>
      <c r="F3" s="10"/>
      <c r="G3" s="10"/>
    </row>
    <row r="4" spans="1:7" ht="15.75" thickBot="1" x14ac:dyDescent="0.3">
      <c r="B4" s="9"/>
      <c r="C4" s="2" t="s">
        <v>2</v>
      </c>
      <c r="D4" s="2" t="s">
        <v>2</v>
      </c>
      <c r="E4" s="2"/>
      <c r="F4" s="11"/>
      <c r="G4" s="11"/>
    </row>
    <row r="5" spans="1:7" x14ac:dyDescent="0.25">
      <c r="B5" s="28" t="s">
        <v>4</v>
      </c>
      <c r="C5" s="29">
        <v>31</v>
      </c>
      <c r="D5" s="29">
        <v>-19593.95</v>
      </c>
      <c r="E5" s="4"/>
      <c r="F5" s="5" t="s">
        <v>12</v>
      </c>
      <c r="G5" s="5"/>
    </row>
    <row r="6" spans="1:7" x14ac:dyDescent="0.25">
      <c r="B6" s="3" t="s">
        <v>5</v>
      </c>
      <c r="C6" s="4">
        <v>3</v>
      </c>
      <c r="D6" s="4">
        <v>-18775.09</v>
      </c>
      <c r="E6" s="4"/>
      <c r="F6" s="5" t="s">
        <v>13</v>
      </c>
      <c r="G6" s="5"/>
    </row>
    <row r="7" spans="1:7" x14ac:dyDescent="0.25">
      <c r="B7" s="3" t="s">
        <v>6</v>
      </c>
      <c r="C7" s="4">
        <v>7</v>
      </c>
      <c r="D7" s="4">
        <v>-18777.57</v>
      </c>
      <c r="E7" s="4"/>
      <c r="F7" s="5" t="s">
        <v>14</v>
      </c>
      <c r="G7" s="5"/>
    </row>
    <row r="8" spans="1:7" x14ac:dyDescent="0.25">
      <c r="B8" s="28" t="s">
        <v>7</v>
      </c>
      <c r="C8" s="29">
        <v>15</v>
      </c>
      <c r="D8" s="29">
        <v>-19603.990000000002</v>
      </c>
      <c r="E8" s="4"/>
      <c r="F8" s="5" t="s">
        <v>15</v>
      </c>
      <c r="G8" s="5"/>
    </row>
    <row r="9" spans="1:7" x14ac:dyDescent="0.25">
      <c r="B9" s="3" t="s">
        <v>8</v>
      </c>
      <c r="C9" s="4">
        <v>7</v>
      </c>
      <c r="D9" s="4">
        <v>-19259.490000000002</v>
      </c>
      <c r="E9" s="4"/>
      <c r="F9" s="5" t="s">
        <v>16</v>
      </c>
      <c r="G9" s="5"/>
    </row>
    <row r="10" spans="1:7" x14ac:dyDescent="0.25">
      <c r="B10" s="3" t="s">
        <v>9</v>
      </c>
      <c r="C10" s="4">
        <v>15</v>
      </c>
      <c r="D10" s="4">
        <v>-19264.95</v>
      </c>
      <c r="E10" s="4"/>
      <c r="F10" s="5" t="s">
        <v>17</v>
      </c>
      <c r="G10" s="5"/>
    </row>
    <row r="11" spans="1:7" x14ac:dyDescent="0.25">
      <c r="B11" s="3" t="s">
        <v>10</v>
      </c>
      <c r="C11" s="4">
        <v>19</v>
      </c>
      <c r="D11" s="4">
        <v>-19539.009999999998</v>
      </c>
      <c r="E11" s="4"/>
      <c r="F11" s="5" t="s">
        <v>18</v>
      </c>
      <c r="G11" s="5"/>
    </row>
    <row r="12" spans="1:7" x14ac:dyDescent="0.25">
      <c r="B12" s="6" t="s">
        <v>11</v>
      </c>
      <c r="C12" s="7">
        <v>9</v>
      </c>
      <c r="D12" s="7">
        <v>-19537.669999999998</v>
      </c>
      <c r="E12" s="7"/>
      <c r="F12" t="s">
        <v>19</v>
      </c>
    </row>
    <row r="17" spans="2:7" x14ac:dyDescent="0.25">
      <c r="B17" s="13"/>
      <c r="C17" s="14" t="s">
        <v>3</v>
      </c>
      <c r="D17" s="23"/>
      <c r="E17" s="18"/>
      <c r="F17" s="23"/>
      <c r="G17" s="12" t="s">
        <v>36</v>
      </c>
    </row>
    <row r="18" spans="2:7" x14ac:dyDescent="0.25">
      <c r="B18" s="14" t="s">
        <v>1</v>
      </c>
      <c r="C18" s="15" t="s">
        <v>2</v>
      </c>
      <c r="D18" s="23"/>
      <c r="E18" s="18"/>
      <c r="F18" s="23"/>
      <c r="G18" s="12"/>
    </row>
    <row r="19" spans="2:7" ht="15.75" thickBot="1" x14ac:dyDescent="0.3">
      <c r="B19" s="16" t="s">
        <v>2</v>
      </c>
      <c r="C19" s="17"/>
      <c r="D19" s="24"/>
      <c r="E19" s="27"/>
      <c r="F19" s="24"/>
      <c r="G19" s="12"/>
    </row>
    <row r="20" spans="2:7" x14ac:dyDescent="0.25">
      <c r="B20" s="30" t="s">
        <v>20</v>
      </c>
      <c r="C20" s="31">
        <v>31</v>
      </c>
      <c r="D20" s="31">
        <v>-19593.95</v>
      </c>
      <c r="E20" s="21"/>
      <c r="F20" s="22" t="s">
        <v>28</v>
      </c>
      <c r="G20" s="22"/>
    </row>
    <row r="21" spans="2:7" x14ac:dyDescent="0.25">
      <c r="B21" s="20" t="s">
        <v>21</v>
      </c>
      <c r="C21" s="21">
        <v>3</v>
      </c>
      <c r="D21" s="21">
        <v>-18775.09</v>
      </c>
      <c r="E21" s="21"/>
      <c r="F21" s="22" t="s">
        <v>29</v>
      </c>
      <c r="G21" s="22"/>
    </row>
    <row r="22" spans="2:7" x14ac:dyDescent="0.25">
      <c r="B22" s="20" t="s">
        <v>22</v>
      </c>
      <c r="C22" s="21">
        <v>7</v>
      </c>
      <c r="D22" s="21">
        <v>-18777.57</v>
      </c>
      <c r="E22" s="21"/>
      <c r="F22" s="22" t="s">
        <v>30</v>
      </c>
      <c r="G22" s="22"/>
    </row>
    <row r="23" spans="2:7" x14ac:dyDescent="0.25">
      <c r="B23" s="30" t="s">
        <v>23</v>
      </c>
      <c r="C23" s="31">
        <v>15</v>
      </c>
      <c r="D23" s="31">
        <v>-19603.990000000002</v>
      </c>
      <c r="E23" s="21"/>
      <c r="F23" s="22" t="s">
        <v>31</v>
      </c>
      <c r="G23" s="22"/>
    </row>
    <row r="24" spans="2:7" x14ac:dyDescent="0.25">
      <c r="B24" s="20" t="s">
        <v>24</v>
      </c>
      <c r="C24" s="21">
        <v>7</v>
      </c>
      <c r="D24" s="21">
        <v>-19259.490000000002</v>
      </c>
      <c r="E24" s="21"/>
      <c r="F24" s="22" t="s">
        <v>32</v>
      </c>
      <c r="G24" s="22"/>
    </row>
    <row r="25" spans="2:7" x14ac:dyDescent="0.25">
      <c r="B25" s="20" t="s">
        <v>25</v>
      </c>
      <c r="C25" s="21">
        <v>15</v>
      </c>
      <c r="D25" s="21">
        <v>-19264.95</v>
      </c>
      <c r="E25" s="21"/>
      <c r="F25" s="22" t="s">
        <v>33</v>
      </c>
      <c r="G25" s="22"/>
    </row>
    <row r="26" spans="2:7" x14ac:dyDescent="0.25">
      <c r="B26" s="20" t="s">
        <v>26</v>
      </c>
      <c r="C26" s="21">
        <v>19</v>
      </c>
      <c r="D26" s="21">
        <v>-19539.009999999998</v>
      </c>
      <c r="E26" s="21"/>
      <c r="F26" s="22" t="s">
        <v>34</v>
      </c>
      <c r="G26" s="22"/>
    </row>
    <row r="27" spans="2:7" x14ac:dyDescent="0.25">
      <c r="B27" s="20" t="s">
        <v>27</v>
      </c>
      <c r="C27" s="21">
        <v>9</v>
      </c>
      <c r="D27" s="21">
        <v>-19537.669999999998</v>
      </c>
      <c r="E27" s="21"/>
      <c r="F27" s="12" t="s">
        <v>35</v>
      </c>
      <c r="G27" s="12"/>
    </row>
    <row r="31" spans="2:7" x14ac:dyDescent="0.25">
      <c r="B31" s="12"/>
      <c r="C31" s="12"/>
      <c r="D31" s="12"/>
      <c r="E31" s="12"/>
      <c r="F31" s="12"/>
      <c r="G31" s="12" t="s">
        <v>53</v>
      </c>
    </row>
    <row r="32" spans="2:7" x14ac:dyDescent="0.25">
      <c r="B32" s="25"/>
      <c r="C32" s="14" t="s">
        <v>1</v>
      </c>
      <c r="D32" s="14" t="s">
        <v>3</v>
      </c>
      <c r="E32" s="14"/>
      <c r="F32" s="23"/>
      <c r="G32" s="23"/>
    </row>
    <row r="33" spans="2:7" ht="15.75" thickBot="1" x14ac:dyDescent="0.3">
      <c r="B33" s="26"/>
      <c r="C33" s="16" t="s">
        <v>2</v>
      </c>
      <c r="D33" s="16" t="s">
        <v>2</v>
      </c>
      <c r="E33" s="16"/>
      <c r="F33" s="24"/>
      <c r="G33" s="24"/>
    </row>
    <row r="34" spans="2:7" x14ac:dyDescent="0.25">
      <c r="B34" s="30" t="s">
        <v>37</v>
      </c>
      <c r="C34" s="31">
        <v>45</v>
      </c>
      <c r="D34" s="31">
        <v>-19715.310000000001</v>
      </c>
      <c r="E34" s="21"/>
      <c r="F34" s="22" t="s">
        <v>45</v>
      </c>
      <c r="G34" s="22"/>
    </row>
    <row r="35" spans="2:7" x14ac:dyDescent="0.25">
      <c r="B35" s="20" t="s">
        <v>38</v>
      </c>
      <c r="C35" s="21">
        <v>4</v>
      </c>
      <c r="D35" s="21">
        <v>-18837.509999999998</v>
      </c>
      <c r="E35" s="21"/>
      <c r="F35" s="22" t="s">
        <v>46</v>
      </c>
      <c r="G35" s="22"/>
    </row>
    <row r="36" spans="2:7" x14ac:dyDescent="0.25">
      <c r="B36" s="20" t="s">
        <v>39</v>
      </c>
      <c r="C36" s="21">
        <v>9</v>
      </c>
      <c r="D36" s="21">
        <v>-18839.13</v>
      </c>
      <c r="E36" s="21"/>
      <c r="F36" s="22" t="s">
        <v>47</v>
      </c>
      <c r="G36" s="22"/>
    </row>
    <row r="37" spans="2:7" x14ac:dyDescent="0.25">
      <c r="B37" s="30" t="s">
        <v>40</v>
      </c>
      <c r="C37" s="31">
        <v>22</v>
      </c>
      <c r="D37" s="31">
        <v>-19721.63</v>
      </c>
      <c r="E37" s="21"/>
      <c r="F37" s="22" t="s">
        <v>48</v>
      </c>
      <c r="G37" s="22"/>
    </row>
    <row r="38" spans="2:7" x14ac:dyDescent="0.25">
      <c r="B38" s="20" t="s">
        <v>41</v>
      </c>
      <c r="C38" s="21">
        <v>10</v>
      </c>
      <c r="D38" s="21">
        <v>-19348.650000000001</v>
      </c>
      <c r="E38" s="21"/>
      <c r="F38" s="22" t="s">
        <v>49</v>
      </c>
      <c r="G38" s="22"/>
    </row>
    <row r="39" spans="2:7" x14ac:dyDescent="0.25">
      <c r="B39" s="20" t="s">
        <v>42</v>
      </c>
      <c r="C39" s="21">
        <v>21</v>
      </c>
      <c r="D39" s="21">
        <v>-19356.91</v>
      </c>
      <c r="E39" s="21"/>
      <c r="F39" s="22" t="s">
        <v>50</v>
      </c>
      <c r="G39" s="22"/>
    </row>
    <row r="40" spans="2:7" x14ac:dyDescent="0.25">
      <c r="B40" s="20" t="s">
        <v>43</v>
      </c>
      <c r="C40" s="21">
        <v>27</v>
      </c>
      <c r="D40" s="21">
        <v>-19658.46</v>
      </c>
      <c r="E40" s="21"/>
      <c r="F40" s="22" t="s">
        <v>51</v>
      </c>
      <c r="G40" s="22"/>
    </row>
    <row r="41" spans="2:7" x14ac:dyDescent="0.25">
      <c r="B41" s="20" t="s">
        <v>44</v>
      </c>
      <c r="C41" s="21">
        <v>13</v>
      </c>
      <c r="D41" s="21">
        <v>-19654.77</v>
      </c>
      <c r="E41" s="21"/>
      <c r="F41" s="12" t="s">
        <v>52</v>
      </c>
      <c r="G41" s="12"/>
    </row>
    <row r="45" spans="2:7" x14ac:dyDescent="0.25">
      <c r="B45" s="12"/>
      <c r="C45" s="12"/>
      <c r="D45" s="12"/>
      <c r="E45" s="12"/>
      <c r="F45" s="12"/>
      <c r="G45" t="s">
        <v>65</v>
      </c>
    </row>
    <row r="46" spans="2:7" x14ac:dyDescent="0.25">
      <c r="B46" s="36"/>
      <c r="C46" s="14" t="s">
        <v>1</v>
      </c>
      <c r="D46" s="14" t="s">
        <v>3</v>
      </c>
      <c r="E46" s="23"/>
      <c r="F46" s="23"/>
    </row>
    <row r="47" spans="2:7" ht="15.75" thickBot="1" x14ac:dyDescent="0.3">
      <c r="B47" s="37"/>
      <c r="C47" s="16" t="s">
        <v>2</v>
      </c>
      <c r="D47" s="16" t="s">
        <v>2</v>
      </c>
      <c r="E47" s="24"/>
      <c r="F47" s="24"/>
    </row>
    <row r="48" spans="2:7" x14ac:dyDescent="0.25">
      <c r="B48" s="20" t="s">
        <v>57</v>
      </c>
      <c r="C48" s="21">
        <v>30</v>
      </c>
      <c r="D48" s="21">
        <v>344.24349999999998</v>
      </c>
      <c r="E48" s="22"/>
      <c r="F48" s="22" t="s">
        <v>66</v>
      </c>
    </row>
    <row r="49" spans="2:7" x14ac:dyDescent="0.25">
      <c r="B49" s="20" t="s">
        <v>58</v>
      </c>
      <c r="C49" s="21">
        <v>2</v>
      </c>
      <c r="D49" s="21">
        <v>288.2013</v>
      </c>
      <c r="E49" s="22"/>
      <c r="F49" s="22" t="s">
        <v>67</v>
      </c>
    </row>
    <row r="50" spans="2:7" x14ac:dyDescent="0.25">
      <c r="B50" s="20" t="s">
        <v>59</v>
      </c>
      <c r="C50" s="21">
        <v>6</v>
      </c>
      <c r="D50" s="21">
        <v>296.202</v>
      </c>
      <c r="E50" s="22"/>
      <c r="F50" s="22" t="s">
        <v>68</v>
      </c>
    </row>
    <row r="51" spans="2:7" x14ac:dyDescent="0.25">
      <c r="B51" s="20" t="s">
        <v>60</v>
      </c>
      <c r="C51" s="21">
        <v>14</v>
      </c>
      <c r="D51" s="21">
        <v>312.24259999999998</v>
      </c>
      <c r="E51" s="22"/>
      <c r="F51" s="22" t="s">
        <v>69</v>
      </c>
    </row>
    <row r="52" spans="2:7" x14ac:dyDescent="0.25">
      <c r="B52" s="20" t="s">
        <v>61</v>
      </c>
      <c r="C52" s="21">
        <v>6</v>
      </c>
      <c r="D52" s="21">
        <v>296.22559999999999</v>
      </c>
      <c r="E52" s="22"/>
      <c r="F52" s="22" t="s">
        <v>70</v>
      </c>
    </row>
    <row r="53" spans="2:7" x14ac:dyDescent="0.25">
      <c r="B53" s="20" t="s">
        <v>62</v>
      </c>
      <c r="C53" s="21">
        <v>14</v>
      </c>
      <c r="D53" s="21">
        <v>312.22669999999999</v>
      </c>
      <c r="E53" s="22"/>
      <c r="F53" s="22" t="s">
        <v>71</v>
      </c>
    </row>
    <row r="54" spans="2:7" x14ac:dyDescent="0.25">
      <c r="B54" s="20" t="s">
        <v>63</v>
      </c>
      <c r="C54" s="21">
        <v>18</v>
      </c>
      <c r="D54" s="21">
        <v>320.2396</v>
      </c>
      <c r="E54" s="22"/>
      <c r="F54" s="22" t="s">
        <v>72</v>
      </c>
    </row>
    <row r="55" spans="2:7" x14ac:dyDescent="0.25">
      <c r="B55" s="20" t="s">
        <v>64</v>
      </c>
      <c r="C55" s="21">
        <v>8</v>
      </c>
      <c r="D55" s="21">
        <v>300.23869999999999</v>
      </c>
      <c r="E55" s="12"/>
      <c r="F55" s="12" t="s">
        <v>73</v>
      </c>
    </row>
    <row r="60" spans="2:7" x14ac:dyDescent="0.25">
      <c r="B60" s="8"/>
      <c r="C60" s="1" t="s">
        <v>1</v>
      </c>
      <c r="D60" s="1" t="s">
        <v>3</v>
      </c>
      <c r="E60" s="10"/>
      <c r="F60" s="10"/>
      <c r="G60" t="s">
        <v>82</v>
      </c>
    </row>
    <row r="61" spans="2:7" ht="15.75" thickBot="1" x14ac:dyDescent="0.3">
      <c r="B61" s="9"/>
      <c r="C61" s="2" t="s">
        <v>2</v>
      </c>
      <c r="D61" s="2" t="s">
        <v>2</v>
      </c>
      <c r="E61" s="11"/>
      <c r="F61" s="11"/>
    </row>
    <row r="62" spans="2:7" x14ac:dyDescent="0.25">
      <c r="B62" s="3" t="s">
        <v>74</v>
      </c>
      <c r="C62" s="4">
        <v>30</v>
      </c>
      <c r="D62" s="4">
        <v>344.24349999999998</v>
      </c>
      <c r="E62" s="5"/>
      <c r="F62" s="22" t="s">
        <v>66</v>
      </c>
    </row>
    <row r="63" spans="2:7" x14ac:dyDescent="0.25">
      <c r="B63" s="3" t="s">
        <v>75</v>
      </c>
      <c r="C63" s="4">
        <v>2</v>
      </c>
      <c r="D63" s="4">
        <v>288.2013</v>
      </c>
      <c r="E63" s="5"/>
      <c r="F63" s="22" t="s">
        <v>67</v>
      </c>
    </row>
    <row r="64" spans="2:7" x14ac:dyDescent="0.25">
      <c r="B64" s="3" t="s">
        <v>76</v>
      </c>
      <c r="C64" s="4">
        <v>6</v>
      </c>
      <c r="D64" s="4">
        <v>296.202</v>
      </c>
      <c r="E64" s="5"/>
      <c r="F64" s="22" t="s">
        <v>68</v>
      </c>
    </row>
    <row r="65" spans="2:6" x14ac:dyDescent="0.25">
      <c r="B65" s="3" t="s">
        <v>77</v>
      </c>
      <c r="C65" s="4">
        <v>14</v>
      </c>
      <c r="D65" s="4">
        <v>312.24259999999998</v>
      </c>
      <c r="E65" s="5"/>
      <c r="F65" s="22" t="s">
        <v>69</v>
      </c>
    </row>
    <row r="66" spans="2:6" x14ac:dyDescent="0.25">
      <c r="B66" s="3" t="s">
        <v>78</v>
      </c>
      <c r="C66" s="4">
        <v>6</v>
      </c>
      <c r="D66" s="4">
        <v>296.22559999999999</v>
      </c>
      <c r="E66" s="5"/>
      <c r="F66" s="22" t="s">
        <v>70</v>
      </c>
    </row>
    <row r="67" spans="2:6" x14ac:dyDescent="0.25">
      <c r="B67" s="3" t="s">
        <v>79</v>
      </c>
      <c r="C67" s="4">
        <v>14</v>
      </c>
      <c r="D67" s="4">
        <v>312.22669999999999</v>
      </c>
      <c r="E67" s="5"/>
      <c r="F67" s="22" t="s">
        <v>71</v>
      </c>
    </row>
    <row r="68" spans="2:6" x14ac:dyDescent="0.25">
      <c r="B68" s="3" t="s">
        <v>80</v>
      </c>
      <c r="C68" s="4">
        <v>18</v>
      </c>
      <c r="D68" s="4">
        <v>320.2396</v>
      </c>
      <c r="E68" s="5"/>
      <c r="F68" s="22" t="s">
        <v>72</v>
      </c>
    </row>
    <row r="69" spans="2:6" x14ac:dyDescent="0.25">
      <c r="B69" s="6" t="s">
        <v>81</v>
      </c>
      <c r="C69" s="7">
        <v>8</v>
      </c>
      <c r="D69" s="7">
        <v>300.23869999999999</v>
      </c>
      <c r="F69" s="12" t="s">
        <v>73</v>
      </c>
    </row>
  </sheetData>
  <mergeCells count="14">
    <mergeCell ref="B46:B47"/>
    <mergeCell ref="E46:E47"/>
    <mergeCell ref="F46:F47"/>
    <mergeCell ref="B60:B61"/>
    <mergeCell ref="E60:E61"/>
    <mergeCell ref="F60:F61"/>
    <mergeCell ref="B3:B4"/>
    <mergeCell ref="F3:F4"/>
    <mergeCell ref="G3:G4"/>
    <mergeCell ref="D17:D19"/>
    <mergeCell ref="F17:F19"/>
    <mergeCell ref="B32:B33"/>
    <mergeCell ref="F32:F33"/>
    <mergeCell ref="G32:G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workbookViewId="0">
      <selection activeCell="D22" sqref="D22"/>
    </sheetView>
  </sheetViews>
  <sheetFormatPr defaultRowHeight="15" x14ac:dyDescent="0.25"/>
  <cols>
    <col min="5" max="5" width="85.5703125" bestFit="1" customWidth="1"/>
  </cols>
  <sheetData>
    <row r="2" spans="2:6" x14ac:dyDescent="0.25">
      <c r="B2" s="43"/>
      <c r="C2" s="1" t="s">
        <v>1</v>
      </c>
      <c r="D2" s="1" t="s">
        <v>3</v>
      </c>
      <c r="E2" s="43" t="s">
        <v>112</v>
      </c>
    </row>
    <row r="3" spans="2:6" x14ac:dyDescent="0.25">
      <c r="B3" s="45" t="s">
        <v>88</v>
      </c>
      <c r="C3" s="48">
        <v>3</v>
      </c>
      <c r="D3" s="48">
        <v>140.95400000000001</v>
      </c>
      <c r="E3" s="50" t="s">
        <v>95</v>
      </c>
    </row>
    <row r="4" spans="2:6" x14ac:dyDescent="0.25">
      <c r="B4" s="38" t="s">
        <v>84</v>
      </c>
      <c r="C4" s="39">
        <v>3</v>
      </c>
      <c r="D4" s="39">
        <v>141.00880000000001</v>
      </c>
      <c r="E4" s="40" t="s">
        <v>91</v>
      </c>
    </row>
    <row r="5" spans="2:6" x14ac:dyDescent="0.25">
      <c r="B5" s="46" t="s">
        <v>89</v>
      </c>
      <c r="C5" s="41">
        <v>4</v>
      </c>
      <c r="D5" s="41">
        <v>142.96119999999999</v>
      </c>
      <c r="E5" s="42" t="s">
        <v>96</v>
      </c>
    </row>
    <row r="6" spans="2:6" x14ac:dyDescent="0.25">
      <c r="B6" s="38" t="s">
        <v>85</v>
      </c>
      <c r="C6" s="39">
        <v>7</v>
      </c>
      <c r="D6" s="39">
        <v>148.96199999999999</v>
      </c>
      <c r="E6" s="40" t="s">
        <v>92</v>
      </c>
    </row>
    <row r="7" spans="2:6" x14ac:dyDescent="0.25">
      <c r="B7" s="38" t="s">
        <v>86</v>
      </c>
      <c r="C7" s="39">
        <v>9</v>
      </c>
      <c r="D7" s="39">
        <v>153.02189999999999</v>
      </c>
      <c r="E7" s="40" t="s">
        <v>93</v>
      </c>
    </row>
    <row r="8" spans="2:6" x14ac:dyDescent="0.25">
      <c r="B8" s="38" t="s">
        <v>87</v>
      </c>
      <c r="C8" s="39">
        <v>12</v>
      </c>
      <c r="D8" s="39">
        <v>159.0282</v>
      </c>
      <c r="E8" s="40" t="s">
        <v>94</v>
      </c>
    </row>
    <row r="9" spans="2:6" x14ac:dyDescent="0.25">
      <c r="B9" s="38" t="s">
        <v>83</v>
      </c>
      <c r="C9" s="39">
        <v>21</v>
      </c>
      <c r="D9" s="39">
        <v>177.02969999999999</v>
      </c>
      <c r="E9" s="40" t="s">
        <v>90</v>
      </c>
    </row>
    <row r="10" spans="2:6" x14ac:dyDescent="0.25">
      <c r="B10" s="47"/>
      <c r="C10" s="49" t="s">
        <v>2</v>
      </c>
      <c r="D10" s="49" t="s">
        <v>2</v>
      </c>
      <c r="E10" s="51"/>
    </row>
    <row r="11" spans="2:6" x14ac:dyDescent="0.25">
      <c r="B11" s="44"/>
    </row>
    <row r="12" spans="2:6" x14ac:dyDescent="0.25">
      <c r="B12" s="44"/>
    </row>
    <row r="13" spans="2:6" x14ac:dyDescent="0.25">
      <c r="B13" s="44"/>
    </row>
    <row r="14" spans="2:6" x14ac:dyDescent="0.25">
      <c r="B14" s="44"/>
    </row>
    <row r="15" spans="2:6" x14ac:dyDescent="0.25">
      <c r="B15" s="35"/>
    </row>
    <row r="16" spans="2:6" x14ac:dyDescent="0.25">
      <c r="B16" s="12"/>
      <c r="C16" s="12"/>
      <c r="D16" s="12"/>
      <c r="E16" s="12"/>
      <c r="F16" s="12"/>
    </row>
    <row r="17" spans="2:6" x14ac:dyDescent="0.25">
      <c r="B17" s="13"/>
      <c r="C17" s="14" t="s">
        <v>3</v>
      </c>
      <c r="D17" s="23"/>
      <c r="E17" s="23" t="s">
        <v>111</v>
      </c>
      <c r="F17" s="12"/>
    </row>
    <row r="18" spans="2:6" x14ac:dyDescent="0.25">
      <c r="B18" s="14" t="s">
        <v>1</v>
      </c>
      <c r="C18" s="15" t="s">
        <v>2</v>
      </c>
      <c r="D18" s="23"/>
      <c r="E18" s="23"/>
      <c r="F18" s="12"/>
    </row>
    <row r="19" spans="2:6" ht="15.75" thickBot="1" x14ac:dyDescent="0.3">
      <c r="B19" s="16" t="s">
        <v>2</v>
      </c>
      <c r="C19" s="17"/>
      <c r="D19" s="24"/>
      <c r="E19" s="24"/>
      <c r="F19" s="12"/>
    </row>
    <row r="20" spans="2:6" x14ac:dyDescent="0.25">
      <c r="B20" s="20" t="s">
        <v>97</v>
      </c>
      <c r="C20" s="21">
        <v>14</v>
      </c>
      <c r="D20" s="21">
        <v>163.02869999999999</v>
      </c>
      <c r="E20" s="22" t="s">
        <v>104</v>
      </c>
      <c r="F20" s="22"/>
    </row>
    <row r="21" spans="2:6" x14ac:dyDescent="0.25">
      <c r="B21" s="30" t="s">
        <v>98</v>
      </c>
      <c r="C21" s="31">
        <v>2</v>
      </c>
      <c r="D21" s="31">
        <v>139.00890000000001</v>
      </c>
      <c r="E21" s="22" t="s">
        <v>105</v>
      </c>
      <c r="F21" s="22"/>
    </row>
    <row r="22" spans="2:6" x14ac:dyDescent="0.25">
      <c r="B22" s="20" t="s">
        <v>99</v>
      </c>
      <c r="C22" s="21">
        <v>7</v>
      </c>
      <c r="D22" s="21">
        <v>148.96199999999999</v>
      </c>
      <c r="E22" s="22" t="s">
        <v>106</v>
      </c>
      <c r="F22" s="22"/>
    </row>
    <row r="23" spans="2:6" x14ac:dyDescent="0.25">
      <c r="B23" s="20" t="s">
        <v>100</v>
      </c>
      <c r="C23" s="21">
        <v>6</v>
      </c>
      <c r="D23" s="21">
        <v>147.0214</v>
      </c>
      <c r="E23" s="22" t="s">
        <v>107</v>
      </c>
      <c r="F23" s="22"/>
    </row>
    <row r="24" spans="2:6" x14ac:dyDescent="0.25">
      <c r="B24" s="20" t="s">
        <v>101</v>
      </c>
      <c r="C24" s="21">
        <v>8</v>
      </c>
      <c r="D24" s="21">
        <v>151.0274</v>
      </c>
      <c r="E24" s="22" t="s">
        <v>108</v>
      </c>
      <c r="F24" s="22"/>
    </row>
    <row r="25" spans="2:6" x14ac:dyDescent="0.25">
      <c r="B25" s="20" t="s">
        <v>102</v>
      </c>
      <c r="C25" s="21">
        <v>3</v>
      </c>
      <c r="D25" s="21">
        <v>140.95400000000001</v>
      </c>
      <c r="E25" s="22" t="s">
        <v>109</v>
      </c>
      <c r="F25" s="22"/>
    </row>
    <row r="26" spans="2:6" x14ac:dyDescent="0.25">
      <c r="B26" s="20" t="s">
        <v>103</v>
      </c>
      <c r="C26" s="21">
        <v>4</v>
      </c>
      <c r="D26" s="21">
        <v>142.96119999999999</v>
      </c>
      <c r="E26" s="12" t="s">
        <v>110</v>
      </c>
      <c r="F26" s="12"/>
    </row>
    <row r="27" spans="2:6" x14ac:dyDescent="0.25">
      <c r="B27" s="35"/>
    </row>
    <row r="28" spans="2:6" x14ac:dyDescent="0.25">
      <c r="B28" s="35"/>
    </row>
    <row r="29" spans="2:6" x14ac:dyDescent="0.25">
      <c r="B29" s="35"/>
    </row>
    <row r="30" spans="2:6" x14ac:dyDescent="0.25">
      <c r="B30" s="35"/>
    </row>
    <row r="31" spans="2:6" x14ac:dyDescent="0.25">
      <c r="B31" s="35"/>
    </row>
    <row r="32" spans="2:6" x14ac:dyDescent="0.25">
      <c r="B32" s="35"/>
    </row>
    <row r="33" spans="2:2" x14ac:dyDescent="0.25">
      <c r="B33" s="35"/>
    </row>
    <row r="34" spans="2:2" x14ac:dyDescent="0.25">
      <c r="B34" s="35"/>
    </row>
    <row r="35" spans="2:2" x14ac:dyDescent="0.25">
      <c r="B35" s="35"/>
    </row>
    <row r="36" spans="2:2" x14ac:dyDescent="0.25">
      <c r="B36" s="34"/>
    </row>
    <row r="37" spans="2:2" x14ac:dyDescent="0.25">
      <c r="B37" s="35"/>
    </row>
    <row r="38" spans="2:2" x14ac:dyDescent="0.25">
      <c r="B38" s="34"/>
    </row>
    <row r="39" spans="2:2" x14ac:dyDescent="0.25">
      <c r="B39" s="35"/>
    </row>
    <row r="40" spans="2:2" x14ac:dyDescent="0.25">
      <c r="B40" s="35"/>
    </row>
    <row r="41" spans="2:2" x14ac:dyDescent="0.25">
      <c r="B41" s="35"/>
    </row>
    <row r="42" spans="2:2" x14ac:dyDescent="0.25">
      <c r="B42" s="35"/>
    </row>
    <row r="43" spans="2:2" x14ac:dyDescent="0.25">
      <c r="B43" s="34"/>
    </row>
    <row r="44" spans="2:2" x14ac:dyDescent="0.25">
      <c r="B44" s="35"/>
    </row>
  </sheetData>
  <sortState ref="B3:E10">
    <sortCondition ref="D4"/>
  </sortState>
  <mergeCells count="2">
    <mergeCell ref="D17:D19"/>
    <mergeCell ref="E17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opLeftCell="A16" workbookViewId="0">
      <selection activeCell="B35" sqref="B35"/>
    </sheetView>
  </sheetViews>
  <sheetFormatPr defaultRowHeight="15" x14ac:dyDescent="0.25"/>
  <cols>
    <col min="1" max="1" width="13.5703125" customWidth="1"/>
    <col min="4" max="4" width="14.5703125" customWidth="1"/>
    <col min="7" max="7" width="14.5703125" customWidth="1"/>
  </cols>
  <sheetData>
    <row r="1" spans="1:9" x14ac:dyDescent="0.25">
      <c r="A1" t="s">
        <v>275</v>
      </c>
    </row>
    <row r="2" spans="1:9" x14ac:dyDescent="0.25">
      <c r="A2" t="s">
        <v>276</v>
      </c>
    </row>
    <row r="3" spans="1:9" x14ac:dyDescent="0.25">
      <c r="A3" t="s">
        <v>277</v>
      </c>
    </row>
    <row r="5" spans="1:9" x14ac:dyDescent="0.25">
      <c r="A5" t="s">
        <v>278</v>
      </c>
    </row>
    <row r="6" spans="1:9" x14ac:dyDescent="0.25">
      <c r="A6" t="s">
        <v>279</v>
      </c>
    </row>
    <row r="7" spans="1:9" x14ac:dyDescent="0.25">
      <c r="A7" t="s">
        <v>280</v>
      </c>
    </row>
    <row r="9" spans="1:9" x14ac:dyDescent="0.25">
      <c r="A9" t="s">
        <v>281</v>
      </c>
    </row>
    <row r="10" spans="1:9" x14ac:dyDescent="0.25">
      <c r="A10" t="s">
        <v>282</v>
      </c>
    </row>
    <row r="11" spans="1:9" x14ac:dyDescent="0.25">
      <c r="A11" t="s">
        <v>283</v>
      </c>
    </row>
    <row r="13" spans="1:9" x14ac:dyDescent="0.25">
      <c r="A13" s="55" t="s">
        <v>293</v>
      </c>
      <c r="B13" s="55" t="s">
        <v>294</v>
      </c>
      <c r="C13" s="55" t="s">
        <v>295</v>
      </c>
      <c r="D13" s="55" t="s">
        <v>297</v>
      </c>
      <c r="E13" s="55" t="s">
        <v>294</v>
      </c>
      <c r="F13" s="55" t="s">
        <v>295</v>
      </c>
      <c r="G13" s="55" t="s">
        <v>298</v>
      </c>
      <c r="H13" s="55" t="s">
        <v>294</v>
      </c>
      <c r="I13" s="55" t="s">
        <v>295</v>
      </c>
    </row>
    <row r="14" spans="1:9" x14ac:dyDescent="0.25">
      <c r="A14" s="42" t="s">
        <v>294</v>
      </c>
      <c r="B14" s="54"/>
      <c r="C14" s="42"/>
      <c r="D14" s="42" t="s">
        <v>294</v>
      </c>
      <c r="E14" s="54"/>
      <c r="F14" s="42"/>
      <c r="G14" s="42" t="s">
        <v>294</v>
      </c>
      <c r="H14" s="54"/>
      <c r="I14" s="42"/>
    </row>
    <row r="15" spans="1:9" x14ac:dyDescent="0.25">
      <c r="A15" s="42" t="s">
        <v>295</v>
      </c>
      <c r="B15" s="56">
        <v>5.6999999999999996E-6</v>
      </c>
      <c r="C15" s="54"/>
      <c r="D15" s="42" t="s">
        <v>295</v>
      </c>
      <c r="E15" s="42">
        <v>0</v>
      </c>
      <c r="F15" s="54"/>
      <c r="G15" s="42" t="s">
        <v>295</v>
      </c>
      <c r="H15" s="42">
        <v>0</v>
      </c>
      <c r="I15" s="54"/>
    </row>
    <row r="16" spans="1:9" x14ac:dyDescent="0.25">
      <c r="A16" s="42" t="s">
        <v>296</v>
      </c>
      <c r="B16" s="42">
        <v>0</v>
      </c>
      <c r="C16" s="56">
        <v>2.02E-13</v>
      </c>
      <c r="D16" s="42" t="s">
        <v>296</v>
      </c>
      <c r="E16" s="42">
        <v>0</v>
      </c>
      <c r="F16" s="42">
        <v>0.3</v>
      </c>
      <c r="G16" s="42" t="s">
        <v>296</v>
      </c>
      <c r="H16" s="42">
        <v>0</v>
      </c>
      <c r="I16" s="56">
        <v>6.7600000000000003E-12</v>
      </c>
    </row>
    <row r="20" spans="1:1" x14ac:dyDescent="0.25">
      <c r="A20" t="s">
        <v>284</v>
      </c>
    </row>
    <row r="21" spans="1:1" x14ac:dyDescent="0.25">
      <c r="A21" t="s">
        <v>285</v>
      </c>
    </row>
    <row r="22" spans="1:1" x14ac:dyDescent="0.25">
      <c r="A22" t="s">
        <v>286</v>
      </c>
    </row>
    <row r="24" spans="1:1" x14ac:dyDescent="0.25">
      <c r="A24" t="s">
        <v>287</v>
      </c>
    </row>
    <row r="25" spans="1:1" x14ac:dyDescent="0.25">
      <c r="A25" t="s">
        <v>288</v>
      </c>
    </row>
    <row r="26" spans="1:1" x14ac:dyDescent="0.25">
      <c r="A26" t="s">
        <v>289</v>
      </c>
    </row>
    <row r="28" spans="1:1" x14ac:dyDescent="0.25">
      <c r="A28" t="s">
        <v>290</v>
      </c>
    </row>
    <row r="29" spans="1:1" x14ac:dyDescent="0.25">
      <c r="A29" t="s">
        <v>291</v>
      </c>
    </row>
    <row r="30" spans="1:1" x14ac:dyDescent="0.25">
      <c r="A30" t="s">
        <v>292</v>
      </c>
    </row>
    <row r="33" spans="1:9" x14ac:dyDescent="0.25">
      <c r="A33" s="55" t="s">
        <v>293</v>
      </c>
      <c r="B33" s="55">
        <v>1</v>
      </c>
      <c r="C33" s="55">
        <v>2</v>
      </c>
      <c r="D33" s="55" t="s">
        <v>297</v>
      </c>
      <c r="E33" s="55">
        <v>1</v>
      </c>
      <c r="F33" s="55">
        <v>2</v>
      </c>
      <c r="G33" s="55" t="s">
        <v>298</v>
      </c>
      <c r="H33" s="55">
        <v>1</v>
      </c>
      <c r="I33" s="55">
        <v>2</v>
      </c>
    </row>
    <row r="34" spans="1:9" x14ac:dyDescent="0.25">
      <c r="A34" s="42">
        <v>1</v>
      </c>
      <c r="B34" s="54"/>
      <c r="C34" s="42"/>
      <c r="D34" s="42">
        <v>1</v>
      </c>
      <c r="E34" s="54"/>
      <c r="F34" s="42"/>
      <c r="G34" s="42">
        <v>1</v>
      </c>
      <c r="H34" s="54"/>
      <c r="I34" s="42"/>
    </row>
    <row r="35" spans="1:9" x14ac:dyDescent="0.25">
      <c r="A35" s="42">
        <v>2</v>
      </c>
      <c r="B35" s="42">
        <v>0</v>
      </c>
      <c r="C35" s="54"/>
      <c r="D35" s="42">
        <v>2</v>
      </c>
      <c r="E35" s="42">
        <v>0</v>
      </c>
      <c r="F35" s="54"/>
      <c r="G35" s="42">
        <v>2</v>
      </c>
      <c r="H35" s="42">
        <v>0</v>
      </c>
      <c r="I35" s="54"/>
    </row>
    <row r="36" spans="1:9" x14ac:dyDescent="0.25">
      <c r="A36" s="42">
        <v>3</v>
      </c>
      <c r="B36" s="42">
        <v>0</v>
      </c>
      <c r="C36" s="42">
        <v>0</v>
      </c>
      <c r="D36" s="42">
        <v>3</v>
      </c>
      <c r="E36" s="42">
        <v>0</v>
      </c>
      <c r="F36" s="56">
        <v>1.6400000000000001E-8</v>
      </c>
      <c r="G36" s="42">
        <v>3</v>
      </c>
      <c r="H36" s="42">
        <v>0</v>
      </c>
      <c r="I36" s="42">
        <v>0</v>
      </c>
    </row>
  </sheetData>
  <pageMargins left="0.7" right="0.7" top="0.75" bottom="0.75" header="0.3" footer="0.3"/>
  <pageSetup scale="9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topLeftCell="A76" workbookViewId="0">
      <selection activeCell="A166" sqref="A166"/>
    </sheetView>
  </sheetViews>
  <sheetFormatPr defaultRowHeight="15" x14ac:dyDescent="0.25"/>
  <cols>
    <col min="1" max="1" width="89.42578125" bestFit="1" customWidth="1"/>
    <col min="3" max="3" width="87" bestFit="1" customWidth="1"/>
  </cols>
  <sheetData>
    <row r="1" spans="1:3" x14ac:dyDescent="0.25">
      <c r="A1" t="s">
        <v>141</v>
      </c>
      <c r="C1" t="s">
        <v>142</v>
      </c>
    </row>
    <row r="2" spans="1:3" x14ac:dyDescent="0.25">
      <c r="A2" s="33" t="s">
        <v>113</v>
      </c>
      <c r="C2" s="33" t="s">
        <v>128</v>
      </c>
    </row>
    <row r="3" spans="1:3" x14ac:dyDescent="0.25">
      <c r="A3" s="52" t="s">
        <v>114</v>
      </c>
      <c r="C3" s="52" t="s">
        <v>129</v>
      </c>
    </row>
    <row r="4" spans="1:3" x14ac:dyDescent="0.25">
      <c r="A4" s="35" t="s">
        <v>54</v>
      </c>
      <c r="C4" s="35" t="s">
        <v>54</v>
      </c>
    </row>
    <row r="5" spans="1:3" x14ac:dyDescent="0.25">
      <c r="A5" s="35" t="s">
        <v>115</v>
      </c>
      <c r="C5" s="35" t="s">
        <v>130</v>
      </c>
    </row>
    <row r="6" spans="1:3" x14ac:dyDescent="0.25">
      <c r="A6" s="34"/>
      <c r="C6" s="34"/>
    </row>
    <row r="7" spans="1:3" x14ac:dyDescent="0.25">
      <c r="A7" s="35" t="s">
        <v>116</v>
      </c>
      <c r="C7" s="35" t="s">
        <v>131</v>
      </c>
    </row>
    <row r="8" spans="1:3" x14ac:dyDescent="0.25">
      <c r="A8" s="34"/>
      <c r="C8" s="34"/>
    </row>
    <row r="9" spans="1:3" x14ac:dyDescent="0.25">
      <c r="A9" s="35" t="s">
        <v>117</v>
      </c>
      <c r="C9" s="35" t="s">
        <v>132</v>
      </c>
    </row>
    <row r="10" spans="1:3" x14ac:dyDescent="0.25">
      <c r="A10" s="35" t="s">
        <v>118</v>
      </c>
      <c r="C10" s="35" t="s">
        <v>133</v>
      </c>
    </row>
    <row r="11" spans="1:3" x14ac:dyDescent="0.25">
      <c r="A11" s="35" t="s">
        <v>119</v>
      </c>
      <c r="C11" s="35" t="s">
        <v>134</v>
      </c>
    </row>
    <row r="12" spans="1:3" x14ac:dyDescent="0.25">
      <c r="A12" s="35" t="s">
        <v>55</v>
      </c>
      <c r="C12" s="35" t="s">
        <v>55</v>
      </c>
    </row>
    <row r="13" spans="1:3" x14ac:dyDescent="0.25">
      <c r="A13" s="35" t="s">
        <v>56</v>
      </c>
      <c r="C13" s="35" t="s">
        <v>56</v>
      </c>
    </row>
    <row r="14" spans="1:3" x14ac:dyDescent="0.25">
      <c r="A14" s="34"/>
      <c r="C14" s="34"/>
    </row>
    <row r="15" spans="1:3" x14ac:dyDescent="0.25">
      <c r="A15" s="35" t="s">
        <v>120</v>
      </c>
      <c r="C15" s="35" t="s">
        <v>120</v>
      </c>
    </row>
    <row r="16" spans="1:3" x14ac:dyDescent="0.25">
      <c r="A16" s="35" t="s">
        <v>121</v>
      </c>
      <c r="C16" s="35" t="s">
        <v>135</v>
      </c>
    </row>
    <row r="17" spans="1:3" x14ac:dyDescent="0.25">
      <c r="A17" s="35" t="s">
        <v>122</v>
      </c>
      <c r="C17" s="35" t="s">
        <v>136</v>
      </c>
    </row>
    <row r="18" spans="1:3" x14ac:dyDescent="0.25">
      <c r="A18" s="34"/>
      <c r="C18" s="34"/>
    </row>
    <row r="19" spans="1:3" x14ac:dyDescent="0.25">
      <c r="A19" s="35" t="s">
        <v>123</v>
      </c>
      <c r="C19" s="35" t="s">
        <v>137</v>
      </c>
    </row>
    <row r="20" spans="1:3" x14ac:dyDescent="0.25">
      <c r="A20" s="35" t="s">
        <v>124</v>
      </c>
      <c r="C20" s="35" t="s">
        <v>124</v>
      </c>
    </row>
    <row r="21" spans="1:3" x14ac:dyDescent="0.25">
      <c r="A21" s="35" t="s">
        <v>125</v>
      </c>
      <c r="C21" s="35" t="s">
        <v>138</v>
      </c>
    </row>
    <row r="22" spans="1:3" x14ac:dyDescent="0.25">
      <c r="A22" s="35" t="s">
        <v>126</v>
      </c>
      <c r="C22" s="35" t="s">
        <v>139</v>
      </c>
    </row>
    <row r="23" spans="1:3" x14ac:dyDescent="0.25">
      <c r="A23" s="35" t="s">
        <v>127</v>
      </c>
      <c r="C23" s="35" t="s">
        <v>140</v>
      </c>
    </row>
    <row r="26" spans="1:3" x14ac:dyDescent="0.25">
      <c r="A26" s="33" t="s">
        <v>143</v>
      </c>
      <c r="C26" s="33" t="s">
        <v>159</v>
      </c>
    </row>
    <row r="27" spans="1:3" x14ac:dyDescent="0.25">
      <c r="A27" s="52" t="s">
        <v>144</v>
      </c>
      <c r="C27" s="52" t="s">
        <v>160</v>
      </c>
    </row>
    <row r="28" spans="1:3" x14ac:dyDescent="0.25">
      <c r="A28" s="35" t="s">
        <v>54</v>
      </c>
      <c r="C28" s="35" t="s">
        <v>54</v>
      </c>
    </row>
    <row r="29" spans="1:3" x14ac:dyDescent="0.25">
      <c r="A29" s="35" t="s">
        <v>145</v>
      </c>
      <c r="C29" s="35" t="s">
        <v>161</v>
      </c>
    </row>
    <row r="30" spans="1:3" x14ac:dyDescent="0.25">
      <c r="A30" s="34"/>
      <c r="C30" s="34"/>
    </row>
    <row r="31" spans="1:3" x14ac:dyDescent="0.25">
      <c r="A31" s="35" t="s">
        <v>116</v>
      </c>
      <c r="C31" s="35" t="s">
        <v>131</v>
      </c>
    </row>
    <row r="32" spans="1:3" x14ac:dyDescent="0.25">
      <c r="A32" s="34"/>
      <c r="C32" s="34"/>
    </row>
    <row r="33" spans="1:3" x14ac:dyDescent="0.25">
      <c r="A33" s="35" t="s">
        <v>146</v>
      </c>
      <c r="C33" s="35" t="s">
        <v>162</v>
      </c>
    </row>
    <row r="34" spans="1:3" x14ac:dyDescent="0.25">
      <c r="A34" s="35" t="s">
        <v>147</v>
      </c>
      <c r="C34" s="35" t="s">
        <v>163</v>
      </c>
    </row>
    <row r="35" spans="1:3" x14ac:dyDescent="0.25">
      <c r="A35" s="35" t="s">
        <v>148</v>
      </c>
      <c r="C35" s="35" t="s">
        <v>164</v>
      </c>
    </row>
    <row r="36" spans="1:3" x14ac:dyDescent="0.25">
      <c r="A36" s="35" t="s">
        <v>149</v>
      </c>
      <c r="C36" s="35" t="s">
        <v>165</v>
      </c>
    </row>
    <row r="37" spans="1:3" x14ac:dyDescent="0.25">
      <c r="A37" s="35" t="s">
        <v>55</v>
      </c>
      <c r="C37" s="35" t="s">
        <v>55</v>
      </c>
    </row>
    <row r="38" spans="1:3" x14ac:dyDescent="0.25">
      <c r="A38" s="35" t="s">
        <v>56</v>
      </c>
      <c r="C38" s="35" t="s">
        <v>56</v>
      </c>
    </row>
    <row r="39" spans="1:3" x14ac:dyDescent="0.25">
      <c r="A39" s="34"/>
      <c r="C39" s="34"/>
    </row>
    <row r="40" spans="1:3" x14ac:dyDescent="0.25">
      <c r="A40" s="35" t="s">
        <v>150</v>
      </c>
      <c r="C40" s="35" t="s">
        <v>150</v>
      </c>
    </row>
    <row r="41" spans="1:3" x14ac:dyDescent="0.25">
      <c r="A41" s="35" t="s">
        <v>151</v>
      </c>
      <c r="C41" s="35" t="s">
        <v>166</v>
      </c>
    </row>
    <row r="42" spans="1:3" x14ac:dyDescent="0.25">
      <c r="A42" s="35" t="s">
        <v>152</v>
      </c>
      <c r="C42" s="35" t="s">
        <v>167</v>
      </c>
    </row>
    <row r="43" spans="1:3" x14ac:dyDescent="0.25">
      <c r="A43" s="35" t="s">
        <v>153</v>
      </c>
      <c r="C43" s="35" t="s">
        <v>168</v>
      </c>
    </row>
    <row r="44" spans="1:3" x14ac:dyDescent="0.25">
      <c r="A44" s="34"/>
      <c r="C44" s="34"/>
    </row>
    <row r="45" spans="1:3" x14ac:dyDescent="0.25">
      <c r="A45" s="35" t="s">
        <v>154</v>
      </c>
      <c r="C45" s="35" t="s">
        <v>169</v>
      </c>
    </row>
    <row r="46" spans="1:3" x14ac:dyDescent="0.25">
      <c r="A46" s="35" t="s">
        <v>155</v>
      </c>
      <c r="C46" s="35" t="s">
        <v>170</v>
      </c>
    </row>
    <row r="47" spans="1:3" x14ac:dyDescent="0.25">
      <c r="A47" s="35" t="s">
        <v>156</v>
      </c>
      <c r="C47" s="35" t="s">
        <v>171</v>
      </c>
    </row>
    <row r="48" spans="1:3" x14ac:dyDescent="0.25">
      <c r="A48" s="35" t="s">
        <v>157</v>
      </c>
      <c r="C48" s="35" t="s">
        <v>172</v>
      </c>
    </row>
    <row r="49" spans="1:3" x14ac:dyDescent="0.25">
      <c r="A49" s="35" t="s">
        <v>158</v>
      </c>
      <c r="C49" s="35" t="s">
        <v>173</v>
      </c>
    </row>
    <row r="52" spans="1:3" x14ac:dyDescent="0.25">
      <c r="A52" s="33" t="s">
        <v>174</v>
      </c>
      <c r="C52" s="33" t="s">
        <v>186</v>
      </c>
    </row>
    <row r="53" spans="1:3" x14ac:dyDescent="0.25">
      <c r="A53" s="52" t="s">
        <v>175</v>
      </c>
      <c r="C53" s="52" t="s">
        <v>187</v>
      </c>
    </row>
    <row r="54" spans="1:3" x14ac:dyDescent="0.25">
      <c r="A54" s="35" t="s">
        <v>54</v>
      </c>
      <c r="C54" s="35" t="s">
        <v>54</v>
      </c>
    </row>
    <row r="55" spans="1:3" x14ac:dyDescent="0.25">
      <c r="A55" s="35" t="s">
        <v>176</v>
      </c>
      <c r="C55" s="35" t="s">
        <v>188</v>
      </c>
    </row>
    <row r="56" spans="1:3" x14ac:dyDescent="0.25">
      <c r="A56" s="34"/>
      <c r="C56" s="34"/>
    </row>
    <row r="57" spans="1:3" x14ac:dyDescent="0.25">
      <c r="A57" s="35" t="s">
        <v>116</v>
      </c>
      <c r="C57" s="35" t="s">
        <v>131</v>
      </c>
    </row>
    <row r="58" spans="1:3" x14ac:dyDescent="0.25">
      <c r="A58" s="34"/>
      <c r="C58" s="34"/>
    </row>
    <row r="59" spans="1:3" x14ac:dyDescent="0.25">
      <c r="A59" s="35" t="s">
        <v>162</v>
      </c>
      <c r="C59" s="35" t="s">
        <v>162</v>
      </c>
    </row>
    <row r="60" spans="1:3" x14ac:dyDescent="0.25">
      <c r="A60" s="35" t="s">
        <v>177</v>
      </c>
      <c r="C60" s="35" t="s">
        <v>189</v>
      </c>
    </row>
    <row r="61" spans="1:3" x14ac:dyDescent="0.25">
      <c r="A61" s="35" t="s">
        <v>178</v>
      </c>
      <c r="C61" s="35" t="s">
        <v>190</v>
      </c>
    </row>
    <row r="62" spans="1:3" x14ac:dyDescent="0.25">
      <c r="A62" s="35" t="s">
        <v>55</v>
      </c>
      <c r="C62" s="35" t="s">
        <v>55</v>
      </c>
    </row>
    <row r="63" spans="1:3" x14ac:dyDescent="0.25">
      <c r="A63" s="35" t="s">
        <v>56</v>
      </c>
      <c r="C63" s="35" t="s">
        <v>56</v>
      </c>
    </row>
    <row r="64" spans="1:3" x14ac:dyDescent="0.25">
      <c r="A64" s="34"/>
      <c r="C64" s="34"/>
    </row>
    <row r="65" spans="1:3" x14ac:dyDescent="0.25">
      <c r="A65" s="35" t="s">
        <v>150</v>
      </c>
      <c r="C65" s="35" t="s">
        <v>150</v>
      </c>
    </row>
    <row r="66" spans="1:3" x14ac:dyDescent="0.25">
      <c r="A66" s="35" t="s">
        <v>179</v>
      </c>
      <c r="C66" s="35" t="s">
        <v>191</v>
      </c>
    </row>
    <row r="67" spans="1:3" x14ac:dyDescent="0.25">
      <c r="A67" s="35" t="s">
        <v>180</v>
      </c>
      <c r="C67" s="35" t="s">
        <v>192</v>
      </c>
    </row>
    <row r="68" spans="1:3" x14ac:dyDescent="0.25">
      <c r="A68" s="34"/>
      <c r="C68" s="34"/>
    </row>
    <row r="69" spans="1:3" x14ac:dyDescent="0.25">
      <c r="A69" s="35" t="s">
        <v>181</v>
      </c>
      <c r="C69" s="35" t="s">
        <v>193</v>
      </c>
    </row>
    <row r="70" spans="1:3" x14ac:dyDescent="0.25">
      <c r="A70" s="35" t="s">
        <v>182</v>
      </c>
      <c r="C70" s="35" t="s">
        <v>194</v>
      </c>
    </row>
    <row r="71" spans="1:3" x14ac:dyDescent="0.25">
      <c r="A71" s="35" t="s">
        <v>183</v>
      </c>
      <c r="C71" s="35" t="s">
        <v>195</v>
      </c>
    </row>
    <row r="72" spans="1:3" x14ac:dyDescent="0.25">
      <c r="A72" s="35" t="s">
        <v>184</v>
      </c>
      <c r="C72" s="35" t="s">
        <v>196</v>
      </c>
    </row>
    <row r="73" spans="1:3" x14ac:dyDescent="0.25">
      <c r="A73" s="35" t="s">
        <v>185</v>
      </c>
      <c r="C73" s="35" t="s">
        <v>197</v>
      </c>
    </row>
    <row r="76" spans="1:3" x14ac:dyDescent="0.25">
      <c r="A76" s="33" t="s">
        <v>198</v>
      </c>
      <c r="C76" s="33" t="s">
        <v>220</v>
      </c>
    </row>
    <row r="77" spans="1:3" x14ac:dyDescent="0.25">
      <c r="A77" s="52" t="s">
        <v>199</v>
      </c>
      <c r="C77" s="52" t="s">
        <v>221</v>
      </c>
    </row>
    <row r="78" spans="1:3" x14ac:dyDescent="0.25">
      <c r="A78" s="35" t="s">
        <v>54</v>
      </c>
      <c r="C78" s="35" t="s">
        <v>54</v>
      </c>
    </row>
    <row r="79" spans="1:3" x14ac:dyDescent="0.25">
      <c r="A79" s="35" t="s">
        <v>200</v>
      </c>
      <c r="C79" s="35" t="s">
        <v>222</v>
      </c>
    </row>
    <row r="80" spans="1:3" x14ac:dyDescent="0.25">
      <c r="A80" s="34"/>
      <c r="C80" s="34"/>
    </row>
    <row r="81" spans="1:3" x14ac:dyDescent="0.25">
      <c r="A81" s="35" t="s">
        <v>116</v>
      </c>
      <c r="C81" s="35" t="s">
        <v>131</v>
      </c>
    </row>
    <row r="82" spans="1:3" x14ac:dyDescent="0.25">
      <c r="A82" s="34"/>
      <c r="C82" s="34"/>
    </row>
    <row r="83" spans="1:3" x14ac:dyDescent="0.25">
      <c r="A83" s="35" t="s">
        <v>201</v>
      </c>
      <c r="C83" s="35" t="s">
        <v>201</v>
      </c>
    </row>
    <row r="84" spans="1:3" x14ac:dyDescent="0.25">
      <c r="A84" s="35" t="s">
        <v>202</v>
      </c>
      <c r="C84" s="35" t="s">
        <v>223</v>
      </c>
    </row>
    <row r="85" spans="1:3" x14ac:dyDescent="0.25">
      <c r="A85" s="35" t="s">
        <v>203</v>
      </c>
      <c r="C85" s="35" t="s">
        <v>224</v>
      </c>
    </row>
    <row r="86" spans="1:3" x14ac:dyDescent="0.25">
      <c r="A86" s="35" t="s">
        <v>204</v>
      </c>
      <c r="C86" s="35" t="s">
        <v>225</v>
      </c>
    </row>
    <row r="87" spans="1:3" x14ac:dyDescent="0.25">
      <c r="A87" s="35" t="s">
        <v>205</v>
      </c>
      <c r="C87" s="35" t="s">
        <v>226</v>
      </c>
    </row>
    <row r="88" spans="1:3" x14ac:dyDescent="0.25">
      <c r="A88" s="35" t="s">
        <v>206</v>
      </c>
      <c r="C88" s="35" t="s">
        <v>227</v>
      </c>
    </row>
    <row r="89" spans="1:3" x14ac:dyDescent="0.25">
      <c r="A89" s="35" t="s">
        <v>207</v>
      </c>
      <c r="C89" s="35" t="s">
        <v>228</v>
      </c>
    </row>
    <row r="90" spans="1:3" x14ac:dyDescent="0.25">
      <c r="A90" s="35" t="s">
        <v>55</v>
      </c>
      <c r="C90" s="35" t="s">
        <v>55</v>
      </c>
    </row>
    <row r="91" spans="1:3" x14ac:dyDescent="0.25">
      <c r="A91" s="35" t="s">
        <v>56</v>
      </c>
      <c r="C91" s="35" t="s">
        <v>56</v>
      </c>
    </row>
    <row r="92" spans="1:3" x14ac:dyDescent="0.25">
      <c r="A92" s="34"/>
      <c r="C92" s="34"/>
    </row>
    <row r="93" spans="1:3" x14ac:dyDescent="0.25">
      <c r="A93" s="35" t="s">
        <v>208</v>
      </c>
      <c r="C93" s="35" t="s">
        <v>208</v>
      </c>
    </row>
    <row r="94" spans="1:3" x14ac:dyDescent="0.25">
      <c r="A94" s="35" t="s">
        <v>209</v>
      </c>
      <c r="C94" s="35" t="s">
        <v>229</v>
      </c>
    </row>
    <row r="95" spans="1:3" x14ac:dyDescent="0.25">
      <c r="A95" s="35" t="s">
        <v>210</v>
      </c>
      <c r="C95" s="35" t="s">
        <v>230</v>
      </c>
    </row>
    <row r="96" spans="1:3" x14ac:dyDescent="0.25">
      <c r="A96" s="35" t="s">
        <v>211</v>
      </c>
      <c r="C96" s="35" t="s">
        <v>231</v>
      </c>
    </row>
    <row r="97" spans="1:3" x14ac:dyDescent="0.25">
      <c r="A97" s="35" t="s">
        <v>212</v>
      </c>
      <c r="C97" s="35" t="s">
        <v>232</v>
      </c>
    </row>
    <row r="98" spans="1:3" x14ac:dyDescent="0.25">
      <c r="A98" s="35" t="s">
        <v>213</v>
      </c>
      <c r="C98" s="35" t="s">
        <v>233</v>
      </c>
    </row>
    <row r="99" spans="1:3" x14ac:dyDescent="0.25">
      <c r="A99" s="35" t="s">
        <v>214</v>
      </c>
      <c r="C99" s="35" t="s">
        <v>234</v>
      </c>
    </row>
    <row r="100" spans="1:3" x14ac:dyDescent="0.25">
      <c r="A100" s="34"/>
      <c r="C100" s="34"/>
    </row>
    <row r="101" spans="1:3" x14ac:dyDescent="0.25">
      <c r="A101" s="35" t="s">
        <v>215</v>
      </c>
      <c r="C101" s="35" t="s">
        <v>235</v>
      </c>
    </row>
    <row r="102" spans="1:3" x14ac:dyDescent="0.25">
      <c r="A102" s="35" t="s">
        <v>216</v>
      </c>
      <c r="C102" s="35" t="s">
        <v>236</v>
      </c>
    </row>
    <row r="103" spans="1:3" x14ac:dyDescent="0.25">
      <c r="A103" s="35" t="s">
        <v>217</v>
      </c>
      <c r="C103" s="35" t="s">
        <v>237</v>
      </c>
    </row>
    <row r="104" spans="1:3" x14ac:dyDescent="0.25">
      <c r="A104" s="35" t="s">
        <v>218</v>
      </c>
      <c r="C104" s="35" t="s">
        <v>238</v>
      </c>
    </row>
    <row r="105" spans="1:3" x14ac:dyDescent="0.25">
      <c r="A105" s="35" t="s">
        <v>219</v>
      </c>
      <c r="C105" s="35" t="s">
        <v>239</v>
      </c>
    </row>
    <row r="111" spans="1:3" x14ac:dyDescent="0.25">
      <c r="A111" s="33" t="s">
        <v>240</v>
      </c>
    </row>
    <row r="112" spans="1:3" x14ac:dyDescent="0.25">
      <c r="A112" s="53" t="s">
        <v>241</v>
      </c>
    </row>
    <row r="113" spans="1:1" x14ac:dyDescent="0.25">
      <c r="A113" s="35" t="s">
        <v>54</v>
      </c>
    </row>
    <row r="114" spans="1:1" x14ac:dyDescent="0.25">
      <c r="A114" s="35" t="s">
        <v>242</v>
      </c>
    </row>
    <row r="115" spans="1:1" x14ac:dyDescent="0.25">
      <c r="A115" s="35" t="s">
        <v>243</v>
      </c>
    </row>
    <row r="116" spans="1:1" x14ac:dyDescent="0.25">
      <c r="A116" s="34"/>
    </row>
    <row r="117" spans="1:1" x14ac:dyDescent="0.25">
      <c r="A117" s="35" t="s">
        <v>116</v>
      </c>
    </row>
    <row r="118" spans="1:1" x14ac:dyDescent="0.25">
      <c r="A118" s="34"/>
    </row>
    <row r="119" spans="1:1" x14ac:dyDescent="0.25">
      <c r="A119" s="35" t="s">
        <v>162</v>
      </c>
    </row>
    <row r="120" spans="1:1" x14ac:dyDescent="0.25">
      <c r="A120" s="35" t="s">
        <v>244</v>
      </c>
    </row>
    <row r="121" spans="1:1" x14ac:dyDescent="0.25">
      <c r="A121" s="35" t="s">
        <v>245</v>
      </c>
    </row>
    <row r="122" spans="1:1" x14ac:dyDescent="0.25">
      <c r="A122" s="35" t="s">
        <v>246</v>
      </c>
    </row>
    <row r="123" spans="1:1" x14ac:dyDescent="0.25">
      <c r="A123" s="35" t="s">
        <v>247</v>
      </c>
    </row>
    <row r="124" spans="1:1" x14ac:dyDescent="0.25">
      <c r="A124" s="35" t="s">
        <v>248</v>
      </c>
    </row>
    <row r="125" spans="1:1" x14ac:dyDescent="0.25">
      <c r="A125" s="35" t="s">
        <v>249</v>
      </c>
    </row>
    <row r="126" spans="1:1" x14ac:dyDescent="0.25">
      <c r="A126" s="35" t="s">
        <v>250</v>
      </c>
    </row>
    <row r="127" spans="1:1" x14ac:dyDescent="0.25">
      <c r="A127" s="35" t="s">
        <v>251</v>
      </c>
    </row>
    <row r="128" spans="1:1" x14ac:dyDescent="0.25">
      <c r="A128" s="35" t="s">
        <v>252</v>
      </c>
    </row>
    <row r="129" spans="1:1" x14ac:dyDescent="0.25">
      <c r="A129" s="35" t="s">
        <v>253</v>
      </c>
    </row>
    <row r="130" spans="1:1" x14ac:dyDescent="0.25">
      <c r="A130" s="35" t="s">
        <v>254</v>
      </c>
    </row>
    <row r="131" spans="1:1" x14ac:dyDescent="0.25">
      <c r="A131" s="35" t="s">
        <v>255</v>
      </c>
    </row>
    <row r="132" spans="1:1" x14ac:dyDescent="0.25">
      <c r="A132" s="35" t="s">
        <v>256</v>
      </c>
    </row>
    <row r="133" spans="1:1" x14ac:dyDescent="0.25">
      <c r="A133" s="35" t="s">
        <v>55</v>
      </c>
    </row>
    <row r="134" spans="1:1" x14ac:dyDescent="0.25">
      <c r="A134" s="35" t="s">
        <v>56</v>
      </c>
    </row>
    <row r="135" spans="1:1" x14ac:dyDescent="0.25">
      <c r="A135" s="34"/>
    </row>
    <row r="136" spans="1:1" x14ac:dyDescent="0.25">
      <c r="A136" s="35" t="s">
        <v>150</v>
      </c>
    </row>
    <row r="137" spans="1:1" x14ac:dyDescent="0.25">
      <c r="A137" s="35" t="s">
        <v>257</v>
      </c>
    </row>
    <row r="138" spans="1:1" x14ac:dyDescent="0.25">
      <c r="A138" s="35" t="s">
        <v>258</v>
      </c>
    </row>
    <row r="139" spans="1:1" x14ac:dyDescent="0.25">
      <c r="A139" s="35" t="s">
        <v>259</v>
      </c>
    </row>
    <row r="140" spans="1:1" x14ac:dyDescent="0.25">
      <c r="A140" s="35" t="s">
        <v>260</v>
      </c>
    </row>
    <row r="141" spans="1:1" x14ac:dyDescent="0.25">
      <c r="A141" s="35" t="s">
        <v>261</v>
      </c>
    </row>
    <row r="142" spans="1:1" x14ac:dyDescent="0.25">
      <c r="A142" s="35" t="s">
        <v>262</v>
      </c>
    </row>
    <row r="143" spans="1:1" x14ac:dyDescent="0.25">
      <c r="A143" s="35" t="s">
        <v>263</v>
      </c>
    </row>
    <row r="144" spans="1:1" x14ac:dyDescent="0.25">
      <c r="A144" s="35" t="s">
        <v>264</v>
      </c>
    </row>
    <row r="145" spans="1:1" x14ac:dyDescent="0.25">
      <c r="A145" s="35" t="s">
        <v>265</v>
      </c>
    </row>
    <row r="146" spans="1:1" x14ac:dyDescent="0.25">
      <c r="A146" s="35" t="s">
        <v>266</v>
      </c>
    </row>
    <row r="147" spans="1:1" x14ac:dyDescent="0.25">
      <c r="A147" s="35" t="s">
        <v>267</v>
      </c>
    </row>
    <row r="148" spans="1:1" x14ac:dyDescent="0.25">
      <c r="A148" s="35" t="s">
        <v>268</v>
      </c>
    </row>
    <row r="149" spans="1:1" x14ac:dyDescent="0.25">
      <c r="A149" s="35" t="s">
        <v>269</v>
      </c>
    </row>
    <row r="150" spans="1:1" x14ac:dyDescent="0.25">
      <c r="A150" s="34"/>
    </row>
    <row r="151" spans="1:1" x14ac:dyDescent="0.25">
      <c r="A151" s="35" t="s">
        <v>270</v>
      </c>
    </row>
    <row r="152" spans="1:1" x14ac:dyDescent="0.25">
      <c r="A152" s="35" t="s">
        <v>271</v>
      </c>
    </row>
    <row r="153" spans="1:1" x14ac:dyDescent="0.25">
      <c r="A153" s="35" t="s">
        <v>272</v>
      </c>
    </row>
    <row r="154" spans="1:1" x14ac:dyDescent="0.25">
      <c r="A154" s="35" t="s">
        <v>273</v>
      </c>
    </row>
    <row r="155" spans="1:1" x14ac:dyDescent="0.25">
      <c r="A155" s="35" t="s">
        <v>274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3"/>
  <sheetViews>
    <sheetView workbookViewId="0">
      <selection activeCell="D25" sqref="D25"/>
    </sheetView>
  </sheetViews>
  <sheetFormatPr defaultRowHeight="15" x14ac:dyDescent="0.25"/>
  <cols>
    <col min="1" max="1" width="82.28515625" bestFit="1" customWidth="1"/>
  </cols>
  <sheetData>
    <row r="1" spans="1:3" x14ac:dyDescent="0.25">
      <c r="A1" t="s">
        <v>333</v>
      </c>
    </row>
    <row r="2" spans="1:3" x14ac:dyDescent="0.25">
      <c r="A2" s="33" t="s">
        <v>299</v>
      </c>
      <c r="C2" s="57" t="s">
        <v>306</v>
      </c>
    </row>
    <row r="3" spans="1:3" x14ac:dyDescent="0.25">
      <c r="A3" s="35" t="s">
        <v>54</v>
      </c>
      <c r="C3" s="58" t="s">
        <v>54</v>
      </c>
    </row>
    <row r="4" spans="1:3" x14ac:dyDescent="0.25">
      <c r="A4" s="35" t="s">
        <v>300</v>
      </c>
      <c r="C4" s="58" t="s">
        <v>307</v>
      </c>
    </row>
    <row r="5" spans="1:3" x14ac:dyDescent="0.25">
      <c r="A5" s="34"/>
      <c r="C5" s="58" t="s">
        <v>308</v>
      </c>
    </row>
    <row r="6" spans="1:3" x14ac:dyDescent="0.25">
      <c r="A6" s="35" t="s">
        <v>301</v>
      </c>
      <c r="C6" s="19"/>
    </row>
    <row r="7" spans="1:3" x14ac:dyDescent="0.25">
      <c r="A7" s="35" t="s">
        <v>302</v>
      </c>
      <c r="C7" s="58" t="s">
        <v>301</v>
      </c>
    </row>
    <row r="8" spans="1:3" x14ac:dyDescent="0.25">
      <c r="A8" s="35" t="s">
        <v>303</v>
      </c>
      <c r="C8" s="58" t="s">
        <v>309</v>
      </c>
    </row>
    <row r="9" spans="1:3" x14ac:dyDescent="0.25">
      <c r="A9" s="34"/>
      <c r="C9" s="58" t="s">
        <v>310</v>
      </c>
    </row>
    <row r="10" spans="1:3" x14ac:dyDescent="0.25">
      <c r="A10" s="35" t="s">
        <v>304</v>
      </c>
      <c r="C10" s="58" t="s">
        <v>311</v>
      </c>
    </row>
    <row r="11" spans="1:3" x14ac:dyDescent="0.25">
      <c r="A11" s="35" t="s">
        <v>305</v>
      </c>
      <c r="C11" s="58" t="s">
        <v>312</v>
      </c>
    </row>
    <row r="12" spans="1:3" x14ac:dyDescent="0.25">
      <c r="C12" s="19"/>
    </row>
    <row r="13" spans="1:3" x14ac:dyDescent="0.25">
      <c r="C13" s="58" t="s">
        <v>313</v>
      </c>
    </row>
    <row r="14" spans="1:3" x14ac:dyDescent="0.25">
      <c r="A14" s="33" t="s">
        <v>315</v>
      </c>
      <c r="C14" s="58" t="s">
        <v>305</v>
      </c>
    </row>
    <row r="15" spans="1:3" x14ac:dyDescent="0.25">
      <c r="A15" s="35" t="s">
        <v>54</v>
      </c>
      <c r="C15" s="59"/>
    </row>
    <row r="16" spans="1:3" x14ac:dyDescent="0.25">
      <c r="A16" s="35" t="s">
        <v>316</v>
      </c>
      <c r="C16" s="60" t="s">
        <v>314</v>
      </c>
    </row>
    <row r="17" spans="1:1" x14ac:dyDescent="0.25">
      <c r="A17" s="34"/>
    </row>
    <row r="18" spans="1:1" x14ac:dyDescent="0.25">
      <c r="A18" s="35" t="s">
        <v>301</v>
      </c>
    </row>
    <row r="19" spans="1:1" x14ac:dyDescent="0.25">
      <c r="A19" s="35" t="s">
        <v>317</v>
      </c>
    </row>
    <row r="20" spans="1:1" x14ac:dyDescent="0.25">
      <c r="A20" s="35" t="s">
        <v>318</v>
      </c>
    </row>
    <row r="21" spans="1:1" x14ac:dyDescent="0.25">
      <c r="A21" s="34"/>
    </row>
    <row r="22" spans="1:1" x14ac:dyDescent="0.25">
      <c r="A22" s="35" t="s">
        <v>319</v>
      </c>
    </row>
    <row r="23" spans="1:1" x14ac:dyDescent="0.25">
      <c r="A23" s="35" t="s">
        <v>320</v>
      </c>
    </row>
    <row r="24" spans="1:1" x14ac:dyDescent="0.25">
      <c r="A24" s="52" t="s">
        <v>321</v>
      </c>
    </row>
    <row r="25" spans="1:1" x14ac:dyDescent="0.25">
      <c r="A25" s="35" t="s">
        <v>54</v>
      </c>
    </row>
    <row r="26" spans="1:1" x14ac:dyDescent="0.25">
      <c r="A26" s="35" t="s">
        <v>322</v>
      </c>
    </row>
    <row r="27" spans="1:1" x14ac:dyDescent="0.25">
      <c r="A27" s="34"/>
    </row>
    <row r="28" spans="1:1" x14ac:dyDescent="0.25">
      <c r="A28" s="35" t="s">
        <v>301</v>
      </c>
    </row>
    <row r="29" spans="1:1" x14ac:dyDescent="0.25">
      <c r="A29" s="35" t="s">
        <v>323</v>
      </c>
    </row>
    <row r="30" spans="1:1" x14ac:dyDescent="0.25">
      <c r="A30" s="35" t="s">
        <v>324</v>
      </c>
    </row>
    <row r="31" spans="1:1" x14ac:dyDescent="0.25">
      <c r="A31" s="34"/>
    </row>
    <row r="32" spans="1:1" x14ac:dyDescent="0.25">
      <c r="A32" s="35" t="s">
        <v>325</v>
      </c>
    </row>
    <row r="33" spans="1:1" x14ac:dyDescent="0.25">
      <c r="A33" s="35" t="s">
        <v>326</v>
      </c>
    </row>
    <row r="34" spans="1:1" x14ac:dyDescent="0.25">
      <c r="A34" s="52" t="s">
        <v>327</v>
      </c>
    </row>
    <row r="35" spans="1:1" x14ac:dyDescent="0.25">
      <c r="A35" s="35" t="s">
        <v>54</v>
      </c>
    </row>
    <row r="36" spans="1:1" x14ac:dyDescent="0.25">
      <c r="A36" s="35" t="s">
        <v>328</v>
      </c>
    </row>
    <row r="37" spans="1:1" x14ac:dyDescent="0.25">
      <c r="A37" s="34"/>
    </row>
    <row r="38" spans="1:1" x14ac:dyDescent="0.25">
      <c r="A38" s="35" t="s">
        <v>301</v>
      </c>
    </row>
    <row r="39" spans="1:1" x14ac:dyDescent="0.25">
      <c r="A39" s="35" t="s">
        <v>329</v>
      </c>
    </row>
    <row r="40" spans="1:1" x14ac:dyDescent="0.25">
      <c r="A40" s="35" t="s">
        <v>330</v>
      </c>
    </row>
    <row r="41" spans="1:1" x14ac:dyDescent="0.25">
      <c r="A41" s="34"/>
    </row>
    <row r="42" spans="1:1" x14ac:dyDescent="0.25">
      <c r="A42" s="35" t="s">
        <v>331</v>
      </c>
    </row>
    <row r="43" spans="1:1" x14ac:dyDescent="0.25">
      <c r="A43" s="35" t="s">
        <v>332</v>
      </c>
    </row>
  </sheetData>
  <pageMargins left="0.7" right="0.7" top="0.75" bottom="0.75" header="0.3" footer="0.3"/>
  <pageSetup scale="7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G23" sqref="G23"/>
    </sheetView>
  </sheetViews>
  <sheetFormatPr defaultRowHeight="15" x14ac:dyDescent="0.25"/>
  <sheetData>
    <row r="1" spans="1:9" x14ac:dyDescent="0.25">
      <c r="A1" s="33" t="s">
        <v>334</v>
      </c>
    </row>
    <row r="2" spans="1:9" x14ac:dyDescent="0.25">
      <c r="A2" s="52" t="s">
        <v>336</v>
      </c>
    </row>
    <row r="3" spans="1:9" x14ac:dyDescent="0.25">
      <c r="A3" s="35" t="s">
        <v>54</v>
      </c>
    </row>
    <row r="4" spans="1:9" x14ac:dyDescent="0.25">
      <c r="A4" s="35" t="s">
        <v>307</v>
      </c>
    </row>
    <row r="5" spans="1:9" x14ac:dyDescent="0.25">
      <c r="A5" s="35" t="s">
        <v>337</v>
      </c>
    </row>
    <row r="6" spans="1:9" x14ac:dyDescent="0.25">
      <c r="A6" s="34"/>
    </row>
    <row r="7" spans="1:9" x14ac:dyDescent="0.25">
      <c r="A7" s="35" t="s">
        <v>301</v>
      </c>
      <c r="I7" t="s">
        <v>353</v>
      </c>
    </row>
    <row r="8" spans="1:9" x14ac:dyDescent="0.25">
      <c r="A8" s="35" t="s">
        <v>338</v>
      </c>
      <c r="I8">
        <f>EXP(1.1003)</f>
        <v>3.0050674089546079</v>
      </c>
    </row>
    <row r="9" spans="1:9" x14ac:dyDescent="0.25">
      <c r="A9" s="35" t="s">
        <v>339</v>
      </c>
      <c r="I9">
        <f>EXP(1.8787)</f>
        <v>6.5449908411830133</v>
      </c>
    </row>
    <row r="10" spans="1:9" x14ac:dyDescent="0.25">
      <c r="A10" s="35" t="s">
        <v>340</v>
      </c>
      <c r="I10">
        <f>EXP(1.5564)</f>
        <v>4.7417202888457126</v>
      </c>
    </row>
    <row r="11" spans="1:9" x14ac:dyDescent="0.25">
      <c r="A11" s="35" t="s">
        <v>341</v>
      </c>
      <c r="I11">
        <f>EXP(2.6067)</f>
        <v>13.55424794946741</v>
      </c>
    </row>
    <row r="12" spans="1:9" x14ac:dyDescent="0.25">
      <c r="A12" s="34"/>
    </row>
    <row r="13" spans="1:9" x14ac:dyDescent="0.25">
      <c r="A13" s="35" t="s">
        <v>342</v>
      </c>
    </row>
    <row r="14" spans="1:9" x14ac:dyDescent="0.25">
      <c r="A14" s="35" t="s">
        <v>343</v>
      </c>
    </row>
    <row r="16" spans="1:9" x14ac:dyDescent="0.25">
      <c r="A16" s="33" t="s">
        <v>344</v>
      </c>
    </row>
    <row r="17" spans="1:9" x14ac:dyDescent="0.25">
      <c r="A17" s="52" t="s">
        <v>345</v>
      </c>
    </row>
    <row r="18" spans="1:9" x14ac:dyDescent="0.25">
      <c r="A18" s="35" t="s">
        <v>54</v>
      </c>
    </row>
    <row r="19" spans="1:9" x14ac:dyDescent="0.25">
      <c r="A19" s="35" t="s">
        <v>307</v>
      </c>
    </row>
    <row r="20" spans="1:9" x14ac:dyDescent="0.25">
      <c r="A20" s="35" t="s">
        <v>346</v>
      </c>
    </row>
    <row r="21" spans="1:9" x14ac:dyDescent="0.25">
      <c r="A21" s="34"/>
    </row>
    <row r="22" spans="1:9" x14ac:dyDescent="0.25">
      <c r="A22" s="35" t="s">
        <v>301</v>
      </c>
    </row>
    <row r="23" spans="1:9" x14ac:dyDescent="0.25">
      <c r="A23" s="35" t="s">
        <v>347</v>
      </c>
      <c r="I23">
        <f>EXP(0.9615)</f>
        <v>2.6156169577614152</v>
      </c>
    </row>
    <row r="24" spans="1:9" x14ac:dyDescent="0.25">
      <c r="A24" s="35" t="s">
        <v>348</v>
      </c>
      <c r="I24">
        <f>EXP(1.7691)</f>
        <v>5.8655719703398193</v>
      </c>
    </row>
    <row r="25" spans="1:9" x14ac:dyDescent="0.25">
      <c r="A25" s="35" t="s">
        <v>349</v>
      </c>
      <c r="I25">
        <f>EXP(1.5758)</f>
        <v>4.8346077576543909</v>
      </c>
    </row>
    <row r="26" spans="1:9" x14ac:dyDescent="0.25">
      <c r="A26" s="35" t="s">
        <v>350</v>
      </c>
      <c r="I26">
        <f>EXP(2.5914)</f>
        <v>13.348446352714705</v>
      </c>
    </row>
    <row r="27" spans="1:9" x14ac:dyDescent="0.25">
      <c r="A27" s="34"/>
    </row>
    <row r="28" spans="1:9" x14ac:dyDescent="0.25">
      <c r="A28" s="35" t="s">
        <v>351</v>
      </c>
    </row>
    <row r="29" spans="1:9" x14ac:dyDescent="0.25">
      <c r="A29" s="35" t="s">
        <v>352</v>
      </c>
    </row>
    <row r="31" spans="1:9" x14ac:dyDescent="0.25">
      <c r="A31" s="33" t="s">
        <v>354</v>
      </c>
    </row>
    <row r="32" spans="1:9" x14ac:dyDescent="0.25">
      <c r="A32" s="35" t="s">
        <v>54</v>
      </c>
    </row>
    <row r="33" spans="1:1" x14ac:dyDescent="0.25">
      <c r="A33" s="35" t="s">
        <v>355</v>
      </c>
    </row>
    <row r="34" spans="1:1" x14ac:dyDescent="0.25">
      <c r="A34" s="34"/>
    </row>
    <row r="35" spans="1:1" x14ac:dyDescent="0.25">
      <c r="A35" s="35" t="s">
        <v>356</v>
      </c>
    </row>
    <row r="36" spans="1:1" x14ac:dyDescent="0.25">
      <c r="A36" s="35" t="s">
        <v>357</v>
      </c>
    </row>
    <row r="37" spans="1:1" x14ac:dyDescent="0.25">
      <c r="A37" s="35" t="s">
        <v>358</v>
      </c>
    </row>
    <row r="38" spans="1:1" x14ac:dyDescent="0.25">
      <c r="A38" s="35" t="s">
        <v>359</v>
      </c>
    </row>
    <row r="39" spans="1:1" x14ac:dyDescent="0.25">
      <c r="A39" s="35" t="s">
        <v>360</v>
      </c>
    </row>
    <row r="40" spans="1:1" x14ac:dyDescent="0.25">
      <c r="A40" s="34"/>
    </row>
    <row r="41" spans="1:1" x14ac:dyDescent="0.25">
      <c r="A41" s="35" t="s">
        <v>361</v>
      </c>
    </row>
    <row r="42" spans="1:1" x14ac:dyDescent="0.25">
      <c r="A42" s="35" t="s">
        <v>320</v>
      </c>
    </row>
    <row r="43" spans="1:1" x14ac:dyDescent="0.25">
      <c r="A43" s="61" t="s">
        <v>54</v>
      </c>
    </row>
    <row r="44" spans="1:1" x14ac:dyDescent="0.25">
      <c r="A44" s="61" t="s">
        <v>362</v>
      </c>
    </row>
    <row r="45" spans="1:1" x14ac:dyDescent="0.25">
      <c r="A45" s="32"/>
    </row>
    <row r="46" spans="1:1" x14ac:dyDescent="0.25">
      <c r="A46" s="61" t="s">
        <v>356</v>
      </c>
    </row>
    <row r="47" spans="1:1" x14ac:dyDescent="0.25">
      <c r="A47" s="61" t="s">
        <v>363</v>
      </c>
    </row>
    <row r="48" spans="1:1" x14ac:dyDescent="0.25">
      <c r="A48" s="61" t="s">
        <v>364</v>
      </c>
    </row>
    <row r="49" spans="1:1" x14ac:dyDescent="0.25">
      <c r="A49" s="61" t="s">
        <v>365</v>
      </c>
    </row>
    <row r="50" spans="1:1" x14ac:dyDescent="0.25">
      <c r="A50" s="61" t="s">
        <v>366</v>
      </c>
    </row>
    <row r="51" spans="1:1" x14ac:dyDescent="0.25">
      <c r="A51" s="32"/>
    </row>
    <row r="52" spans="1:1" x14ac:dyDescent="0.25">
      <c r="A52" s="61" t="s">
        <v>367</v>
      </c>
    </row>
    <row r="53" spans="1:1" x14ac:dyDescent="0.25">
      <c r="A53" s="61" t="s">
        <v>326</v>
      </c>
    </row>
    <row r="55" spans="1:1" x14ac:dyDescent="0.25">
      <c r="A55" s="33" t="s">
        <v>368</v>
      </c>
    </row>
    <row r="56" spans="1:1" x14ac:dyDescent="0.25">
      <c r="A56" s="35" t="s">
        <v>54</v>
      </c>
    </row>
    <row r="57" spans="1:1" x14ac:dyDescent="0.25">
      <c r="A57" s="35" t="s">
        <v>369</v>
      </c>
    </row>
    <row r="58" spans="1:1" x14ac:dyDescent="0.25">
      <c r="A58" s="34"/>
    </row>
    <row r="59" spans="1:1" x14ac:dyDescent="0.25">
      <c r="A59" s="35" t="s">
        <v>370</v>
      </c>
    </row>
    <row r="60" spans="1:1" x14ac:dyDescent="0.25">
      <c r="A60" s="35" t="s">
        <v>371</v>
      </c>
    </row>
    <row r="61" spans="1:1" x14ac:dyDescent="0.25">
      <c r="A61" s="35" t="s">
        <v>372</v>
      </c>
    </row>
    <row r="62" spans="1:1" x14ac:dyDescent="0.25">
      <c r="A62" s="35" t="s">
        <v>373</v>
      </c>
    </row>
    <row r="63" spans="1:1" x14ac:dyDescent="0.25">
      <c r="A63" s="35" t="s">
        <v>374</v>
      </c>
    </row>
    <row r="64" spans="1:1" x14ac:dyDescent="0.25">
      <c r="A64" s="34"/>
    </row>
    <row r="65" spans="1:1" x14ac:dyDescent="0.25">
      <c r="A65" s="35" t="s">
        <v>375</v>
      </c>
    </row>
    <row r="66" spans="1:1" x14ac:dyDescent="0.25">
      <c r="A66" s="35" t="s">
        <v>376</v>
      </c>
    </row>
    <row r="67" spans="1:1" x14ac:dyDescent="0.25">
      <c r="A67" s="35" t="s">
        <v>377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topLeftCell="A34" workbookViewId="0">
      <selection activeCell="D46" sqref="D46"/>
    </sheetView>
  </sheetViews>
  <sheetFormatPr defaultRowHeight="15" x14ac:dyDescent="0.25"/>
  <sheetData>
    <row r="1" spans="1:7" x14ac:dyDescent="0.25">
      <c r="A1" s="33" t="s">
        <v>402</v>
      </c>
      <c r="G1" t="s">
        <v>403</v>
      </c>
    </row>
    <row r="2" spans="1:7" x14ac:dyDescent="0.25">
      <c r="A2" s="61" t="s">
        <v>378</v>
      </c>
    </row>
    <row r="3" spans="1:7" x14ac:dyDescent="0.25">
      <c r="A3" s="61" t="s">
        <v>379</v>
      </c>
    </row>
    <row r="4" spans="1:7" x14ac:dyDescent="0.25">
      <c r="A4" s="61" t="s">
        <v>380</v>
      </c>
    </row>
    <row r="5" spans="1:7" x14ac:dyDescent="0.25">
      <c r="A5" s="61" t="s">
        <v>381</v>
      </c>
    </row>
    <row r="6" spans="1:7" x14ac:dyDescent="0.25">
      <c r="A6" s="61" t="s">
        <v>382</v>
      </c>
    </row>
    <row r="7" spans="1:7" x14ac:dyDescent="0.25">
      <c r="A7" s="61" t="s">
        <v>383</v>
      </c>
    </row>
    <row r="8" spans="1:7" x14ac:dyDescent="0.25">
      <c r="A8" s="61" t="s">
        <v>384</v>
      </c>
    </row>
    <row r="9" spans="1:7" x14ac:dyDescent="0.25">
      <c r="A9" s="61" t="s">
        <v>385</v>
      </c>
    </row>
    <row r="10" spans="1:7" x14ac:dyDescent="0.25">
      <c r="A10" s="61" t="s">
        <v>386</v>
      </c>
    </row>
    <row r="11" spans="1:7" x14ac:dyDescent="0.25">
      <c r="A11" s="61" t="s">
        <v>387</v>
      </c>
    </row>
    <row r="12" spans="1:7" x14ac:dyDescent="0.25">
      <c r="A12" s="32"/>
    </row>
    <row r="13" spans="1:7" x14ac:dyDescent="0.25">
      <c r="A13" s="61" t="s">
        <v>388</v>
      </c>
    </row>
    <row r="14" spans="1:7" x14ac:dyDescent="0.25">
      <c r="A14" s="61" t="s">
        <v>389</v>
      </c>
    </row>
    <row r="15" spans="1:7" x14ac:dyDescent="0.25">
      <c r="A15" s="61" t="s">
        <v>390</v>
      </c>
    </row>
    <row r="18" spans="1:12" x14ac:dyDescent="0.25">
      <c r="A18" s="33" t="s">
        <v>391</v>
      </c>
      <c r="L18" s="33" t="s">
        <v>404</v>
      </c>
    </row>
    <row r="19" spans="1:12" x14ac:dyDescent="0.25">
      <c r="A19" s="52" t="s">
        <v>392</v>
      </c>
      <c r="L19" s="52" t="s">
        <v>335</v>
      </c>
    </row>
    <row r="20" spans="1:12" x14ac:dyDescent="0.25">
      <c r="A20" s="35" t="s">
        <v>378</v>
      </c>
      <c r="L20" s="52" t="s">
        <v>405</v>
      </c>
    </row>
    <row r="21" spans="1:12" x14ac:dyDescent="0.25">
      <c r="A21" s="35" t="s">
        <v>393</v>
      </c>
      <c r="L21" s="35" t="s">
        <v>378</v>
      </c>
    </row>
    <row r="22" spans="1:12" x14ac:dyDescent="0.25">
      <c r="A22" s="35" t="s">
        <v>394</v>
      </c>
      <c r="L22" s="35" t="s">
        <v>406</v>
      </c>
    </row>
    <row r="23" spans="1:12" x14ac:dyDescent="0.25">
      <c r="A23" s="35" t="s">
        <v>395</v>
      </c>
      <c r="L23" s="35" t="s">
        <v>407</v>
      </c>
    </row>
    <row r="24" spans="1:12" x14ac:dyDescent="0.25">
      <c r="A24" s="35" t="s">
        <v>396</v>
      </c>
      <c r="L24" s="35" t="s">
        <v>408</v>
      </c>
    </row>
    <row r="25" spans="1:12" x14ac:dyDescent="0.25">
      <c r="A25" s="35" t="s">
        <v>397</v>
      </c>
      <c r="L25" s="35" t="s">
        <v>409</v>
      </c>
    </row>
    <row r="26" spans="1:12" x14ac:dyDescent="0.25">
      <c r="A26" s="35" t="s">
        <v>398</v>
      </c>
      <c r="L26" s="35" t="s">
        <v>410</v>
      </c>
    </row>
    <row r="27" spans="1:12" x14ac:dyDescent="0.25">
      <c r="A27" s="35" t="s">
        <v>399</v>
      </c>
      <c r="L27" s="35" t="s">
        <v>411</v>
      </c>
    </row>
    <row r="28" spans="1:12" x14ac:dyDescent="0.25">
      <c r="A28" s="35" t="s">
        <v>400</v>
      </c>
      <c r="L28" s="35" t="s">
        <v>412</v>
      </c>
    </row>
    <row r="29" spans="1:12" x14ac:dyDescent="0.25">
      <c r="A29" s="35" t="s">
        <v>401</v>
      </c>
      <c r="L29" s="35" t="s">
        <v>413</v>
      </c>
    </row>
    <row r="30" spans="1:12" x14ac:dyDescent="0.25">
      <c r="A30" s="34"/>
      <c r="L30" s="35" t="s">
        <v>414</v>
      </c>
    </row>
    <row r="31" spans="1:12" x14ac:dyDescent="0.25">
      <c r="A31" s="35" t="s">
        <v>388</v>
      </c>
      <c r="L31" s="34"/>
    </row>
    <row r="32" spans="1:12" x14ac:dyDescent="0.25">
      <c r="A32" s="35" t="s">
        <v>389</v>
      </c>
      <c r="L32" s="35" t="s">
        <v>388</v>
      </c>
    </row>
    <row r="33" spans="1:12" x14ac:dyDescent="0.25">
      <c r="A33" s="35" t="s">
        <v>390</v>
      </c>
      <c r="L33" s="35" t="s">
        <v>389</v>
      </c>
    </row>
    <row r="34" spans="1:12" x14ac:dyDescent="0.25">
      <c r="L34" s="35" t="s">
        <v>390</v>
      </c>
    </row>
    <row r="37" spans="1:12" x14ac:dyDescent="0.25">
      <c r="A37" s="57" t="s">
        <v>415</v>
      </c>
    </row>
    <row r="38" spans="1:12" x14ac:dyDescent="0.25">
      <c r="A38" s="57" t="s">
        <v>416</v>
      </c>
    </row>
    <row r="39" spans="1:12" x14ac:dyDescent="0.25">
      <c r="A39" s="58" t="s">
        <v>417</v>
      </c>
    </row>
    <row r="40" spans="1:12" x14ac:dyDescent="0.25">
      <c r="A40" s="58" t="s">
        <v>418</v>
      </c>
    </row>
    <row r="41" spans="1:12" x14ac:dyDescent="0.25">
      <c r="A41" s="58" t="s">
        <v>419</v>
      </c>
    </row>
    <row r="42" spans="1:12" x14ac:dyDescent="0.25">
      <c r="A42" s="58" t="s">
        <v>420</v>
      </c>
    </row>
    <row r="43" spans="1:12" x14ac:dyDescent="0.25">
      <c r="A43" s="58" t="s">
        <v>421</v>
      </c>
    </row>
    <row r="44" spans="1:12" x14ac:dyDescent="0.25">
      <c r="A44" s="58" t="s">
        <v>422</v>
      </c>
    </row>
    <row r="45" spans="1:12" x14ac:dyDescent="0.25">
      <c r="A45" s="58" t="s">
        <v>423</v>
      </c>
    </row>
    <row r="46" spans="1:12" x14ac:dyDescent="0.25">
      <c r="A46" s="58" t="s">
        <v>424</v>
      </c>
    </row>
    <row r="47" spans="1:12" x14ac:dyDescent="0.25">
      <c r="A47" s="58" t="s">
        <v>425</v>
      </c>
    </row>
    <row r="48" spans="1:12" x14ac:dyDescent="0.25">
      <c r="A48" s="58" t="s">
        <v>426</v>
      </c>
    </row>
    <row r="49" spans="1:1" x14ac:dyDescent="0.25">
      <c r="A49" s="58" t="s">
        <v>427</v>
      </c>
    </row>
    <row r="50" spans="1:1" x14ac:dyDescent="0.25">
      <c r="A50" s="58" t="s">
        <v>428</v>
      </c>
    </row>
    <row r="51" spans="1:1" x14ac:dyDescent="0.25">
      <c r="A51" s="58" t="s">
        <v>429</v>
      </c>
    </row>
    <row r="52" spans="1:1" x14ac:dyDescent="0.25">
      <c r="A52" s="58" t="s">
        <v>430</v>
      </c>
    </row>
    <row r="53" spans="1:1" x14ac:dyDescent="0.25">
      <c r="A53" s="58" t="s">
        <v>431</v>
      </c>
    </row>
    <row r="54" spans="1:1" x14ac:dyDescent="0.25">
      <c r="A54" s="58" t="s">
        <v>432</v>
      </c>
    </row>
    <row r="55" spans="1:1" x14ac:dyDescent="0.25">
      <c r="A55" s="58" t="s">
        <v>433</v>
      </c>
    </row>
    <row r="56" spans="1:1" x14ac:dyDescent="0.25">
      <c r="A56" s="58" t="s">
        <v>434</v>
      </c>
    </row>
    <row r="57" spans="1:1" x14ac:dyDescent="0.25">
      <c r="A57" s="58" t="s">
        <v>435</v>
      </c>
    </row>
    <row r="58" spans="1:1" x14ac:dyDescent="0.25">
      <c r="A58" s="19"/>
    </row>
    <row r="59" spans="1:1" x14ac:dyDescent="0.25">
      <c r="A59" s="58" t="s">
        <v>388</v>
      </c>
    </row>
    <row r="60" spans="1:1" x14ac:dyDescent="0.25">
      <c r="A60" s="58" t="s">
        <v>436</v>
      </c>
    </row>
    <row r="61" spans="1:1" x14ac:dyDescent="0.25">
      <c r="A61" s="58" t="s">
        <v>390</v>
      </c>
    </row>
    <row r="62" spans="1:1" x14ac:dyDescent="0.25">
      <c r="A62" s="59"/>
    </row>
    <row r="63" spans="1:1" x14ac:dyDescent="0.25">
      <c r="A63" s="60" t="s">
        <v>314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GLMAdrate and all data</vt:lpstr>
      <vt:lpstr>GLMAd rate and females</vt:lpstr>
      <vt:lpstr>KM survdiff</vt:lpstr>
      <vt:lpstr>Cox regression 1</vt:lpstr>
      <vt:lpstr>Cox -all lat temp</vt:lpstr>
      <vt:lpstr>Cox- lat and sex temp</vt:lpstr>
      <vt:lpstr>Emergence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cp:lastPrinted>2017-10-21T16:42:48Z</cp:lastPrinted>
  <dcterms:created xsi:type="dcterms:W3CDTF">2017-10-17T18:35:15Z</dcterms:created>
  <dcterms:modified xsi:type="dcterms:W3CDTF">2017-10-21T21:54:12Z</dcterms:modified>
</cp:coreProperties>
</file>