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ohaw\Gradu\Kuvat\JP2\Default\"/>
    </mc:Choice>
  </mc:AlternateContent>
  <xr:revisionPtr revIDLastSave="0" documentId="13_ncr:1_{49B3545E-3C2C-443A-A185-67B05FBB5884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Yksikerroksinen häviötön" sheetId="1" r:id="rId1"/>
    <sheet name="Yksikerroksinen PSNR30" sheetId="2" r:id="rId2"/>
    <sheet name="Yksikerroksinen PSNR50" sheetId="4" r:id="rId3"/>
    <sheet name="Yksikerroksinen PSNR40" sheetId="5" r:id="rId4"/>
    <sheet name="Koontitaulukko" sheetId="6" r:id="rId5"/>
    <sheet name="Kuvaaja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6" l="1"/>
  <c r="H24" i="6"/>
  <c r="H25" i="6"/>
  <c r="H26" i="6"/>
  <c r="H27" i="6"/>
  <c r="H28" i="6"/>
  <c r="H22" i="6"/>
  <c r="H14" i="6"/>
  <c r="H15" i="6"/>
  <c r="H16" i="6"/>
  <c r="H17" i="6"/>
  <c r="H18" i="6"/>
  <c r="H19" i="6"/>
  <c r="H13" i="6"/>
  <c r="H5" i="6"/>
  <c r="H6" i="6"/>
  <c r="H7" i="6"/>
  <c r="H8" i="6"/>
  <c r="H9" i="6"/>
  <c r="H10" i="6"/>
  <c r="H4" i="6"/>
  <c r="L19" i="6"/>
  <c r="G19" i="6"/>
  <c r="L18" i="6"/>
  <c r="G18" i="6"/>
  <c r="L17" i="6"/>
  <c r="G17" i="6"/>
  <c r="L16" i="6"/>
  <c r="G16" i="6"/>
  <c r="L15" i="6"/>
  <c r="G15" i="6"/>
  <c r="L14" i="6"/>
  <c r="G14" i="6"/>
  <c r="L13" i="6"/>
  <c r="G13" i="6"/>
  <c r="L28" i="6"/>
  <c r="G28" i="6"/>
  <c r="L27" i="6"/>
  <c r="G27" i="6"/>
  <c r="L26" i="6"/>
  <c r="G26" i="6"/>
  <c r="L25" i="6"/>
  <c r="G25" i="6"/>
  <c r="L24" i="6"/>
  <c r="G24" i="6"/>
  <c r="L23" i="6"/>
  <c r="G23" i="6"/>
  <c r="L22" i="6"/>
  <c r="G22" i="6"/>
  <c r="L5" i="6"/>
  <c r="L6" i="6"/>
  <c r="L7" i="6"/>
  <c r="L8" i="6"/>
  <c r="L9" i="6"/>
  <c r="L10" i="6"/>
  <c r="L4" i="6"/>
  <c r="G10" i="6"/>
  <c r="G5" i="6"/>
  <c r="G6" i="6"/>
  <c r="G7" i="6"/>
  <c r="G8" i="6"/>
  <c r="G9" i="6"/>
  <c r="G4" i="6"/>
  <c r="H96" i="4"/>
  <c r="H81" i="4"/>
  <c r="H66" i="4"/>
  <c r="H51" i="4"/>
  <c r="H36" i="4"/>
  <c r="H21" i="4"/>
  <c r="H6" i="4"/>
  <c r="C105" i="5"/>
  <c r="C104" i="5"/>
  <c r="E103" i="5"/>
  <c r="C90" i="5"/>
  <c r="C89" i="5"/>
  <c r="E88" i="5"/>
  <c r="C75" i="5"/>
  <c r="C74" i="5"/>
  <c r="E73" i="5"/>
  <c r="C60" i="5"/>
  <c r="C59" i="5"/>
  <c r="E58" i="5"/>
  <c r="C45" i="5"/>
  <c r="C44" i="5"/>
  <c r="E43" i="5"/>
  <c r="C30" i="5"/>
  <c r="C29" i="5"/>
  <c r="E28" i="5"/>
  <c r="C15" i="5"/>
  <c r="C14" i="5"/>
  <c r="E13" i="5"/>
  <c r="D9" i="5"/>
  <c r="C105" i="4"/>
  <c r="C104" i="4"/>
  <c r="E103" i="4"/>
  <c r="C90" i="4"/>
  <c r="C89" i="4"/>
  <c r="E88" i="4"/>
  <c r="C75" i="4"/>
  <c r="C74" i="4"/>
  <c r="E73" i="4"/>
  <c r="C60" i="4"/>
  <c r="C59" i="4"/>
  <c r="E58" i="4"/>
  <c r="C45" i="4"/>
  <c r="C44" i="4"/>
  <c r="E43" i="4"/>
  <c r="C30" i="4"/>
  <c r="C29" i="4"/>
  <c r="E28" i="4"/>
  <c r="C15" i="4"/>
  <c r="C14" i="4"/>
  <c r="E13" i="4"/>
  <c r="D9" i="4"/>
  <c r="D69" i="1"/>
  <c r="D9" i="1"/>
  <c r="D9" i="2"/>
  <c r="C105" i="2"/>
  <c r="C104" i="2"/>
  <c r="E103" i="2"/>
  <c r="C90" i="2"/>
  <c r="C89" i="2"/>
  <c r="E88" i="2"/>
  <c r="C75" i="2"/>
  <c r="C74" i="2"/>
  <c r="E73" i="2"/>
  <c r="D69" i="2"/>
  <c r="C60" i="2"/>
  <c r="C59" i="2"/>
  <c r="E58" i="2"/>
  <c r="C45" i="2"/>
  <c r="C44" i="2"/>
  <c r="E43" i="2"/>
  <c r="C30" i="2"/>
  <c r="C29" i="2"/>
  <c r="E28" i="2"/>
  <c r="C15" i="2"/>
  <c r="C14" i="2"/>
  <c r="E13" i="2"/>
  <c r="C105" i="1"/>
  <c r="C104" i="1"/>
  <c r="E103" i="1"/>
  <c r="C90" i="1"/>
  <c r="C89" i="1"/>
  <c r="E88" i="1"/>
  <c r="C75" i="1"/>
  <c r="C74" i="1"/>
  <c r="E73" i="1"/>
  <c r="C60" i="1"/>
  <c r="C59" i="1"/>
  <c r="E58" i="1"/>
  <c r="C45" i="1"/>
  <c r="C44" i="1"/>
  <c r="E43" i="1"/>
  <c r="C30" i="1"/>
  <c r="C15" i="1"/>
  <c r="C29" i="1"/>
  <c r="E28" i="1"/>
  <c r="C14" i="1"/>
  <c r="E11" i="1"/>
  <c r="E10" i="1"/>
  <c r="E9" i="1"/>
  <c r="E8" i="1"/>
  <c r="E7" i="1"/>
  <c r="E6" i="1"/>
  <c r="E5" i="1"/>
  <c r="E4" i="1"/>
  <c r="E3" i="1"/>
  <c r="E13" i="1" s="1"/>
</calcChain>
</file>

<file path=xl/sharedStrings.xml><?xml version="1.0" encoding="utf-8"?>
<sst xmlns="http://schemas.openxmlformats.org/spreadsheetml/2006/main" count="342" uniqueCount="34">
  <si>
    <t>Pakkausaika (s)</t>
  </si>
  <si>
    <t>Mediaani</t>
  </si>
  <si>
    <t>Remote</t>
  </si>
  <si>
    <t>Alkuperäinen tiedostokoko (tavua)</t>
  </si>
  <si>
    <t>Uusi tiedostokoko (tavua)</t>
  </si>
  <si>
    <t>Tiedostokoon pienennys (tavua)</t>
  </si>
  <si>
    <t>Pillow</t>
  </si>
  <si>
    <t>Tiedostokoon pienennys (prosenttia)</t>
  </si>
  <si>
    <t>Fox</t>
  </si>
  <si>
    <t>Flowers</t>
  </si>
  <si>
    <t>Text</t>
  </si>
  <si>
    <t>Outside</t>
  </si>
  <si>
    <t>Cards</t>
  </si>
  <si>
    <t>Alkuperäinen entropia</t>
  </si>
  <si>
    <t>Pakattu entropia</t>
  </si>
  <si>
    <t>Pikselien määrä</t>
  </si>
  <si>
    <t>Pakkaussuhde</t>
  </si>
  <si>
    <t>Pakattu entropia (bittiä/pikseli)</t>
  </si>
  <si>
    <t>Alkuperäinen entropia (bittiä/pikseli)</t>
  </si>
  <si>
    <t>PSNR - toteuma</t>
  </si>
  <si>
    <t>Pakkaussuhde (bittiä/pikseli)</t>
  </si>
  <si>
    <t>EI VISUALLY LOSSLESS</t>
  </si>
  <si>
    <t>Muutos%:</t>
  </si>
  <si>
    <t>Häviötön</t>
  </si>
  <si>
    <t>Pakkausaika,mediaani (s)</t>
  </si>
  <si>
    <t>Alkuperäinen tiedostokoko (tavuja)</t>
  </si>
  <si>
    <t>Pakattu tiedostokoko (tavuja)</t>
  </si>
  <si>
    <t>Muutos (tavuja)</t>
  </si>
  <si>
    <t>Muutos (%)</t>
  </si>
  <si>
    <t>PSNR-toteuma</t>
  </si>
  <si>
    <t>inf</t>
  </si>
  <si>
    <t>PSNR40</t>
  </si>
  <si>
    <t>PSNR50</t>
  </si>
  <si>
    <t>Pienentyminen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</si>
</sst>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\ 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165" fontId="0" fillId="0" borderId="0" xfId="1" applyNumberFormat="1" applyFont="1"/>
    <xf numFmtId="0" fontId="2" fillId="0" borderId="0" xfId="0" applyFont="1"/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Entropia</a:t>
            </a:r>
            <a:r>
              <a:rPr lang="en-US" baseline="0"/>
              <a:t> vs. Laskenta-ajan mediaani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Laskenta-ajan Mediaani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B0D-4C46-82DC-AC8BAB5C91B3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B0D-4C46-82DC-AC8BAB5C91B3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B0D-4C46-82DC-AC8BAB5C91B3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B0D-4C46-82DC-AC8BAB5C91B3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B0D-4C46-82DC-AC8BAB5C91B3}"/>
              </c:ext>
            </c:extLst>
          </c:dPt>
          <c:cat>
            <c:strRef>
              <c:f>('Yksikerroksinen häviötön'!$A$2,'Yksikerroksinen häviötön'!$A$17,'Yksikerroksinen häviötön'!$A$32,'Yksikerroksinen häviötön'!$A$47,'Yksikerroksinen häviötön'!$A$62,'Yksikerroksinen häviötön'!$A$77,'Yksikerroksinen häviötön'!$A$92)</c:f>
              <c:strCache>
                <c:ptCount val="7"/>
                <c:pt idx="0">
                  <c:v>Remote</c:v>
                </c:pt>
                <c:pt idx="1">
                  <c:v>Pillow</c:v>
                </c:pt>
                <c:pt idx="2">
                  <c:v>Fox</c:v>
                </c:pt>
                <c:pt idx="3">
                  <c:v>Flowers</c:v>
                </c:pt>
                <c:pt idx="4">
                  <c:v>Text</c:v>
                </c:pt>
                <c:pt idx="5">
                  <c:v>Cards</c:v>
                </c:pt>
                <c:pt idx="6">
                  <c:v>Outside</c:v>
                </c:pt>
              </c:strCache>
            </c:strRef>
          </c:cat>
          <c:val>
            <c:numRef>
              <c:f>('Yksikerroksinen häviötön'!$E$13,'Yksikerroksinen häviötön'!$E$28,'Yksikerroksinen häviötön'!$E$43,'Yksikerroksinen häviötön'!$E$58,'Yksikerroksinen häviötön'!$E$73,'Yksikerroksinen häviötön'!$E$88,'Yksikerroksinen häviötön'!$E$103)</c:f>
              <c:numCache>
                <c:formatCode>General</c:formatCode>
                <c:ptCount val="7"/>
                <c:pt idx="0">
                  <c:v>1.1562256813049301</c:v>
                </c:pt>
                <c:pt idx="1">
                  <c:v>0.97913742065429599</c:v>
                </c:pt>
                <c:pt idx="2">
                  <c:v>1.1615967750549301</c:v>
                </c:pt>
                <c:pt idx="3">
                  <c:v>0.96011972427368097</c:v>
                </c:pt>
                <c:pt idx="4">
                  <c:v>0.70555877685546797</c:v>
                </c:pt>
                <c:pt idx="5">
                  <c:v>1.16349792480468</c:v>
                </c:pt>
                <c:pt idx="6">
                  <c:v>1.1243429183959901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3-42A6-B6A6-91CD3FB1F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78768"/>
        <c:axId val="1445463056"/>
      </c:lineChart>
      <c:lineChart>
        <c:grouping val="standard"/>
        <c:varyColors val="0"/>
        <c:ser>
          <c:idx val="1"/>
          <c:order val="1"/>
          <c:tx>
            <c:v>Entropia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B0D-4C46-82DC-AC8BAB5C91B3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B0D-4C46-82DC-AC8BAB5C91B3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B0D-4C46-82DC-AC8BAB5C91B3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B0D-4C46-82DC-AC8BAB5C91B3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B0D-4C46-82DC-AC8BAB5C91B3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B0D-4C46-82DC-AC8BAB5C91B3}"/>
              </c:ext>
            </c:extLst>
          </c:dPt>
          <c:cat>
            <c:strRef>
              <c:f>('Yksikerroksinen häviötön'!$A$2,'Yksikerroksinen häviötön'!$A$17,'Yksikerroksinen häviötön'!$A$32,'Yksikerroksinen häviötön'!$A$47,'Yksikerroksinen häviötön'!$A$62,'Yksikerroksinen häviötön'!$A$77,'Yksikerroksinen häviötön'!$A$92)</c:f>
              <c:strCache>
                <c:ptCount val="7"/>
                <c:pt idx="0">
                  <c:v>Remote</c:v>
                </c:pt>
                <c:pt idx="1">
                  <c:v>Pillow</c:v>
                </c:pt>
                <c:pt idx="2">
                  <c:v>Fox</c:v>
                </c:pt>
                <c:pt idx="3">
                  <c:v>Flowers</c:v>
                </c:pt>
                <c:pt idx="4">
                  <c:v>Text</c:v>
                </c:pt>
                <c:pt idx="5">
                  <c:v>Cards</c:v>
                </c:pt>
                <c:pt idx="6">
                  <c:v>Outside</c:v>
                </c:pt>
              </c:strCache>
            </c:strRef>
          </c:cat>
          <c:val>
            <c:numRef>
              <c:f>('Yksikerroksinen häviötön'!$C$6,'Yksikerroksinen häviötön'!$C$21,'Yksikerroksinen häviötön'!$C$36,'Yksikerroksinen häviötön'!$C$51,'Yksikerroksinen häviötön'!$C$66,'Yksikerroksinen häviötön'!$C$81,'Yksikerroksinen häviötön'!$C$96)</c:f>
              <c:numCache>
                <c:formatCode>General</c:formatCode>
                <c:ptCount val="7"/>
                <c:pt idx="0">
                  <c:v>6.2961346245779302</c:v>
                </c:pt>
                <c:pt idx="1">
                  <c:v>6.9770599427162301</c:v>
                </c:pt>
                <c:pt idx="2">
                  <c:v>7.1898839662195604</c:v>
                </c:pt>
                <c:pt idx="3">
                  <c:v>7.4596474318672898</c:v>
                </c:pt>
                <c:pt idx="4">
                  <c:v>5.7053603573851603</c:v>
                </c:pt>
                <c:pt idx="5">
                  <c:v>7.4532773843143696</c:v>
                </c:pt>
                <c:pt idx="6">
                  <c:v>7.2867811129162101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42A6-B6A6-91CD3FB1F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727216"/>
        <c:axId val="1583738256"/>
      </c:lineChart>
      <c:catAx>
        <c:axId val="133817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45463056"/>
        <c:crosses val="autoZero"/>
        <c:auto val="1"/>
        <c:lblAlgn val="ctr"/>
        <c:lblOffset val="100"/>
        <c:noMultiLvlLbl val="0"/>
      </c:catAx>
      <c:valAx>
        <c:axId val="14454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38178768"/>
        <c:crosses val="autoZero"/>
        <c:crossBetween val="between"/>
      </c:valAx>
      <c:valAx>
        <c:axId val="15837382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83727216"/>
        <c:crosses val="max"/>
        <c:crossBetween val="between"/>
      </c:valAx>
      <c:catAx>
        <c:axId val="158372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373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Entropia</a:t>
            </a:r>
            <a:r>
              <a:rPr lang="en-US" baseline="0"/>
              <a:t> vs. Tiedostokoon pienennys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Tiedostokoon pienennys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('Yksikerroksinen häviötön'!$A$2,'Yksikerroksinen häviötön'!$A$17,'Yksikerroksinen häviötön'!$A$32,'Yksikerroksinen häviötön'!$A$47,'Yksikerroksinen häviötön'!$A$62,'Yksikerroksinen häviötön'!$A$77,'Yksikerroksinen häviötön'!$A$92)</c:f>
              <c:strCache>
                <c:ptCount val="7"/>
                <c:pt idx="0">
                  <c:v>Remote</c:v>
                </c:pt>
                <c:pt idx="1">
                  <c:v>Pillow</c:v>
                </c:pt>
                <c:pt idx="2">
                  <c:v>Fox</c:v>
                </c:pt>
                <c:pt idx="3">
                  <c:v>Flowers</c:v>
                </c:pt>
                <c:pt idx="4">
                  <c:v>Text</c:v>
                </c:pt>
                <c:pt idx="5">
                  <c:v>Cards</c:v>
                </c:pt>
                <c:pt idx="6">
                  <c:v>Outside</c:v>
                </c:pt>
              </c:strCache>
            </c:strRef>
          </c:cat>
          <c:val>
            <c:numRef>
              <c:f>('Yksikerroksinen häviötön'!$C$14,'Yksikerroksinen häviötön'!$C$29,'Yksikerroksinen häviötön'!$C$44,'Yksikerroksinen häviötön'!$C$59,'Yksikerroksinen häviötön'!$C$74,'Yksikerroksinen häviötön'!$C$89,'Yksikerroksinen häviötön'!$C$104)</c:f>
              <c:numCache>
                <c:formatCode>General</c:formatCode>
                <c:ptCount val="7"/>
                <c:pt idx="0">
                  <c:v>1493253</c:v>
                </c:pt>
                <c:pt idx="1">
                  <c:v>1600307</c:v>
                </c:pt>
                <c:pt idx="2">
                  <c:v>1519287</c:v>
                </c:pt>
                <c:pt idx="3">
                  <c:v>1641188</c:v>
                </c:pt>
                <c:pt idx="4">
                  <c:v>1665200</c:v>
                </c:pt>
                <c:pt idx="5">
                  <c:v>1818556</c:v>
                </c:pt>
                <c:pt idx="6">
                  <c:v>2052774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0C-4D2C-9E50-A79FACAA5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78768"/>
        <c:axId val="1445463056"/>
      </c:lineChart>
      <c:lineChart>
        <c:grouping val="standard"/>
        <c:varyColors val="0"/>
        <c:ser>
          <c:idx val="1"/>
          <c:order val="1"/>
          <c:tx>
            <c:v>Entropia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D0C-4D2C-9E50-A79FACAA5308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D0C-4D2C-9E50-A79FACAA5308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D0C-4D2C-9E50-A79FACAA5308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D0C-4D2C-9E50-A79FACAA5308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D0C-4D2C-9E50-A79FACAA5308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D0C-4D2C-9E50-A79FACAA5308}"/>
              </c:ext>
            </c:extLst>
          </c:dPt>
          <c:cat>
            <c:strRef>
              <c:f>('Yksikerroksinen häviötön'!$A$2,'Yksikerroksinen häviötön'!$A$17,'Yksikerroksinen häviötön'!$A$32,'Yksikerroksinen häviötön'!$A$47,'Yksikerroksinen häviötön'!$A$62,'Yksikerroksinen häviötön'!$A$77,'Yksikerroksinen häviötön'!$A$92)</c:f>
              <c:strCache>
                <c:ptCount val="7"/>
                <c:pt idx="0">
                  <c:v>Remote</c:v>
                </c:pt>
                <c:pt idx="1">
                  <c:v>Pillow</c:v>
                </c:pt>
                <c:pt idx="2">
                  <c:v>Fox</c:v>
                </c:pt>
                <c:pt idx="3">
                  <c:v>Flowers</c:v>
                </c:pt>
                <c:pt idx="4">
                  <c:v>Text</c:v>
                </c:pt>
                <c:pt idx="5">
                  <c:v>Cards</c:v>
                </c:pt>
                <c:pt idx="6">
                  <c:v>Outside</c:v>
                </c:pt>
              </c:strCache>
            </c:strRef>
          </c:cat>
          <c:val>
            <c:numRef>
              <c:f>('Yksikerroksinen häviötön'!$C$6,'Yksikerroksinen häviötön'!$C$21,'Yksikerroksinen häviötön'!$C$36,'Yksikerroksinen häviötön'!$C$51,'Yksikerroksinen häviötön'!$C$66,'Yksikerroksinen häviötön'!$C$81,'Yksikerroksinen häviötön'!$C$96)</c:f>
              <c:numCache>
                <c:formatCode>General</c:formatCode>
                <c:ptCount val="7"/>
                <c:pt idx="0">
                  <c:v>6.2961346245779302</c:v>
                </c:pt>
                <c:pt idx="1">
                  <c:v>6.9770599427162301</c:v>
                </c:pt>
                <c:pt idx="2">
                  <c:v>7.1898839662195604</c:v>
                </c:pt>
                <c:pt idx="3">
                  <c:v>7.4596474318672898</c:v>
                </c:pt>
                <c:pt idx="4">
                  <c:v>5.7053603573851603</c:v>
                </c:pt>
                <c:pt idx="5">
                  <c:v>7.4532773843143696</c:v>
                </c:pt>
                <c:pt idx="6">
                  <c:v>7.2867811129162101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0C-4D2C-9E50-A79FACAA5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727216"/>
        <c:axId val="1583738256"/>
      </c:lineChart>
      <c:catAx>
        <c:axId val="133817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45463056"/>
        <c:crosses val="autoZero"/>
        <c:auto val="1"/>
        <c:lblAlgn val="ctr"/>
        <c:lblOffset val="100"/>
        <c:noMultiLvlLbl val="0"/>
      </c:catAx>
      <c:valAx>
        <c:axId val="14454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38178768"/>
        <c:crosses val="autoZero"/>
        <c:crossBetween val="between"/>
      </c:valAx>
      <c:valAx>
        <c:axId val="15837382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83727216"/>
        <c:crosses val="max"/>
        <c:crossBetween val="between"/>
      </c:valAx>
      <c:catAx>
        <c:axId val="158372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373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Pakkausaika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Pakkausaika Häviötön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('Yksikerroksinen häviötön'!$A$2,'Yksikerroksinen häviötön'!$A$17,'Yksikerroksinen häviötön'!$A$32,'Yksikerroksinen häviötön'!$A$47,'Yksikerroksinen häviötön'!$A$62,'Yksikerroksinen häviötön'!$A$77,'Yksikerroksinen häviötön'!$A$92)</c:f>
              <c:strCache>
                <c:ptCount val="7"/>
                <c:pt idx="0">
                  <c:v>Remote</c:v>
                </c:pt>
                <c:pt idx="1">
                  <c:v>Pillow</c:v>
                </c:pt>
                <c:pt idx="2">
                  <c:v>Fox</c:v>
                </c:pt>
                <c:pt idx="3">
                  <c:v>Flowers</c:v>
                </c:pt>
                <c:pt idx="4">
                  <c:v>Text</c:v>
                </c:pt>
                <c:pt idx="5">
                  <c:v>Cards</c:v>
                </c:pt>
                <c:pt idx="6">
                  <c:v>Outside</c:v>
                </c:pt>
              </c:strCache>
            </c:strRef>
          </c:cat>
          <c:val>
            <c:numRef>
              <c:f>('Yksikerroksinen häviötön'!$E$13,'Yksikerroksinen häviötön'!$E$28,'Yksikerroksinen häviötön'!$E$43,'Yksikerroksinen häviötön'!$E$58,'Yksikerroksinen häviötön'!$E$73,'Yksikerroksinen häviötön'!$E$88,'Yksikerroksinen häviötön'!$E$103)</c:f>
              <c:numCache>
                <c:formatCode>General</c:formatCode>
                <c:ptCount val="7"/>
                <c:pt idx="0">
                  <c:v>1.1562256813049301</c:v>
                </c:pt>
                <c:pt idx="1">
                  <c:v>0.97913742065429599</c:v>
                </c:pt>
                <c:pt idx="2">
                  <c:v>1.1615967750549301</c:v>
                </c:pt>
                <c:pt idx="3">
                  <c:v>0.96011972427368097</c:v>
                </c:pt>
                <c:pt idx="4">
                  <c:v>0.70555877685546797</c:v>
                </c:pt>
                <c:pt idx="5">
                  <c:v>1.16349792480468</c:v>
                </c:pt>
                <c:pt idx="6">
                  <c:v>1.1243429183959901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0-48F2-BE8F-0220329C89A8}"/>
            </c:ext>
          </c:extLst>
        </c:ser>
        <c:ser>
          <c:idx val="1"/>
          <c:order val="1"/>
          <c:tx>
            <c:v>Pakkausaika PSNR40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('Yksikerroksinen häviötön'!$A$2,'Yksikerroksinen häviötön'!$A$17,'Yksikerroksinen häviötön'!$A$32,'Yksikerroksinen häviötön'!$A$47,'Yksikerroksinen häviötön'!$A$62,'Yksikerroksinen häviötön'!$A$77,'Yksikerroksinen häviötön'!$A$92)</c:f>
              <c:strCache>
                <c:ptCount val="7"/>
                <c:pt idx="0">
                  <c:v>Remote</c:v>
                </c:pt>
                <c:pt idx="1">
                  <c:v>Pillow</c:v>
                </c:pt>
                <c:pt idx="2">
                  <c:v>Fox</c:v>
                </c:pt>
                <c:pt idx="3">
                  <c:v>Flowers</c:v>
                </c:pt>
                <c:pt idx="4">
                  <c:v>Text</c:v>
                </c:pt>
                <c:pt idx="5">
                  <c:v>Cards</c:v>
                </c:pt>
                <c:pt idx="6">
                  <c:v>Outside</c:v>
                </c:pt>
              </c:strCache>
            </c:strRef>
          </c:cat>
          <c:val>
            <c:numRef>
              <c:f>('Yksikerroksinen PSNR40'!$E$13,'Yksikerroksinen PSNR40'!$E$28,'Yksikerroksinen PSNR40'!$E$43,'Yksikerroksinen PSNR40'!$E$58,'Yksikerroksinen PSNR40'!$E$73,'Yksikerroksinen PSNR40'!$E$88,'Yksikerroksinen PSNR40'!$E$103)</c:f>
              <c:numCache>
                <c:formatCode>General</c:formatCode>
                <c:ptCount val="7"/>
                <c:pt idx="0">
                  <c:v>1.1817827224731401</c:v>
                </c:pt>
                <c:pt idx="1">
                  <c:v>1.03753185272216</c:v>
                </c:pt>
                <c:pt idx="2">
                  <c:v>1.2106122970580999</c:v>
                </c:pt>
                <c:pt idx="3">
                  <c:v>0.98036003112792902</c:v>
                </c:pt>
                <c:pt idx="4">
                  <c:v>0.72477912902831998</c:v>
                </c:pt>
                <c:pt idx="5">
                  <c:v>1.1932499408721899</c:v>
                </c:pt>
                <c:pt idx="6">
                  <c:v>1.1531057357787999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0-48F2-BE8F-0220329C89A8}"/>
            </c:ext>
          </c:extLst>
        </c:ser>
        <c:ser>
          <c:idx val="2"/>
          <c:order val="2"/>
          <c:tx>
            <c:v>Pakkausaika PSNR50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('Yksikerroksinen häviötön'!$A$2,'Yksikerroksinen häviötön'!$A$17,'Yksikerroksinen häviötön'!$A$32,'Yksikerroksinen häviötön'!$A$47,'Yksikerroksinen häviötön'!$A$62,'Yksikerroksinen häviötön'!$A$77,'Yksikerroksinen häviötön'!$A$92)</c:f>
              <c:strCache>
                <c:ptCount val="7"/>
                <c:pt idx="0">
                  <c:v>Remote</c:v>
                </c:pt>
                <c:pt idx="1">
                  <c:v>Pillow</c:v>
                </c:pt>
                <c:pt idx="2">
                  <c:v>Fox</c:v>
                </c:pt>
                <c:pt idx="3">
                  <c:v>Flowers</c:v>
                </c:pt>
                <c:pt idx="4">
                  <c:v>Text</c:v>
                </c:pt>
                <c:pt idx="5">
                  <c:v>Cards</c:v>
                </c:pt>
                <c:pt idx="6">
                  <c:v>Outside</c:v>
                </c:pt>
              </c:strCache>
            </c:strRef>
          </c:cat>
          <c:val>
            <c:numRef>
              <c:f>('Yksikerroksinen PSNR50'!$E$13,'Yksikerroksinen PSNR50'!$E$28,'Yksikerroksinen PSNR50'!$E$43,'Yksikerroksinen PSNR50'!$E$58,'Yksikerroksinen PSNR50'!$E$73,'Yksikerroksinen PSNR50'!$E$88,'Yksikerroksinen PSNR50'!$E$103)</c:f>
              <c:numCache>
                <c:formatCode>General</c:formatCode>
                <c:ptCount val="7"/>
                <c:pt idx="0">
                  <c:v>1.1485915184020901</c:v>
                </c:pt>
                <c:pt idx="1">
                  <c:v>1.0039811134338299</c:v>
                </c:pt>
                <c:pt idx="2">
                  <c:v>1.21048903465271</c:v>
                </c:pt>
                <c:pt idx="3">
                  <c:v>1.0002300739288299</c:v>
                </c:pt>
                <c:pt idx="4">
                  <c:v>0.736164331436157</c:v>
                </c:pt>
                <c:pt idx="5">
                  <c:v>1.22942447662353</c:v>
                </c:pt>
                <c:pt idx="6">
                  <c:v>1.2021396160125699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40-48F2-BE8F-0220329C8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806592"/>
        <c:axId val="1362806112"/>
      </c:lineChart>
      <c:catAx>
        <c:axId val="13628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62806112"/>
        <c:crosses val="autoZero"/>
        <c:auto val="1"/>
        <c:lblAlgn val="ctr"/>
        <c:lblOffset val="100"/>
        <c:noMultiLvlLbl val="0"/>
      </c:catAx>
      <c:valAx>
        <c:axId val="13628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628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Tiedostokoon</a:t>
            </a:r>
            <a:r>
              <a:rPr lang="fi-FI" baseline="0"/>
              <a:t> pienentyminen (%)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Muutos% häviötön</c:v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Koontitaulukko!$B$4:$B$10</c:f>
              <c:strCache>
                <c:ptCount val="7"/>
                <c:pt idx="0">
                  <c:v>Remote</c:v>
                </c:pt>
                <c:pt idx="1">
                  <c:v>Pillow</c:v>
                </c:pt>
                <c:pt idx="2">
                  <c:v>Fox</c:v>
                </c:pt>
                <c:pt idx="3">
                  <c:v>Flowers</c:v>
                </c:pt>
                <c:pt idx="4">
                  <c:v>Text</c:v>
                </c:pt>
                <c:pt idx="5">
                  <c:v>Cards</c:v>
                </c:pt>
                <c:pt idx="6">
                  <c:v>Outside</c:v>
                </c:pt>
              </c:strCache>
            </c:strRef>
          </c:cat>
          <c:val>
            <c:numRef>
              <c:f>Koontitaulukko!$H$4:$H$10</c:f>
              <c:numCache>
                <c:formatCode>0.00%</c:formatCode>
                <c:ptCount val="7"/>
                <c:pt idx="0">
                  <c:v>0.14713597553837912</c:v>
                </c:pt>
                <c:pt idx="1">
                  <c:v>0.17889333887647246</c:v>
                </c:pt>
                <c:pt idx="2">
                  <c:v>0.14451012806562316</c:v>
                </c:pt>
                <c:pt idx="3">
                  <c:v>0.18560001592290598</c:v>
                </c:pt>
                <c:pt idx="4">
                  <c:v>0.2409295842344199</c:v>
                </c:pt>
                <c:pt idx="5">
                  <c:v>0.16929601928751517</c:v>
                </c:pt>
                <c:pt idx="6">
                  <c:v>0.19512502541514734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5-4D1A-903E-C886F7E020C4}"/>
            </c:ext>
          </c:extLst>
        </c:ser>
        <c:ser>
          <c:idx val="1"/>
          <c:order val="1"/>
          <c:tx>
            <c:v>Muutos% PSNR50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Koontitaulukko!$B$4:$B$10</c:f>
              <c:strCache>
                <c:ptCount val="7"/>
                <c:pt idx="0">
                  <c:v>Remote</c:v>
                </c:pt>
                <c:pt idx="1">
                  <c:v>Pillow</c:v>
                </c:pt>
                <c:pt idx="2">
                  <c:v>Fox</c:v>
                </c:pt>
                <c:pt idx="3">
                  <c:v>Flowers</c:v>
                </c:pt>
                <c:pt idx="4">
                  <c:v>Text</c:v>
                </c:pt>
                <c:pt idx="5">
                  <c:v>Cards</c:v>
                </c:pt>
                <c:pt idx="6">
                  <c:v>Outside</c:v>
                </c:pt>
              </c:strCache>
            </c:strRef>
          </c:cat>
          <c:val>
            <c:numRef>
              <c:f>Koontitaulukko!$H$13:$H$19</c:f>
              <c:numCache>
                <c:formatCode>0.00%</c:formatCode>
                <c:ptCount val="7"/>
                <c:pt idx="0">
                  <c:v>0.42231511994132109</c:v>
                </c:pt>
                <c:pt idx="1">
                  <c:v>0.51308527003184701</c:v>
                </c:pt>
                <c:pt idx="2">
                  <c:v>0.40805831817801352</c:v>
                </c:pt>
                <c:pt idx="3">
                  <c:v>0.52841237883805081</c:v>
                </c:pt>
                <c:pt idx="4">
                  <c:v>0.74504435537952851</c:v>
                </c:pt>
                <c:pt idx="5">
                  <c:v>0.43149065930879266</c:v>
                </c:pt>
                <c:pt idx="6">
                  <c:v>0.47576927694369203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5-4D1A-903E-C886F7E020C4}"/>
            </c:ext>
          </c:extLst>
        </c:ser>
        <c:ser>
          <c:idx val="2"/>
          <c:order val="2"/>
          <c:tx>
            <c:v>Muutos% PSNR40</c:v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Koontitaulukko!$B$4:$B$10</c:f>
              <c:strCache>
                <c:ptCount val="7"/>
                <c:pt idx="0">
                  <c:v>Remote</c:v>
                </c:pt>
                <c:pt idx="1">
                  <c:v>Pillow</c:v>
                </c:pt>
                <c:pt idx="2">
                  <c:v>Fox</c:v>
                </c:pt>
                <c:pt idx="3">
                  <c:v>Flowers</c:v>
                </c:pt>
                <c:pt idx="4">
                  <c:v>Text</c:v>
                </c:pt>
                <c:pt idx="5">
                  <c:v>Cards</c:v>
                </c:pt>
                <c:pt idx="6">
                  <c:v>Outside</c:v>
                </c:pt>
              </c:strCache>
            </c:strRef>
          </c:cat>
          <c:val>
            <c:numRef>
              <c:f>Koontitaulukko!$H$22:$H$28</c:f>
              <c:numCache>
                <c:formatCode>0.00%</c:formatCode>
                <c:ptCount val="7"/>
                <c:pt idx="0">
                  <c:v>0.86498575791650556</c:v>
                </c:pt>
                <c:pt idx="1">
                  <c:v>0.96466517088358483</c:v>
                </c:pt>
                <c:pt idx="2">
                  <c:v>0.82687485256854132</c:v>
                </c:pt>
                <c:pt idx="3">
                  <c:v>0.97251398823898882</c:v>
                </c:pt>
                <c:pt idx="4">
                  <c:v>0.9983705567033101</c:v>
                </c:pt>
                <c:pt idx="5">
                  <c:v>0.85001495549518324</c:v>
                </c:pt>
                <c:pt idx="6">
                  <c:v>0.86613282262551228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5-4D1A-903E-C886F7E020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04038384"/>
        <c:axId val="1404038864"/>
      </c:barChart>
      <c:catAx>
        <c:axId val="140403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04038864"/>
        <c:crosses val="autoZero"/>
        <c:auto val="1"/>
        <c:lblAlgn val="ctr"/>
        <c:lblOffset val="100"/>
        <c:noMultiLvlLbl val="0"/>
      </c:catAx>
      <c:valAx>
        <c:axId val="140403886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40403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Entropian muutos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Muutos% PSNR50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Koontitaulukko!$B$4:$B$10</c:f>
              <c:strCache>
                <c:ptCount val="7"/>
                <c:pt idx="0">
                  <c:v>Remote</c:v>
                </c:pt>
                <c:pt idx="1">
                  <c:v>Pillow</c:v>
                </c:pt>
                <c:pt idx="2">
                  <c:v>Fox</c:v>
                </c:pt>
                <c:pt idx="3">
                  <c:v>Flowers</c:v>
                </c:pt>
                <c:pt idx="4">
                  <c:v>Text</c:v>
                </c:pt>
                <c:pt idx="5">
                  <c:v>Cards</c:v>
                </c:pt>
                <c:pt idx="6">
                  <c:v>Outside</c:v>
                </c:pt>
              </c:strCache>
            </c:strRef>
          </c:cat>
          <c:val>
            <c:numRef>
              <c:f>Koontitaulukko!$L$13:$L$19</c:f>
              <c:numCache>
                <c:formatCode>0.00%</c:formatCode>
                <c:ptCount val="7"/>
                <c:pt idx="0">
                  <c:v>8.6094165910768048E-4</c:v>
                </c:pt>
                <c:pt idx="1">
                  <c:v>1.1039622449497354E-3</c:v>
                </c:pt>
                <c:pt idx="2">
                  <c:v>7.6514477596674717E-4</c:v>
                </c:pt>
                <c:pt idx="3">
                  <c:v>5.5950829421244912E-4</c:v>
                </c:pt>
                <c:pt idx="4">
                  <c:v>2.1657780884611072E-4</c:v>
                </c:pt>
                <c:pt idx="5">
                  <c:v>3.3545320206544135E-4</c:v>
                </c:pt>
                <c:pt idx="6">
                  <c:v>3.1467521413063064E-4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7-4BEF-BE25-CC735954345C}"/>
            </c:ext>
          </c:extLst>
        </c:ser>
        <c:ser>
          <c:idx val="1"/>
          <c:order val="1"/>
          <c:tx>
            <c:v>Muutos% PSNR40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Koontitaulukko!$B$4:$B$10</c:f>
              <c:strCache>
                <c:ptCount val="7"/>
                <c:pt idx="0">
                  <c:v>Remote</c:v>
                </c:pt>
                <c:pt idx="1">
                  <c:v>Pillow</c:v>
                </c:pt>
                <c:pt idx="2">
                  <c:v>Fox</c:v>
                </c:pt>
                <c:pt idx="3">
                  <c:v>Flowers</c:v>
                </c:pt>
                <c:pt idx="4">
                  <c:v>Text</c:v>
                </c:pt>
                <c:pt idx="5">
                  <c:v>Cards</c:v>
                </c:pt>
                <c:pt idx="6">
                  <c:v>Outside</c:v>
                </c:pt>
              </c:strCache>
            </c:strRef>
          </c:cat>
          <c:val>
            <c:numRef>
              <c:f>Koontitaulukko!$L$22:$L$28</c:f>
              <c:numCache>
                <c:formatCode>0.00%</c:formatCode>
                <c:ptCount val="7"/>
                <c:pt idx="0">
                  <c:v>-1.2514966646838578E-3</c:v>
                </c:pt>
                <c:pt idx="1">
                  <c:v>-4.3860882431169274E-3</c:v>
                </c:pt>
                <c:pt idx="2">
                  <c:v>-4.3705225376570929E-4</c:v>
                </c:pt>
                <c:pt idx="3">
                  <c:v>-2.3549776516277924E-3</c:v>
                </c:pt>
                <c:pt idx="4">
                  <c:v>-5.7791921270893602E-2</c:v>
                </c:pt>
                <c:pt idx="5">
                  <c:v>-3.5831687008057358E-4</c:v>
                </c:pt>
                <c:pt idx="6">
                  <c:v>7.1980364060783553E-4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7-4BEF-BE25-CC73595434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00839216"/>
        <c:axId val="1500838736"/>
      </c:barChart>
      <c:catAx>
        <c:axId val="15008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0838736"/>
        <c:crosses val="autoZero"/>
        <c:auto val="1"/>
        <c:lblAlgn val="ctr"/>
        <c:lblOffset val="100"/>
        <c:noMultiLvlLbl val="0"/>
      </c:catAx>
      <c:valAx>
        <c:axId val="150083873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5008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4761</xdr:rowOff>
    </xdr:from>
    <xdr:to>
      <xdr:col>16</xdr:col>
      <xdr:colOff>38099</xdr:colOff>
      <xdr:row>29</xdr:row>
      <xdr:rowOff>19050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1332D186-DDD9-80B5-3A10-EED8EE794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32</xdr:row>
      <xdr:rowOff>0</xdr:rowOff>
    </xdr:from>
    <xdr:to>
      <xdr:col>16</xdr:col>
      <xdr:colOff>19050</xdr:colOff>
      <xdr:row>59</xdr:row>
      <xdr:rowOff>14289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B9258C50-1EDD-401D-A338-21CD03A49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4762</xdr:rowOff>
    </xdr:from>
    <xdr:to>
      <xdr:col>10</xdr:col>
      <xdr:colOff>19049</xdr:colOff>
      <xdr:row>20</xdr:row>
      <xdr:rowOff>19050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30C1071-6854-0C6B-623B-740312639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1</xdr:row>
      <xdr:rowOff>4761</xdr:rowOff>
    </xdr:from>
    <xdr:to>
      <xdr:col>18</xdr:col>
      <xdr:colOff>390525</xdr:colOff>
      <xdr:row>20</xdr:row>
      <xdr:rowOff>19050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D60329D3-3983-6BC0-A50F-C0E6EB5FD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604836</xdr:colOff>
      <xdr:row>21</xdr:row>
      <xdr:rowOff>71436</xdr:rowOff>
    </xdr:from>
    <xdr:to>
      <xdr:col>14</xdr:col>
      <xdr:colOff>180975</xdr:colOff>
      <xdr:row>58</xdr:row>
      <xdr:rowOff>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7A75E060-2C13-6199-7945-472E77AB1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5"/>
  <sheetViews>
    <sheetView zoomScaleNormal="100" workbookViewId="0">
      <selection activeCell="E10" sqref="E10"/>
    </sheetView>
  </sheetViews>
  <sheetFormatPr defaultRowHeight="15" x14ac:dyDescent="0.25"/>
  <cols>
    <col min="2" max="2" width="34.7109375" bestFit="1" customWidth="1"/>
    <col min="3" max="3" width="35.140625" bestFit="1" customWidth="1"/>
    <col min="4" max="4" width="29.7109375" bestFit="1" customWidth="1"/>
    <col min="5" max="5" width="67" customWidth="1"/>
  </cols>
  <sheetData>
    <row r="2" spans="1:5" x14ac:dyDescent="0.25">
      <c r="A2" t="s">
        <v>2</v>
      </c>
      <c r="C2" t="s">
        <v>3</v>
      </c>
      <c r="D2" t="s">
        <v>4</v>
      </c>
      <c r="E2" t="s">
        <v>0</v>
      </c>
    </row>
    <row r="3" spans="1:5" x14ac:dyDescent="0.25">
      <c r="C3">
        <v>10148796</v>
      </c>
      <c r="D3">
        <v>8655543</v>
      </c>
      <c r="E3">
        <f>1.15130066871643</f>
        <v>1.15130066871643</v>
      </c>
    </row>
    <row r="4" spans="1:5" x14ac:dyDescent="0.25">
      <c r="C4" t="s">
        <v>15</v>
      </c>
      <c r="D4">
        <v>18019728</v>
      </c>
      <c r="E4">
        <f>1.22762584686279</f>
        <v>1.2276258468627901</v>
      </c>
    </row>
    <row r="5" spans="1:5" x14ac:dyDescent="0.25">
      <c r="C5" t="s">
        <v>18</v>
      </c>
      <c r="D5" t="s">
        <v>17</v>
      </c>
      <c r="E5">
        <f>1.15070128440856</f>
        <v>1.15070128440856</v>
      </c>
    </row>
    <row r="6" spans="1:5" x14ac:dyDescent="0.25">
      <c r="C6">
        <v>6.2961346245779302</v>
      </c>
      <c r="D6">
        <v>6.2961346245779302</v>
      </c>
      <c r="E6">
        <f>1.21684622764587</f>
        <v>1.21684622764587</v>
      </c>
    </row>
    <row r="7" spans="1:5" x14ac:dyDescent="0.25">
      <c r="E7">
        <f>1.15266799926757</f>
        <v>1.1526679992675699</v>
      </c>
    </row>
    <row r="8" spans="1:5" x14ac:dyDescent="0.25">
      <c r="E8">
        <f>1.15348410606384</f>
        <v>1.1534841060638401</v>
      </c>
    </row>
    <row r="9" spans="1:5" x14ac:dyDescent="0.25">
      <c r="C9" t="s">
        <v>16</v>
      </c>
      <c r="D9">
        <f>D3*8/D4</f>
        <v>3.8426964047404044</v>
      </c>
      <c r="E9">
        <f>1.15865492820739</f>
        <v>1.1586549282073899</v>
      </c>
    </row>
    <row r="10" spans="1:5" x14ac:dyDescent="0.25">
      <c r="E10">
        <f>1.15622568130493</f>
        <v>1.1562256813049301</v>
      </c>
    </row>
    <row r="11" spans="1:5" x14ac:dyDescent="0.25">
      <c r="E11">
        <f>1.17424035072326</f>
        <v>1.1742403507232599</v>
      </c>
    </row>
    <row r="13" spans="1:5" x14ac:dyDescent="0.25">
      <c r="B13" t="s">
        <v>1</v>
      </c>
      <c r="E13">
        <f>MEDIAN(E3:E11)</f>
        <v>1.1562256813049301</v>
      </c>
    </row>
    <row r="14" spans="1:5" x14ac:dyDescent="0.25">
      <c r="B14" t="s">
        <v>5</v>
      </c>
      <c r="C14">
        <f>C3-D3</f>
        <v>1493253</v>
      </c>
    </row>
    <row r="15" spans="1:5" x14ac:dyDescent="0.25">
      <c r="B15" t="s">
        <v>7</v>
      </c>
      <c r="C15" s="1">
        <f>(D3-C3)/C3</f>
        <v>-0.14713597553837912</v>
      </c>
    </row>
    <row r="17" spans="1:5" x14ac:dyDescent="0.25">
      <c r="A17" t="s">
        <v>6</v>
      </c>
      <c r="C17" t="s">
        <v>3</v>
      </c>
      <c r="D17" t="s">
        <v>4</v>
      </c>
      <c r="E17" t="s">
        <v>0</v>
      </c>
    </row>
    <row r="18" spans="1:5" x14ac:dyDescent="0.25">
      <c r="C18">
        <v>8945593</v>
      </c>
      <c r="D18">
        <v>7345286</v>
      </c>
      <c r="E18">
        <v>0.96967005729675204</v>
      </c>
    </row>
    <row r="19" spans="1:5" x14ac:dyDescent="0.25">
      <c r="E19">
        <v>0.97065067291259699</v>
      </c>
    </row>
    <row r="20" spans="1:5" x14ac:dyDescent="0.25">
      <c r="C20" t="s">
        <v>13</v>
      </c>
      <c r="D20" t="s">
        <v>14</v>
      </c>
      <c r="E20">
        <v>0.98412442207336404</v>
      </c>
    </row>
    <row r="21" spans="1:5" x14ac:dyDescent="0.25">
      <c r="C21">
        <v>6.9770599427162301</v>
      </c>
      <c r="D21">
        <v>6.9770599427162301</v>
      </c>
      <c r="E21">
        <v>0.97913742065429599</v>
      </c>
    </row>
    <row r="22" spans="1:5" x14ac:dyDescent="0.25">
      <c r="E22">
        <v>0.96845459938049305</v>
      </c>
    </row>
    <row r="23" spans="1:5" x14ac:dyDescent="0.25">
      <c r="E23">
        <v>0.98607373237609797</v>
      </c>
    </row>
    <row r="24" spans="1:5" x14ac:dyDescent="0.25">
      <c r="E24">
        <v>0.988139867782592</v>
      </c>
    </row>
    <row r="25" spans="1:5" x14ac:dyDescent="0.25">
      <c r="E25">
        <v>0.96917176246643</v>
      </c>
    </row>
    <row r="26" spans="1:5" x14ac:dyDescent="0.25">
      <c r="E26">
        <v>0.98665881156921298</v>
      </c>
    </row>
    <row r="28" spans="1:5" x14ac:dyDescent="0.25">
      <c r="B28" t="s">
        <v>1</v>
      </c>
      <c r="E28">
        <f>MEDIAN(E18:E26)</f>
        <v>0.97913742065429599</v>
      </c>
    </row>
    <row r="29" spans="1:5" x14ac:dyDescent="0.25">
      <c r="B29" t="s">
        <v>5</v>
      </c>
      <c r="C29">
        <f>C18-D18</f>
        <v>1600307</v>
      </c>
    </row>
    <row r="30" spans="1:5" x14ac:dyDescent="0.25">
      <c r="B30" t="s">
        <v>7</v>
      </c>
      <c r="C30" s="1">
        <f>(D18-C18)/C18</f>
        <v>-0.17889333887647246</v>
      </c>
    </row>
    <row r="32" spans="1:5" x14ac:dyDescent="0.25">
      <c r="A32" t="s">
        <v>8</v>
      </c>
      <c r="C32" t="s">
        <v>3</v>
      </c>
      <c r="D32" t="s">
        <v>4</v>
      </c>
      <c r="E32" t="s">
        <v>0</v>
      </c>
    </row>
    <row r="33" spans="1:5" x14ac:dyDescent="0.25">
      <c r="C33">
        <v>10513360</v>
      </c>
      <c r="D33">
        <v>8994073</v>
      </c>
      <c r="E33">
        <v>1.1539719104766799</v>
      </c>
    </row>
    <row r="34" spans="1:5" x14ac:dyDescent="0.25">
      <c r="E34">
        <v>1.1628062725067101</v>
      </c>
    </row>
    <row r="35" spans="1:5" x14ac:dyDescent="0.25">
      <c r="C35" t="s">
        <v>13</v>
      </c>
      <c r="D35" t="s">
        <v>14</v>
      </c>
      <c r="E35">
        <v>1.1615967750549301</v>
      </c>
    </row>
    <row r="36" spans="1:5" x14ac:dyDescent="0.25">
      <c r="C36">
        <v>7.1898839662195604</v>
      </c>
      <c r="D36">
        <v>7.1898839662195604</v>
      </c>
      <c r="E36">
        <v>1.19015216827392</v>
      </c>
    </row>
    <row r="37" spans="1:5" x14ac:dyDescent="0.25">
      <c r="E37">
        <v>1.15709948539733</v>
      </c>
    </row>
    <row r="38" spans="1:5" x14ac:dyDescent="0.25">
      <c r="E38">
        <v>1.1511430740356401</v>
      </c>
    </row>
    <row r="39" spans="1:5" x14ac:dyDescent="0.25">
      <c r="E39">
        <v>1.1595988273620601</v>
      </c>
    </row>
    <row r="40" spans="1:5" x14ac:dyDescent="0.25">
      <c r="E40">
        <v>1.18875885009765</v>
      </c>
    </row>
    <row r="41" spans="1:5" x14ac:dyDescent="0.25">
      <c r="E41">
        <v>1.1717779636382999</v>
      </c>
    </row>
    <row r="43" spans="1:5" x14ac:dyDescent="0.25">
      <c r="B43" t="s">
        <v>1</v>
      </c>
      <c r="E43">
        <f>MEDIAN(E33:E41)</f>
        <v>1.1615967750549301</v>
      </c>
    </row>
    <row r="44" spans="1:5" x14ac:dyDescent="0.25">
      <c r="B44" t="s">
        <v>5</v>
      </c>
      <c r="C44">
        <f>C33-D33</f>
        <v>1519287</v>
      </c>
    </row>
    <row r="45" spans="1:5" x14ac:dyDescent="0.25">
      <c r="B45" t="s">
        <v>7</v>
      </c>
      <c r="C45" s="1">
        <f>(D33-C33)/C33</f>
        <v>-0.14451012806562316</v>
      </c>
    </row>
    <row r="47" spans="1:5" x14ac:dyDescent="0.25">
      <c r="A47" t="s">
        <v>9</v>
      </c>
      <c r="C47" t="s">
        <v>3</v>
      </c>
      <c r="D47" t="s">
        <v>4</v>
      </c>
      <c r="E47" t="s">
        <v>0</v>
      </c>
    </row>
    <row r="48" spans="1:5" x14ac:dyDescent="0.25">
      <c r="C48">
        <v>8842607</v>
      </c>
      <c r="D48">
        <v>7201419</v>
      </c>
      <c r="E48">
        <v>0.95566010475158603</v>
      </c>
    </row>
    <row r="49" spans="1:5" x14ac:dyDescent="0.25">
      <c r="E49">
        <v>0.96137285232543901</v>
      </c>
    </row>
    <row r="50" spans="1:5" x14ac:dyDescent="0.25">
      <c r="C50" t="s">
        <v>13</v>
      </c>
      <c r="D50" t="s">
        <v>14</v>
      </c>
      <c r="E50">
        <v>0.96104955673217696</v>
      </c>
    </row>
    <row r="51" spans="1:5" x14ac:dyDescent="0.25">
      <c r="C51">
        <v>7.4596474318672898</v>
      </c>
      <c r="D51">
        <v>7.4596474318672898</v>
      </c>
      <c r="E51">
        <v>0.96346855163574197</v>
      </c>
    </row>
    <row r="52" spans="1:5" x14ac:dyDescent="0.25">
      <c r="E52">
        <v>0.95348620414733798</v>
      </c>
    </row>
    <row r="53" spans="1:5" x14ac:dyDescent="0.25">
      <c r="E53">
        <v>0.95951724052429199</v>
      </c>
    </row>
    <row r="54" spans="1:5" x14ac:dyDescent="0.25">
      <c r="E54">
        <v>0.95157265663146895</v>
      </c>
    </row>
    <row r="55" spans="1:5" x14ac:dyDescent="0.25">
      <c r="E55">
        <v>0.96476864814758301</v>
      </c>
    </row>
    <row r="56" spans="1:5" x14ac:dyDescent="0.25">
      <c r="E56">
        <v>0.96011972427368097</v>
      </c>
    </row>
    <row r="58" spans="1:5" x14ac:dyDescent="0.25">
      <c r="B58" t="s">
        <v>1</v>
      </c>
      <c r="E58">
        <f>MEDIAN(E48:E56)</f>
        <v>0.96011972427368097</v>
      </c>
    </row>
    <row r="59" spans="1:5" x14ac:dyDescent="0.25">
      <c r="B59" t="s">
        <v>5</v>
      </c>
      <c r="C59">
        <f>C48-D48</f>
        <v>1641188</v>
      </c>
    </row>
    <row r="60" spans="1:5" x14ac:dyDescent="0.25">
      <c r="B60" t="s">
        <v>7</v>
      </c>
      <c r="C60" s="1">
        <f>(D48-C48)/C48</f>
        <v>-0.18560001592290598</v>
      </c>
    </row>
    <row r="62" spans="1:5" x14ac:dyDescent="0.25">
      <c r="A62" t="s">
        <v>10</v>
      </c>
      <c r="C62" t="s">
        <v>3</v>
      </c>
      <c r="D62" t="s">
        <v>4</v>
      </c>
      <c r="E62" t="s">
        <v>0</v>
      </c>
    </row>
    <row r="63" spans="1:5" x14ac:dyDescent="0.25">
      <c r="C63">
        <v>6911563</v>
      </c>
      <c r="D63">
        <v>5246363</v>
      </c>
      <c r="E63">
        <v>0.69759106636047297</v>
      </c>
    </row>
    <row r="64" spans="1:5" x14ac:dyDescent="0.25">
      <c r="D64">
        <v>18019728</v>
      </c>
      <c r="E64">
        <v>0.69707107543945301</v>
      </c>
    </row>
    <row r="65" spans="1:5" x14ac:dyDescent="0.25">
      <c r="C65" t="s">
        <v>13</v>
      </c>
      <c r="D65" t="s">
        <v>14</v>
      </c>
      <c r="E65">
        <v>0.72029066085815396</v>
      </c>
    </row>
    <row r="66" spans="1:5" x14ac:dyDescent="0.25">
      <c r="C66">
        <v>5.7053603573851603</v>
      </c>
      <c r="D66">
        <v>5.7053603573851603</v>
      </c>
      <c r="E66">
        <v>0.70860195159912098</v>
      </c>
    </row>
    <row r="67" spans="1:5" x14ac:dyDescent="0.25">
      <c r="E67">
        <v>0.71518826484680098</v>
      </c>
    </row>
    <row r="68" spans="1:5" x14ac:dyDescent="0.25">
      <c r="E68">
        <v>0.70809483528137196</v>
      </c>
    </row>
    <row r="69" spans="1:5" x14ac:dyDescent="0.25">
      <c r="C69" t="s">
        <v>16</v>
      </c>
      <c r="D69">
        <f>D63*8/D64</f>
        <v>2.3291641250078801</v>
      </c>
      <c r="E69">
        <v>0.70555877685546797</v>
      </c>
    </row>
    <row r="70" spans="1:5" x14ac:dyDescent="0.25">
      <c r="E70">
        <v>0.69950628280639604</v>
      </c>
    </row>
    <row r="71" spans="1:5" x14ac:dyDescent="0.25">
      <c r="E71">
        <v>0.70206832885742099</v>
      </c>
    </row>
    <row r="73" spans="1:5" x14ac:dyDescent="0.25">
      <c r="B73" t="s">
        <v>1</v>
      </c>
      <c r="E73">
        <f>MEDIAN(E63:E71)</f>
        <v>0.70555877685546797</v>
      </c>
    </row>
    <row r="74" spans="1:5" x14ac:dyDescent="0.25">
      <c r="B74" t="s">
        <v>5</v>
      </c>
      <c r="C74">
        <f>C63-D63</f>
        <v>1665200</v>
      </c>
    </row>
    <row r="75" spans="1:5" x14ac:dyDescent="0.25">
      <c r="B75" t="s">
        <v>7</v>
      </c>
      <c r="C75" s="1">
        <f>(D63-C63)/C63</f>
        <v>-0.2409295842344199</v>
      </c>
    </row>
    <row r="77" spans="1:5" x14ac:dyDescent="0.25">
      <c r="A77" t="s">
        <v>12</v>
      </c>
      <c r="C77" t="s">
        <v>3</v>
      </c>
      <c r="D77" t="s">
        <v>4</v>
      </c>
      <c r="E77" t="s">
        <v>0</v>
      </c>
    </row>
    <row r="78" spans="1:5" x14ac:dyDescent="0.25">
      <c r="C78">
        <v>10741871</v>
      </c>
      <c r="D78">
        <v>8923315</v>
      </c>
      <c r="E78">
        <v>1.19387030601501</v>
      </c>
    </row>
    <row r="79" spans="1:5" x14ac:dyDescent="0.25">
      <c r="E79">
        <v>1.15543389320373</v>
      </c>
    </row>
    <row r="80" spans="1:5" x14ac:dyDescent="0.25">
      <c r="C80" t="s">
        <v>13</v>
      </c>
      <c r="D80" t="s">
        <v>14</v>
      </c>
      <c r="E80">
        <v>1.18258428573608</v>
      </c>
    </row>
    <row r="81" spans="1:5" x14ac:dyDescent="0.25">
      <c r="C81">
        <v>7.4532773843143696</v>
      </c>
      <c r="D81">
        <v>7.4532773843143696</v>
      </c>
      <c r="E81">
        <v>1.17620801925659</v>
      </c>
    </row>
    <row r="82" spans="1:5" x14ac:dyDescent="0.25">
      <c r="E82">
        <v>1.1640660762786801</v>
      </c>
    </row>
    <row r="83" spans="1:5" x14ac:dyDescent="0.25">
      <c r="E83">
        <v>1.1632952690124501</v>
      </c>
    </row>
    <row r="84" spans="1:5" x14ac:dyDescent="0.25">
      <c r="E84">
        <v>1.1532299518585201</v>
      </c>
    </row>
    <row r="85" spans="1:5" x14ac:dyDescent="0.25">
      <c r="E85">
        <v>1.16349792480468</v>
      </c>
    </row>
    <row r="86" spans="1:5" x14ac:dyDescent="0.25">
      <c r="E86">
        <v>1.1590881347656199</v>
      </c>
    </row>
    <row r="88" spans="1:5" x14ac:dyDescent="0.25">
      <c r="B88" t="s">
        <v>1</v>
      </c>
      <c r="E88">
        <f>MEDIAN(E78:E86)</f>
        <v>1.16349792480468</v>
      </c>
    </row>
    <row r="89" spans="1:5" x14ac:dyDescent="0.25">
      <c r="B89" t="s">
        <v>5</v>
      </c>
      <c r="C89">
        <f>C78-D78</f>
        <v>1818556</v>
      </c>
    </row>
    <row r="90" spans="1:5" x14ac:dyDescent="0.25">
      <c r="B90" t="s">
        <v>7</v>
      </c>
      <c r="C90" s="1">
        <f>(D78-C78)/C78</f>
        <v>-0.16929601928751517</v>
      </c>
    </row>
    <row r="92" spans="1:5" x14ac:dyDescent="0.25">
      <c r="A92" t="s">
        <v>11</v>
      </c>
      <c r="C92" t="s">
        <v>3</v>
      </c>
      <c r="D92" t="s">
        <v>4</v>
      </c>
      <c r="E92" t="s">
        <v>0</v>
      </c>
    </row>
    <row r="93" spans="1:5" x14ac:dyDescent="0.25">
      <c r="C93">
        <v>10520301</v>
      </c>
      <c r="D93">
        <v>8467527</v>
      </c>
      <c r="E93">
        <v>1.1278429031371999</v>
      </c>
    </row>
    <row r="94" spans="1:5" x14ac:dyDescent="0.25">
      <c r="E94">
        <v>1.1227657794952299</v>
      </c>
    </row>
    <row r="95" spans="1:5" x14ac:dyDescent="0.25">
      <c r="C95" t="s">
        <v>13</v>
      </c>
      <c r="D95" t="s">
        <v>14</v>
      </c>
      <c r="E95">
        <v>1.11758828163146</v>
      </c>
    </row>
    <row r="96" spans="1:5" x14ac:dyDescent="0.25">
      <c r="C96">
        <v>7.2867811129162101</v>
      </c>
      <c r="D96">
        <v>7.2867811129162101</v>
      </c>
      <c r="E96">
        <v>1.1335811614990201</v>
      </c>
    </row>
    <row r="97" spans="2:5" x14ac:dyDescent="0.25">
      <c r="E97">
        <v>1.1230721473693801</v>
      </c>
    </row>
    <row r="98" spans="2:5" x14ac:dyDescent="0.25">
      <c r="E98">
        <v>1.11992788314819</v>
      </c>
    </row>
    <row r="99" spans="2:5" x14ac:dyDescent="0.25">
      <c r="E99">
        <v>1.13128638267517</v>
      </c>
    </row>
    <row r="100" spans="2:5" x14ac:dyDescent="0.25">
      <c r="E100">
        <v>1.14564108848571</v>
      </c>
    </row>
    <row r="101" spans="2:5" x14ac:dyDescent="0.25">
      <c r="E101">
        <v>1.1243429183959901</v>
      </c>
    </row>
    <row r="103" spans="2:5" x14ac:dyDescent="0.25">
      <c r="B103" t="s">
        <v>1</v>
      </c>
      <c r="E103">
        <f>MEDIAN(E93:E101)</f>
        <v>1.1243429183959901</v>
      </c>
    </row>
    <row r="104" spans="2:5" x14ac:dyDescent="0.25">
      <c r="B104" t="s">
        <v>5</v>
      </c>
      <c r="C104">
        <f>C93-D93</f>
        <v>2052774</v>
      </c>
    </row>
    <row r="105" spans="2:5" x14ac:dyDescent="0.25">
      <c r="B105" t="s">
        <v>7</v>
      </c>
      <c r="C105" s="1">
        <f>(D93-C93)/C93</f>
        <v>-0.19512502541514734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88C4-E02C-4DAD-9BF9-DA115A98D2A1}">
  <dimension ref="A2:E105"/>
  <sheetViews>
    <sheetView workbookViewId="0">
      <selection activeCell="H18" sqref="H18"/>
    </sheetView>
  </sheetViews>
  <sheetFormatPr defaultRowHeight="15" x14ac:dyDescent="0.25"/>
  <cols>
    <col min="1" max="1" width="8" bestFit="1" customWidth="1"/>
    <col min="2" max="2" width="34.7109375" bestFit="1" customWidth="1"/>
    <col min="3" max="3" width="35.140625" bestFit="1" customWidth="1"/>
    <col min="4" max="4" width="29.7109375" bestFit="1" customWidth="1"/>
    <col min="5" max="5" width="14.5703125" bestFit="1" customWidth="1"/>
  </cols>
  <sheetData>
    <row r="2" spans="1:5" x14ac:dyDescent="0.25">
      <c r="A2" t="s">
        <v>2</v>
      </c>
      <c r="C2" t="s">
        <v>3</v>
      </c>
      <c r="D2" t="s">
        <v>4</v>
      </c>
      <c r="E2" t="s">
        <v>0</v>
      </c>
    </row>
    <row r="3" spans="1:5" x14ac:dyDescent="0.25">
      <c r="C3">
        <v>10148796</v>
      </c>
      <c r="D3">
        <v>2315</v>
      </c>
      <c r="E3">
        <v>1.13013744354248</v>
      </c>
    </row>
    <row r="4" spans="1:5" x14ac:dyDescent="0.25">
      <c r="C4" t="s">
        <v>15</v>
      </c>
      <c r="D4">
        <v>18019728</v>
      </c>
      <c r="E4">
        <v>1.1829192638397199</v>
      </c>
    </row>
    <row r="5" spans="1:5" x14ac:dyDescent="0.25">
      <c r="C5" t="s">
        <v>18</v>
      </c>
      <c r="D5" t="s">
        <v>17</v>
      </c>
      <c r="E5">
        <v>1.17908215522766</v>
      </c>
    </row>
    <row r="6" spans="1:5" x14ac:dyDescent="0.25">
      <c r="C6">
        <v>6.2961346245779302</v>
      </c>
      <c r="D6">
        <v>4.2551481619927696</v>
      </c>
      <c r="E6">
        <v>1.19759893417358</v>
      </c>
    </row>
    <row r="7" spans="1:5" x14ac:dyDescent="0.25">
      <c r="E7">
        <v>1.17424464225769</v>
      </c>
    </row>
    <row r="8" spans="1:5" x14ac:dyDescent="0.25">
      <c r="E8">
        <v>1.1311507225036599</v>
      </c>
    </row>
    <row r="9" spans="1:5" x14ac:dyDescent="0.25">
      <c r="C9" t="s">
        <v>20</v>
      </c>
      <c r="D9">
        <f>D3*8/D4</f>
        <v>1.0277624612313793E-3</v>
      </c>
      <c r="E9">
        <v>1.1564481258392301</v>
      </c>
    </row>
    <row r="10" spans="1:5" x14ac:dyDescent="0.25">
      <c r="E10">
        <v>1.1425817012786801</v>
      </c>
    </row>
    <row r="11" spans="1:5" x14ac:dyDescent="0.25">
      <c r="C11" t="s">
        <v>19</v>
      </c>
      <c r="D11">
        <v>29.125043938760498</v>
      </c>
      <c r="E11">
        <v>1.13750004768371</v>
      </c>
    </row>
    <row r="13" spans="1:5" x14ac:dyDescent="0.25">
      <c r="B13" t="s">
        <v>1</v>
      </c>
      <c r="E13">
        <f>MEDIAN(E3:E11)</f>
        <v>1.1564481258392301</v>
      </c>
    </row>
    <row r="14" spans="1:5" x14ac:dyDescent="0.25">
      <c r="B14" t="s">
        <v>5</v>
      </c>
      <c r="C14">
        <f>C3-D3</f>
        <v>10146481</v>
      </c>
    </row>
    <row r="15" spans="1:5" x14ac:dyDescent="0.25">
      <c r="B15" t="s">
        <v>7</v>
      </c>
      <c r="C15" s="1">
        <f>(D3-C3)/C3</f>
        <v>-0.99977189412418965</v>
      </c>
    </row>
    <row r="17" spans="1:5" x14ac:dyDescent="0.25">
      <c r="A17" t="s">
        <v>6</v>
      </c>
      <c r="C17" t="s">
        <v>3</v>
      </c>
      <c r="D17" t="s">
        <v>4</v>
      </c>
      <c r="E17" t="s">
        <v>0</v>
      </c>
    </row>
    <row r="18" spans="1:5" x14ac:dyDescent="0.25">
      <c r="C18">
        <v>8945593</v>
      </c>
    </row>
    <row r="20" spans="1:5" x14ac:dyDescent="0.25">
      <c r="C20" t="s">
        <v>13</v>
      </c>
      <c r="D20" t="s">
        <v>14</v>
      </c>
    </row>
    <row r="21" spans="1:5" x14ac:dyDescent="0.25">
      <c r="C21">
        <v>6.9770599427162301</v>
      </c>
    </row>
    <row r="28" spans="1:5" x14ac:dyDescent="0.25">
      <c r="B28" t="s">
        <v>1</v>
      </c>
      <c r="E28" t="e">
        <f>MEDIAN(E18:E26)</f>
        <v>#NUM!</v>
      </c>
    </row>
    <row r="29" spans="1:5" x14ac:dyDescent="0.25">
      <c r="B29" t="s">
        <v>5</v>
      </c>
      <c r="C29">
        <f>C18-D18</f>
        <v>8945593</v>
      </c>
    </row>
    <row r="30" spans="1:5" x14ac:dyDescent="0.25">
      <c r="B30" t="s">
        <v>7</v>
      </c>
      <c r="C30" s="1">
        <f>(D18-C18)/C18</f>
        <v>-1</v>
      </c>
    </row>
    <row r="32" spans="1:5" x14ac:dyDescent="0.25">
      <c r="A32" t="s">
        <v>8</v>
      </c>
      <c r="C32" t="s">
        <v>3</v>
      </c>
      <c r="D32" t="s">
        <v>4</v>
      </c>
      <c r="E32" t="s">
        <v>0</v>
      </c>
    </row>
    <row r="33" spans="1:5" x14ac:dyDescent="0.25">
      <c r="C33">
        <v>10513360</v>
      </c>
    </row>
    <row r="35" spans="1:5" x14ac:dyDescent="0.25">
      <c r="C35" t="s">
        <v>13</v>
      </c>
      <c r="D35" t="s">
        <v>14</v>
      </c>
    </row>
    <row r="36" spans="1:5" x14ac:dyDescent="0.25">
      <c r="C36">
        <v>7.1898839662195604</v>
      </c>
    </row>
    <row r="43" spans="1:5" x14ac:dyDescent="0.25">
      <c r="B43" t="s">
        <v>1</v>
      </c>
      <c r="E43" t="e">
        <f>MEDIAN(E33:E41)</f>
        <v>#NUM!</v>
      </c>
    </row>
    <row r="44" spans="1:5" x14ac:dyDescent="0.25">
      <c r="B44" t="s">
        <v>5</v>
      </c>
      <c r="C44">
        <f>C33-D33</f>
        <v>10513360</v>
      </c>
    </row>
    <row r="45" spans="1:5" x14ac:dyDescent="0.25">
      <c r="B45" t="s">
        <v>7</v>
      </c>
      <c r="C45" s="1">
        <f>(D33-C33)/C33</f>
        <v>-1</v>
      </c>
    </row>
    <row r="47" spans="1:5" x14ac:dyDescent="0.25">
      <c r="A47" t="s">
        <v>9</v>
      </c>
      <c r="C47" t="s">
        <v>3</v>
      </c>
      <c r="D47" t="s">
        <v>4</v>
      </c>
      <c r="E47" t="s">
        <v>0</v>
      </c>
    </row>
    <row r="48" spans="1:5" x14ac:dyDescent="0.25">
      <c r="C48">
        <v>8842607</v>
      </c>
    </row>
    <row r="50" spans="1:5" x14ac:dyDescent="0.25">
      <c r="C50" t="s">
        <v>13</v>
      </c>
      <c r="D50" t="s">
        <v>14</v>
      </c>
    </row>
    <row r="51" spans="1:5" x14ac:dyDescent="0.25">
      <c r="C51">
        <v>7.4596474318672898</v>
      </c>
    </row>
    <row r="58" spans="1:5" x14ac:dyDescent="0.25">
      <c r="B58" t="s">
        <v>1</v>
      </c>
      <c r="E58" t="e">
        <f>MEDIAN(E48:E56)</f>
        <v>#NUM!</v>
      </c>
    </row>
    <row r="59" spans="1:5" x14ac:dyDescent="0.25">
      <c r="B59" t="s">
        <v>5</v>
      </c>
      <c r="C59">
        <f>C48-D48</f>
        <v>8842607</v>
      </c>
    </row>
    <row r="60" spans="1:5" x14ac:dyDescent="0.25">
      <c r="B60" t="s">
        <v>7</v>
      </c>
      <c r="C60" s="1">
        <f>(D48-C48)/C48</f>
        <v>-1</v>
      </c>
    </row>
    <row r="62" spans="1:5" x14ac:dyDescent="0.25">
      <c r="A62" t="s">
        <v>10</v>
      </c>
      <c r="C62" t="s">
        <v>3</v>
      </c>
      <c r="D62" t="s">
        <v>4</v>
      </c>
      <c r="E62" t="s">
        <v>0</v>
      </c>
    </row>
    <row r="63" spans="1:5" x14ac:dyDescent="0.25">
      <c r="C63">
        <v>6911563</v>
      </c>
    </row>
    <row r="64" spans="1:5" x14ac:dyDescent="0.25">
      <c r="D64">
        <v>18019728</v>
      </c>
    </row>
    <row r="65" spans="1:5" x14ac:dyDescent="0.25">
      <c r="C65" t="s">
        <v>13</v>
      </c>
      <c r="D65" t="s">
        <v>14</v>
      </c>
    </row>
    <row r="66" spans="1:5" x14ac:dyDescent="0.25">
      <c r="C66">
        <v>5.7053603573851603</v>
      </c>
    </row>
    <row r="69" spans="1:5" x14ac:dyDescent="0.25">
      <c r="D69">
        <f>D63/D64</f>
        <v>0</v>
      </c>
    </row>
    <row r="73" spans="1:5" x14ac:dyDescent="0.25">
      <c r="B73" t="s">
        <v>1</v>
      </c>
      <c r="E73" t="e">
        <f>MEDIAN(E63:E71)</f>
        <v>#NUM!</v>
      </c>
    </row>
    <row r="74" spans="1:5" x14ac:dyDescent="0.25">
      <c r="B74" t="s">
        <v>5</v>
      </c>
      <c r="C74">
        <f>C63-D63</f>
        <v>6911563</v>
      </c>
    </row>
    <row r="75" spans="1:5" x14ac:dyDescent="0.25">
      <c r="B75" t="s">
        <v>7</v>
      </c>
      <c r="C75" s="1">
        <f>(D63-C63)/C63</f>
        <v>-1</v>
      </c>
    </row>
    <row r="77" spans="1:5" x14ac:dyDescent="0.25">
      <c r="A77" t="s">
        <v>12</v>
      </c>
      <c r="C77" t="s">
        <v>3</v>
      </c>
      <c r="D77" t="s">
        <v>4</v>
      </c>
      <c r="E77" t="s">
        <v>0</v>
      </c>
    </row>
    <row r="78" spans="1:5" x14ac:dyDescent="0.25">
      <c r="C78">
        <v>10741871</v>
      </c>
    </row>
    <row r="80" spans="1:5" x14ac:dyDescent="0.25">
      <c r="C80" t="s">
        <v>13</v>
      </c>
      <c r="D80" t="s">
        <v>14</v>
      </c>
    </row>
    <row r="81" spans="1:5" x14ac:dyDescent="0.25">
      <c r="C81">
        <v>7.4532773843143696</v>
      </c>
    </row>
    <row r="88" spans="1:5" x14ac:dyDescent="0.25">
      <c r="B88" t="s">
        <v>1</v>
      </c>
      <c r="E88" t="e">
        <f>MEDIAN(E78:E86)</f>
        <v>#NUM!</v>
      </c>
    </row>
    <row r="89" spans="1:5" x14ac:dyDescent="0.25">
      <c r="B89" t="s">
        <v>5</v>
      </c>
      <c r="C89">
        <f>C78-D78</f>
        <v>10741871</v>
      </c>
    </row>
    <row r="90" spans="1:5" x14ac:dyDescent="0.25">
      <c r="B90" t="s">
        <v>7</v>
      </c>
      <c r="C90" s="1">
        <f>(D78-C78)/C78</f>
        <v>-1</v>
      </c>
    </row>
    <row r="92" spans="1:5" x14ac:dyDescent="0.25">
      <c r="A92" t="s">
        <v>11</v>
      </c>
      <c r="C92" t="s">
        <v>3</v>
      </c>
      <c r="D92" t="s">
        <v>4</v>
      </c>
      <c r="E92" t="s">
        <v>0</v>
      </c>
    </row>
    <row r="93" spans="1:5" x14ac:dyDescent="0.25">
      <c r="C93">
        <v>10520301</v>
      </c>
    </row>
    <row r="95" spans="1:5" x14ac:dyDescent="0.25">
      <c r="C95" t="s">
        <v>13</v>
      </c>
      <c r="D95" t="s">
        <v>14</v>
      </c>
    </row>
    <row r="96" spans="1:5" x14ac:dyDescent="0.25">
      <c r="C96">
        <v>7.2867811129162101</v>
      </c>
    </row>
    <row r="103" spans="2:5" x14ac:dyDescent="0.25">
      <c r="B103" t="s">
        <v>1</v>
      </c>
      <c r="E103" t="e">
        <f>MEDIAN(E93:E101)</f>
        <v>#NUM!</v>
      </c>
    </row>
    <row r="104" spans="2:5" x14ac:dyDescent="0.25">
      <c r="B104" t="s">
        <v>5</v>
      </c>
      <c r="C104">
        <f>C93-D93</f>
        <v>10520301</v>
      </c>
    </row>
    <row r="105" spans="2:5" x14ac:dyDescent="0.25">
      <c r="B105" t="s">
        <v>7</v>
      </c>
      <c r="C105" s="1">
        <f>(D93-C93)/C93</f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477B-BCC6-4A8C-8016-653AF1F1E4BA}">
  <dimension ref="A2:H105"/>
  <sheetViews>
    <sheetView topLeftCell="A82" zoomScaleNormal="100" workbookViewId="0">
      <selection activeCell="D101" activeCellId="6" sqref="D11 D26 D41 D56 D71 D86 D101"/>
    </sheetView>
  </sheetViews>
  <sheetFormatPr defaultRowHeight="15" x14ac:dyDescent="0.25"/>
  <cols>
    <col min="1" max="1" width="8" bestFit="1" customWidth="1"/>
    <col min="2" max="2" width="34.7109375" bestFit="1" customWidth="1"/>
    <col min="3" max="3" width="35.140625" bestFit="1" customWidth="1"/>
    <col min="4" max="4" width="29.7109375" bestFit="1" customWidth="1"/>
    <col min="5" max="5" width="14.5703125" bestFit="1" customWidth="1"/>
  </cols>
  <sheetData>
    <row r="2" spans="1:8" x14ac:dyDescent="0.25">
      <c r="A2" t="s">
        <v>2</v>
      </c>
      <c r="C2" t="s">
        <v>3</v>
      </c>
      <c r="D2" t="s">
        <v>4</v>
      </c>
      <c r="E2" t="s">
        <v>0</v>
      </c>
    </row>
    <row r="3" spans="1:8" x14ac:dyDescent="0.25">
      <c r="C3">
        <v>10148796</v>
      </c>
      <c r="D3">
        <v>5862806</v>
      </c>
      <c r="E3">
        <v>1.12877750396728</v>
      </c>
    </row>
    <row r="4" spans="1:8" x14ac:dyDescent="0.25">
      <c r="C4" t="s">
        <v>15</v>
      </c>
      <c r="D4">
        <v>18019728</v>
      </c>
      <c r="E4">
        <v>1.1667356491088801</v>
      </c>
    </row>
    <row r="5" spans="1:8" x14ac:dyDescent="0.25">
      <c r="C5" t="s">
        <v>18</v>
      </c>
      <c r="D5" t="s">
        <v>17</v>
      </c>
      <c r="E5">
        <v>1.17566490173339</v>
      </c>
    </row>
    <row r="6" spans="1:8" x14ac:dyDescent="0.25">
      <c r="C6">
        <v>6.2961346245779302</v>
      </c>
      <c r="D6">
        <v>6.3015552291675796</v>
      </c>
      <c r="E6">
        <v>1.12657642364501</v>
      </c>
      <c r="G6" t="s">
        <v>22</v>
      </c>
      <c r="H6" s="3">
        <f>(D6-C6)/C6</f>
        <v>8.6094165910768048E-4</v>
      </c>
    </row>
    <row r="7" spans="1:8" x14ac:dyDescent="0.25">
      <c r="E7">
        <v>1.1306583881378101</v>
      </c>
    </row>
    <row r="8" spans="1:8" x14ac:dyDescent="0.25">
      <c r="E8">
        <v>1.16568398475646</v>
      </c>
    </row>
    <row r="9" spans="1:8" x14ac:dyDescent="0.25">
      <c r="C9" t="s">
        <v>20</v>
      </c>
      <c r="D9">
        <f>D3*8/D4</f>
        <v>2.6028388441823318</v>
      </c>
      <c r="E9">
        <v>1.14930915832519</v>
      </c>
    </row>
    <row r="10" spans="1:8" x14ac:dyDescent="0.25">
      <c r="E10">
        <v>1.13733911514282</v>
      </c>
    </row>
    <row r="11" spans="1:8" x14ac:dyDescent="0.25">
      <c r="C11" t="s">
        <v>19</v>
      </c>
      <c r="D11">
        <v>47.665169754171401</v>
      </c>
      <c r="E11">
        <v>1.1485915184020901</v>
      </c>
    </row>
    <row r="13" spans="1:8" x14ac:dyDescent="0.25">
      <c r="B13" t="s">
        <v>1</v>
      </c>
      <c r="E13">
        <f>MEDIAN(E3:E11)</f>
        <v>1.1485915184020901</v>
      </c>
    </row>
    <row r="14" spans="1:8" x14ac:dyDescent="0.25">
      <c r="B14" t="s">
        <v>5</v>
      </c>
      <c r="C14">
        <f>C3-D3</f>
        <v>4285990</v>
      </c>
    </row>
    <row r="15" spans="1:8" x14ac:dyDescent="0.25">
      <c r="B15" t="s">
        <v>7</v>
      </c>
      <c r="C15" s="1">
        <f>(D3-C3)/C3</f>
        <v>-0.42231511994132109</v>
      </c>
    </row>
    <row r="17" spans="1:8" x14ac:dyDescent="0.25">
      <c r="A17" t="s">
        <v>6</v>
      </c>
      <c r="C17" t="s">
        <v>3</v>
      </c>
      <c r="D17" t="s">
        <v>4</v>
      </c>
      <c r="E17" t="s">
        <v>0</v>
      </c>
    </row>
    <row r="18" spans="1:8" x14ac:dyDescent="0.25">
      <c r="C18">
        <v>8945593</v>
      </c>
      <c r="D18">
        <v>4355741</v>
      </c>
      <c r="E18">
        <v>0.98260545730590798</v>
      </c>
    </row>
    <row r="19" spans="1:8" x14ac:dyDescent="0.25">
      <c r="E19">
        <v>0.98275828361511197</v>
      </c>
    </row>
    <row r="20" spans="1:8" x14ac:dyDescent="0.25">
      <c r="C20" t="s">
        <v>13</v>
      </c>
      <c r="D20" t="s">
        <v>14</v>
      </c>
      <c r="E20">
        <v>1.0051062107086099</v>
      </c>
    </row>
    <row r="21" spans="1:8" x14ac:dyDescent="0.25">
      <c r="C21">
        <v>6.9770599427162301</v>
      </c>
      <c r="D21">
        <v>6.98476235347374</v>
      </c>
      <c r="E21">
        <v>1.0132434368133501</v>
      </c>
      <c r="G21" t="s">
        <v>22</v>
      </c>
      <c r="H21" s="3">
        <f>(D21-C21)/C21</f>
        <v>1.1039622449497354E-3</v>
      </c>
    </row>
    <row r="22" spans="1:8" x14ac:dyDescent="0.25">
      <c r="E22">
        <v>1.0039811134338299</v>
      </c>
    </row>
    <row r="23" spans="1:8" x14ac:dyDescent="0.25">
      <c r="E23">
        <v>0.99840044975280695</v>
      </c>
    </row>
    <row r="24" spans="1:8" x14ac:dyDescent="0.25">
      <c r="E24">
        <v>1.0012071132659901</v>
      </c>
    </row>
    <row r="25" spans="1:8" x14ac:dyDescent="0.25">
      <c r="E25">
        <v>1.0068659782409599</v>
      </c>
    </row>
    <row r="26" spans="1:8" x14ac:dyDescent="0.25">
      <c r="C26" t="s">
        <v>19</v>
      </c>
      <c r="D26">
        <v>47.665169754171401</v>
      </c>
      <c r="E26">
        <v>1.020756483078</v>
      </c>
    </row>
    <row r="28" spans="1:8" x14ac:dyDescent="0.25">
      <c r="B28" t="s">
        <v>1</v>
      </c>
      <c r="E28">
        <f>MEDIAN(E18:E26)</f>
        <v>1.0039811134338299</v>
      </c>
    </row>
    <row r="29" spans="1:8" x14ac:dyDescent="0.25">
      <c r="B29" t="s">
        <v>5</v>
      </c>
      <c r="C29">
        <f>C18-D18</f>
        <v>4589852</v>
      </c>
    </row>
    <row r="30" spans="1:8" x14ac:dyDescent="0.25">
      <c r="B30" t="s">
        <v>7</v>
      </c>
      <c r="C30" s="1">
        <f>(D18-C18)/C18</f>
        <v>-0.51308527003184701</v>
      </c>
    </row>
    <row r="32" spans="1:8" x14ac:dyDescent="0.25">
      <c r="A32" t="s">
        <v>8</v>
      </c>
      <c r="C32" t="s">
        <v>3</v>
      </c>
      <c r="D32" t="s">
        <v>4</v>
      </c>
      <c r="E32" t="s">
        <v>0</v>
      </c>
    </row>
    <row r="33" spans="1:8" x14ac:dyDescent="0.25">
      <c r="C33">
        <v>10513360</v>
      </c>
      <c r="D33">
        <v>6223296</v>
      </c>
      <c r="E33">
        <v>1.1722371578216499</v>
      </c>
    </row>
    <row r="34" spans="1:8" x14ac:dyDescent="0.25">
      <c r="E34">
        <v>1.23497509956359</v>
      </c>
    </row>
    <row r="35" spans="1:8" x14ac:dyDescent="0.25">
      <c r="C35" t="s">
        <v>13</v>
      </c>
      <c r="D35" t="s">
        <v>14</v>
      </c>
      <c r="E35">
        <v>1.21048903465271</v>
      </c>
    </row>
    <row r="36" spans="1:8" x14ac:dyDescent="0.25">
      <c r="C36">
        <v>7.1898839662195604</v>
      </c>
      <c r="D36">
        <v>7.1953852683761204</v>
      </c>
      <c r="E36">
        <v>1.20488882064819</v>
      </c>
      <c r="G36" t="s">
        <v>22</v>
      </c>
      <c r="H36" s="3">
        <f>(D36-C36)/C36</f>
        <v>7.6514477596674717E-4</v>
      </c>
    </row>
    <row r="37" spans="1:8" x14ac:dyDescent="0.25">
      <c r="E37">
        <v>1.18794989585876</v>
      </c>
    </row>
    <row r="38" spans="1:8" x14ac:dyDescent="0.25">
      <c r="E38">
        <v>1.21159315109252</v>
      </c>
    </row>
    <row r="39" spans="1:8" x14ac:dyDescent="0.25">
      <c r="E39">
        <v>1.19914555549621</v>
      </c>
    </row>
    <row r="40" spans="1:8" x14ac:dyDescent="0.25">
      <c r="E40">
        <v>1.2187209129333401</v>
      </c>
    </row>
    <row r="41" spans="1:8" x14ac:dyDescent="0.25">
      <c r="C41" t="s">
        <v>19</v>
      </c>
      <c r="D41">
        <v>47.669423608618501</v>
      </c>
      <c r="E41">
        <v>1.23466944694519</v>
      </c>
    </row>
    <row r="43" spans="1:8" x14ac:dyDescent="0.25">
      <c r="B43" t="s">
        <v>1</v>
      </c>
      <c r="E43">
        <f>MEDIAN(E33:E41)</f>
        <v>1.21048903465271</v>
      </c>
    </row>
    <row r="44" spans="1:8" x14ac:dyDescent="0.25">
      <c r="B44" t="s">
        <v>5</v>
      </c>
      <c r="C44">
        <f>C33-D33</f>
        <v>4290064</v>
      </c>
    </row>
    <row r="45" spans="1:8" x14ac:dyDescent="0.25">
      <c r="B45" t="s">
        <v>7</v>
      </c>
      <c r="C45" s="1">
        <f>(D33-C33)/C33</f>
        <v>-0.40805831817801352</v>
      </c>
    </row>
    <row r="47" spans="1:8" x14ac:dyDescent="0.25">
      <c r="A47" t="s">
        <v>9</v>
      </c>
      <c r="C47" t="s">
        <v>3</v>
      </c>
      <c r="D47" t="s">
        <v>4</v>
      </c>
      <c r="E47" t="s">
        <v>0</v>
      </c>
    </row>
    <row r="48" spans="1:8" x14ac:dyDescent="0.25">
      <c r="C48">
        <v>8842607</v>
      </c>
      <c r="D48">
        <v>4170064</v>
      </c>
      <c r="E48">
        <v>0.99712491035461404</v>
      </c>
    </row>
    <row r="49" spans="1:8" x14ac:dyDescent="0.25">
      <c r="E49">
        <v>0.99663949012756303</v>
      </c>
    </row>
    <row r="50" spans="1:8" x14ac:dyDescent="0.25">
      <c r="C50" t="s">
        <v>13</v>
      </c>
      <c r="D50" t="s">
        <v>14</v>
      </c>
      <c r="E50">
        <v>1.01309943199157</v>
      </c>
    </row>
    <row r="51" spans="1:8" x14ac:dyDescent="0.25">
      <c r="C51">
        <v>7.4596474318672898</v>
      </c>
      <c r="D51">
        <v>7.4638211664773202</v>
      </c>
      <c r="E51">
        <v>1.0106291770935001</v>
      </c>
      <c r="G51" t="s">
        <v>22</v>
      </c>
      <c r="H51" s="3">
        <f>(D51-C51)/C51</f>
        <v>5.5950829421244912E-4</v>
      </c>
    </row>
    <row r="52" spans="1:8" x14ac:dyDescent="0.25">
      <c r="E52">
        <v>0.98810601234436002</v>
      </c>
    </row>
    <row r="53" spans="1:8" x14ac:dyDescent="0.25">
      <c r="E53">
        <v>0.99315881729125899</v>
      </c>
    </row>
    <row r="54" spans="1:8" x14ac:dyDescent="0.25">
      <c r="E54">
        <v>1.0002300739288299</v>
      </c>
    </row>
    <row r="55" spans="1:8" x14ac:dyDescent="0.25">
      <c r="E55">
        <v>1.01289582252502</v>
      </c>
    </row>
    <row r="56" spans="1:8" x14ac:dyDescent="0.25">
      <c r="C56" t="s">
        <v>19</v>
      </c>
      <c r="D56">
        <v>47.6571294059124</v>
      </c>
      <c r="E56">
        <v>1.01220726966857</v>
      </c>
    </row>
    <row r="58" spans="1:8" x14ac:dyDescent="0.25">
      <c r="B58" t="s">
        <v>1</v>
      </c>
      <c r="E58">
        <f>MEDIAN(E48:E56)</f>
        <v>1.0002300739288299</v>
      </c>
    </row>
    <row r="59" spans="1:8" x14ac:dyDescent="0.25">
      <c r="B59" t="s">
        <v>5</v>
      </c>
      <c r="C59">
        <f>C48-D48</f>
        <v>4672543</v>
      </c>
    </row>
    <row r="60" spans="1:8" x14ac:dyDescent="0.25">
      <c r="B60" t="s">
        <v>7</v>
      </c>
      <c r="C60" s="1">
        <f>(D48-C48)/C48</f>
        <v>-0.52841237883805081</v>
      </c>
    </row>
    <row r="62" spans="1:8" x14ac:dyDescent="0.25">
      <c r="A62" t="s">
        <v>10</v>
      </c>
      <c r="C62" t="s">
        <v>3</v>
      </c>
      <c r="D62" t="s">
        <v>4</v>
      </c>
      <c r="E62" t="s">
        <v>0</v>
      </c>
    </row>
    <row r="63" spans="1:8" x14ac:dyDescent="0.25">
      <c r="C63">
        <v>6911563</v>
      </c>
      <c r="D63">
        <v>1762142</v>
      </c>
      <c r="E63">
        <v>0.79308295249938898</v>
      </c>
    </row>
    <row r="64" spans="1:8" x14ac:dyDescent="0.25">
      <c r="E64">
        <v>0.73900079727172796</v>
      </c>
    </row>
    <row r="65" spans="1:8" x14ac:dyDescent="0.25">
      <c r="C65" t="s">
        <v>13</v>
      </c>
      <c r="D65" t="s">
        <v>14</v>
      </c>
      <c r="E65">
        <v>0.72159695625305098</v>
      </c>
    </row>
    <row r="66" spans="1:8" x14ac:dyDescent="0.25">
      <c r="C66">
        <v>5.7053603573851603</v>
      </c>
      <c r="D66">
        <v>5.7065960118300403</v>
      </c>
      <c r="E66">
        <v>0.73307228088378895</v>
      </c>
      <c r="G66" t="s">
        <v>22</v>
      </c>
      <c r="H66" s="3">
        <f>(D66-C66)/C66</f>
        <v>2.1657780884611072E-4</v>
      </c>
    </row>
    <row r="67" spans="1:8" x14ac:dyDescent="0.25">
      <c r="E67">
        <v>0.73138570785522405</v>
      </c>
    </row>
    <row r="68" spans="1:8" x14ac:dyDescent="0.25">
      <c r="E68">
        <v>0.76448893547058105</v>
      </c>
    </row>
    <row r="69" spans="1:8" x14ac:dyDescent="0.25">
      <c r="E69">
        <v>0.73367953300475997</v>
      </c>
    </row>
    <row r="70" spans="1:8" x14ac:dyDescent="0.25">
      <c r="E70">
        <v>0.736164331436157</v>
      </c>
    </row>
    <row r="71" spans="1:8" x14ac:dyDescent="0.25">
      <c r="C71" t="s">
        <v>19</v>
      </c>
      <c r="D71">
        <v>48.601971121724802</v>
      </c>
      <c r="E71">
        <v>0.74165582656860296</v>
      </c>
    </row>
    <row r="73" spans="1:8" x14ac:dyDescent="0.25">
      <c r="B73" t="s">
        <v>1</v>
      </c>
      <c r="E73">
        <f>MEDIAN(E63:E71)</f>
        <v>0.736164331436157</v>
      </c>
    </row>
    <row r="74" spans="1:8" x14ac:dyDescent="0.25">
      <c r="B74" t="s">
        <v>5</v>
      </c>
      <c r="C74">
        <f>C63-D63</f>
        <v>5149421</v>
      </c>
    </row>
    <row r="75" spans="1:8" x14ac:dyDescent="0.25">
      <c r="B75" t="s">
        <v>7</v>
      </c>
      <c r="C75" s="1">
        <f>(D63-C63)/C63</f>
        <v>-0.74504435537952851</v>
      </c>
    </row>
    <row r="77" spans="1:8" x14ac:dyDescent="0.25">
      <c r="A77" t="s">
        <v>12</v>
      </c>
      <c r="C77" t="s">
        <v>3</v>
      </c>
      <c r="D77" t="s">
        <v>4</v>
      </c>
      <c r="E77" t="s">
        <v>0</v>
      </c>
    </row>
    <row r="78" spans="1:8" x14ac:dyDescent="0.25">
      <c r="C78">
        <v>10741871</v>
      </c>
      <c r="D78">
        <v>6106854</v>
      </c>
      <c r="E78">
        <v>1.2467305660247801</v>
      </c>
    </row>
    <row r="79" spans="1:8" x14ac:dyDescent="0.25">
      <c r="E79">
        <v>1.2439765930175699</v>
      </c>
    </row>
    <row r="80" spans="1:8" x14ac:dyDescent="0.25">
      <c r="C80" t="s">
        <v>13</v>
      </c>
      <c r="D80" t="s">
        <v>14</v>
      </c>
      <c r="E80">
        <v>1.2490470409393299</v>
      </c>
    </row>
    <row r="81" spans="1:8" x14ac:dyDescent="0.25">
      <c r="C81">
        <v>7.4532773843143696</v>
      </c>
      <c r="D81">
        <v>7.4557776100788198</v>
      </c>
      <c r="E81">
        <v>1.2171313762664699</v>
      </c>
      <c r="G81" t="s">
        <v>22</v>
      </c>
      <c r="H81" s="3">
        <f>(D81-C81)/C81</f>
        <v>3.3545320206544135E-4</v>
      </c>
    </row>
    <row r="82" spans="1:8" x14ac:dyDescent="0.25">
      <c r="E82">
        <v>1.22303938865661</v>
      </c>
    </row>
    <row r="83" spans="1:8" x14ac:dyDescent="0.25">
      <c r="E83">
        <v>1.2193133831024101</v>
      </c>
    </row>
    <row r="84" spans="1:8" x14ac:dyDescent="0.25">
      <c r="E84">
        <v>1.22942447662353</v>
      </c>
    </row>
    <row r="85" spans="1:8" x14ac:dyDescent="0.25">
      <c r="E85">
        <v>1.2516615390777499</v>
      </c>
    </row>
    <row r="86" spans="1:8" x14ac:dyDescent="0.25">
      <c r="C86" t="s">
        <v>19</v>
      </c>
      <c r="D86">
        <v>47.669994051922799</v>
      </c>
      <c r="E86">
        <v>1.2143523693084699</v>
      </c>
    </row>
    <row r="88" spans="1:8" x14ac:dyDescent="0.25">
      <c r="B88" t="s">
        <v>1</v>
      </c>
      <c r="E88">
        <f>MEDIAN(E78:E86)</f>
        <v>1.22942447662353</v>
      </c>
    </row>
    <row r="89" spans="1:8" x14ac:dyDescent="0.25">
      <c r="B89" t="s">
        <v>5</v>
      </c>
      <c r="C89">
        <f>C78-D78</f>
        <v>4635017</v>
      </c>
    </row>
    <row r="90" spans="1:8" x14ac:dyDescent="0.25">
      <c r="B90" t="s">
        <v>7</v>
      </c>
      <c r="C90" s="1">
        <f>(D78-C78)/C78</f>
        <v>-0.43149065930879266</v>
      </c>
    </row>
    <row r="92" spans="1:8" x14ac:dyDescent="0.25">
      <c r="A92" t="s">
        <v>11</v>
      </c>
      <c r="C92" t="s">
        <v>3</v>
      </c>
      <c r="D92" t="s">
        <v>4</v>
      </c>
      <c r="E92" t="s">
        <v>0</v>
      </c>
    </row>
    <row r="93" spans="1:8" x14ac:dyDescent="0.25">
      <c r="C93">
        <v>10520301</v>
      </c>
      <c r="D93">
        <v>5515065</v>
      </c>
      <c r="E93">
        <v>1.1943497657775799</v>
      </c>
    </row>
    <row r="94" spans="1:8" x14ac:dyDescent="0.25">
      <c r="E94">
        <v>1.2021396160125699</v>
      </c>
    </row>
    <row r="95" spans="1:8" x14ac:dyDescent="0.25">
      <c r="C95" t="s">
        <v>13</v>
      </c>
      <c r="D95" t="s">
        <v>14</v>
      </c>
      <c r="E95">
        <v>1.20997238159179</v>
      </c>
    </row>
    <row r="96" spans="1:8" x14ac:dyDescent="0.25">
      <c r="C96">
        <v>7.2867811129162101</v>
      </c>
      <c r="D96">
        <v>7.2890740823232401</v>
      </c>
      <c r="E96">
        <v>1.2256655693054099</v>
      </c>
      <c r="G96" t="s">
        <v>22</v>
      </c>
      <c r="H96" s="3">
        <f>(D96-C96)/C96</f>
        <v>3.1467521413063064E-4</v>
      </c>
    </row>
    <row r="97" spans="2:5" x14ac:dyDescent="0.25">
      <c r="E97">
        <v>1.1942386627197199</v>
      </c>
    </row>
    <row r="98" spans="2:5" x14ac:dyDescent="0.25">
      <c r="E98">
        <v>1.1917428970336901</v>
      </c>
    </row>
    <row r="99" spans="2:5" x14ac:dyDescent="0.25">
      <c r="E99">
        <v>1.17821598052978</v>
      </c>
    </row>
    <row r="100" spans="2:5" x14ac:dyDescent="0.25">
      <c r="E100">
        <v>1.2050311565399101</v>
      </c>
    </row>
    <row r="101" spans="2:5" x14ac:dyDescent="0.25">
      <c r="C101" t="s">
        <v>19</v>
      </c>
      <c r="D101">
        <v>47.763377770968098</v>
      </c>
      <c r="E101">
        <v>1.2068910598754801</v>
      </c>
    </row>
    <row r="103" spans="2:5" x14ac:dyDescent="0.25">
      <c r="B103" t="s">
        <v>1</v>
      </c>
      <c r="E103">
        <f>MEDIAN(E93:E101)</f>
        <v>1.2021396160125699</v>
      </c>
    </row>
    <row r="104" spans="2:5" x14ac:dyDescent="0.25">
      <c r="B104" t="s">
        <v>5</v>
      </c>
      <c r="C104">
        <f>C93-D93</f>
        <v>5005236</v>
      </c>
    </row>
    <row r="105" spans="2:5" x14ac:dyDescent="0.25">
      <c r="B105" t="s">
        <v>7</v>
      </c>
      <c r="C105" s="1">
        <f>(D93-C93)/C93</f>
        <v>-0.47576927694369203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8080-EFEF-4ECD-BE03-29C32A4C66FF}">
  <dimension ref="A2:E105"/>
  <sheetViews>
    <sheetView topLeftCell="A79" zoomScaleNormal="100" workbookViewId="0">
      <selection activeCell="D101" activeCellId="6" sqref="D11 D26 D41 D56 D71 D86 D101"/>
    </sheetView>
  </sheetViews>
  <sheetFormatPr defaultRowHeight="15" x14ac:dyDescent="0.25"/>
  <cols>
    <col min="1" max="1" width="8" bestFit="1" customWidth="1"/>
    <col min="2" max="2" width="34.7109375" bestFit="1" customWidth="1"/>
    <col min="3" max="3" width="35.140625" bestFit="1" customWidth="1"/>
    <col min="4" max="4" width="29.7109375" bestFit="1" customWidth="1"/>
    <col min="5" max="5" width="14.5703125" bestFit="1" customWidth="1"/>
  </cols>
  <sheetData>
    <row r="2" spans="1:5" x14ac:dyDescent="0.25">
      <c r="A2" t="s">
        <v>2</v>
      </c>
      <c r="C2" t="s">
        <v>3</v>
      </c>
      <c r="D2" t="s">
        <v>4</v>
      </c>
      <c r="E2" t="s">
        <v>0</v>
      </c>
    </row>
    <row r="3" spans="1:5" x14ac:dyDescent="0.25">
      <c r="C3">
        <v>10148796</v>
      </c>
      <c r="D3">
        <v>1370232</v>
      </c>
      <c r="E3">
        <v>1.16073274612426</v>
      </c>
    </row>
    <row r="4" spans="1:5" x14ac:dyDescent="0.25">
      <c r="C4" t="s">
        <v>15</v>
      </c>
      <c r="D4">
        <v>18019728</v>
      </c>
      <c r="E4">
        <v>1.15600109100341</v>
      </c>
    </row>
    <row r="5" spans="1:5" x14ac:dyDescent="0.25">
      <c r="C5" t="s">
        <v>18</v>
      </c>
      <c r="D5" t="s">
        <v>17</v>
      </c>
      <c r="E5">
        <v>1.20298767089843</v>
      </c>
    </row>
    <row r="6" spans="1:5" x14ac:dyDescent="0.25">
      <c r="C6">
        <v>6.2961346245779302</v>
      </c>
      <c r="D6">
        <v>6.2882550330948703</v>
      </c>
      <c r="E6">
        <v>1.1746568679809499</v>
      </c>
    </row>
    <row r="7" spans="1:5" x14ac:dyDescent="0.25">
      <c r="E7">
        <v>1.1873664855957</v>
      </c>
    </row>
    <row r="8" spans="1:5" x14ac:dyDescent="0.25">
      <c r="E8">
        <v>1.1817827224731401</v>
      </c>
    </row>
    <row r="9" spans="1:5" x14ac:dyDescent="0.25">
      <c r="C9" t="s">
        <v>20</v>
      </c>
      <c r="D9">
        <f>D3*8/D4</f>
        <v>0.60832527549805415</v>
      </c>
      <c r="E9">
        <v>1.2002751827239899</v>
      </c>
    </row>
    <row r="10" spans="1:5" x14ac:dyDescent="0.25">
      <c r="E10">
        <v>1.20597600936889</v>
      </c>
    </row>
    <row r="11" spans="1:5" x14ac:dyDescent="0.25">
      <c r="C11" t="s">
        <v>19</v>
      </c>
      <c r="D11">
        <v>39.127557388540801</v>
      </c>
      <c r="E11">
        <v>1.17276859283447</v>
      </c>
    </row>
    <row r="13" spans="1:5" x14ac:dyDescent="0.25">
      <c r="B13" t="s">
        <v>1</v>
      </c>
      <c r="E13">
        <f>MEDIAN(E3:E11)</f>
        <v>1.1817827224731401</v>
      </c>
    </row>
    <row r="14" spans="1:5" x14ac:dyDescent="0.25">
      <c r="B14" t="s">
        <v>5</v>
      </c>
      <c r="C14">
        <f>C3-D3</f>
        <v>8778564</v>
      </c>
    </row>
    <row r="15" spans="1:5" x14ac:dyDescent="0.25">
      <c r="B15" t="s">
        <v>7</v>
      </c>
      <c r="C15" s="1">
        <f>(D3-C3)/C3</f>
        <v>-0.86498575791650556</v>
      </c>
    </row>
    <row r="17" spans="1:5" x14ac:dyDescent="0.25">
      <c r="A17" t="s">
        <v>6</v>
      </c>
      <c r="C17" t="s">
        <v>3</v>
      </c>
      <c r="D17" t="s">
        <v>4</v>
      </c>
      <c r="E17" t="s">
        <v>0</v>
      </c>
    </row>
    <row r="18" spans="1:5" x14ac:dyDescent="0.25">
      <c r="C18">
        <v>8945593</v>
      </c>
      <c r="D18">
        <v>316091</v>
      </c>
      <c r="E18">
        <v>1.02422595024108</v>
      </c>
    </row>
    <row r="19" spans="1:5" x14ac:dyDescent="0.25">
      <c r="E19">
        <v>1.03753185272216</v>
      </c>
    </row>
    <row r="20" spans="1:5" x14ac:dyDescent="0.25">
      <c r="C20" t="s">
        <v>13</v>
      </c>
      <c r="D20" t="s">
        <v>14</v>
      </c>
      <c r="E20">
        <v>1.0297436714172301</v>
      </c>
    </row>
    <row r="21" spans="1:5" x14ac:dyDescent="0.25">
      <c r="C21">
        <v>6.9770599427162301</v>
      </c>
      <c r="D21">
        <v>6.9464579421299604</v>
      </c>
      <c r="E21">
        <v>1.04418420791625</v>
      </c>
    </row>
    <row r="22" spans="1:5" x14ac:dyDescent="0.25">
      <c r="E22">
        <v>1.04144811630249</v>
      </c>
    </row>
    <row r="23" spans="1:5" x14ac:dyDescent="0.25">
      <c r="E23">
        <v>0.99830603599548295</v>
      </c>
    </row>
    <row r="24" spans="1:5" x14ac:dyDescent="0.25">
      <c r="E24">
        <v>1.0380773544311499</v>
      </c>
    </row>
    <row r="25" spans="1:5" x14ac:dyDescent="0.25">
      <c r="E25">
        <v>1.0278005599975499</v>
      </c>
    </row>
    <row r="26" spans="1:5" x14ac:dyDescent="0.25">
      <c r="C26" t="s">
        <v>19</v>
      </c>
      <c r="D26">
        <v>39.860889112215403</v>
      </c>
      <c r="E26">
        <v>1.05484747886657</v>
      </c>
    </row>
    <row r="28" spans="1:5" x14ac:dyDescent="0.25">
      <c r="B28" t="s">
        <v>1</v>
      </c>
      <c r="E28">
        <f>MEDIAN(E18:E26)</f>
        <v>1.03753185272216</v>
      </c>
    </row>
    <row r="29" spans="1:5" x14ac:dyDescent="0.25">
      <c r="B29" t="s">
        <v>5</v>
      </c>
      <c r="C29">
        <f>C18-D18</f>
        <v>8629502</v>
      </c>
    </row>
    <row r="30" spans="1:5" x14ac:dyDescent="0.25">
      <c r="B30" t="s">
        <v>7</v>
      </c>
      <c r="C30" s="1">
        <f>(D18-C18)/C18</f>
        <v>-0.96466517088358483</v>
      </c>
    </row>
    <row r="32" spans="1:5" x14ac:dyDescent="0.25">
      <c r="A32" t="s">
        <v>8</v>
      </c>
      <c r="C32" t="s">
        <v>3</v>
      </c>
      <c r="D32" t="s">
        <v>4</v>
      </c>
      <c r="E32" t="s">
        <v>0</v>
      </c>
    </row>
    <row r="33" spans="1:5" x14ac:dyDescent="0.25">
      <c r="C33">
        <v>10513360</v>
      </c>
      <c r="D33">
        <v>1820127</v>
      </c>
      <c r="E33">
        <v>1.25845575332641</v>
      </c>
    </row>
    <row r="34" spans="1:5" x14ac:dyDescent="0.25">
      <c r="E34">
        <v>1.2106122970580999</v>
      </c>
    </row>
    <row r="35" spans="1:5" x14ac:dyDescent="0.25">
      <c r="C35" t="s">
        <v>13</v>
      </c>
      <c r="D35" t="s">
        <v>14</v>
      </c>
      <c r="E35">
        <v>1.1770713329315099</v>
      </c>
    </row>
    <row r="36" spans="1:5" x14ac:dyDescent="0.25">
      <c r="C36">
        <v>7.1898839662195604</v>
      </c>
      <c r="D36">
        <v>7.1867416112278102</v>
      </c>
      <c r="E36">
        <v>1.2129149436950599</v>
      </c>
    </row>
    <row r="37" spans="1:5" x14ac:dyDescent="0.25">
      <c r="E37">
        <v>1.1854333877563401</v>
      </c>
    </row>
    <row r="38" spans="1:5" x14ac:dyDescent="0.25">
      <c r="E38">
        <v>1.2075672149658201</v>
      </c>
    </row>
    <row r="39" spans="1:5" x14ac:dyDescent="0.25">
      <c r="E39">
        <v>1.2157855033874501</v>
      </c>
    </row>
    <row r="40" spans="1:5" x14ac:dyDescent="0.25">
      <c r="E40">
        <v>1.2088215351104701</v>
      </c>
    </row>
    <row r="41" spans="1:5" x14ac:dyDescent="0.25">
      <c r="C41" t="s">
        <v>19</v>
      </c>
      <c r="D41">
        <v>39.142372910860601</v>
      </c>
      <c r="E41">
        <v>1.21926569938659</v>
      </c>
    </row>
    <row r="43" spans="1:5" x14ac:dyDescent="0.25">
      <c r="B43" t="s">
        <v>1</v>
      </c>
      <c r="E43">
        <f>MEDIAN(E33:E41)</f>
        <v>1.2106122970580999</v>
      </c>
    </row>
    <row r="44" spans="1:5" x14ac:dyDescent="0.25">
      <c r="B44" t="s">
        <v>5</v>
      </c>
      <c r="C44">
        <f>C33-D33</f>
        <v>8693233</v>
      </c>
    </row>
    <row r="45" spans="1:5" x14ac:dyDescent="0.25">
      <c r="B45" t="s">
        <v>7</v>
      </c>
      <c r="C45" s="1">
        <f>(D33-C33)/C33</f>
        <v>-0.82687485256854132</v>
      </c>
    </row>
    <row r="47" spans="1:5" x14ac:dyDescent="0.25">
      <c r="A47" t="s">
        <v>9</v>
      </c>
      <c r="C47" t="s">
        <v>3</v>
      </c>
      <c r="D47" t="s">
        <v>4</v>
      </c>
      <c r="E47" t="s">
        <v>0</v>
      </c>
    </row>
    <row r="48" spans="1:5" x14ac:dyDescent="0.25">
      <c r="C48">
        <v>8842607</v>
      </c>
      <c r="D48">
        <v>243048</v>
      </c>
      <c r="E48">
        <v>0.98471856117248502</v>
      </c>
    </row>
    <row r="49" spans="1:5" x14ac:dyDescent="0.25">
      <c r="E49">
        <v>0.978906869888305</v>
      </c>
    </row>
    <row r="50" spans="1:5" x14ac:dyDescent="0.25">
      <c r="C50" t="s">
        <v>13</v>
      </c>
      <c r="D50" t="s">
        <v>14</v>
      </c>
      <c r="E50">
        <v>0.97605252265930098</v>
      </c>
    </row>
    <row r="51" spans="1:5" x14ac:dyDescent="0.25">
      <c r="C51">
        <v>7.4596474318672898</v>
      </c>
      <c r="D51">
        <v>7.4420801288762197</v>
      </c>
      <c r="E51">
        <v>1.0049815177917401</v>
      </c>
    </row>
    <row r="52" spans="1:5" x14ac:dyDescent="0.25">
      <c r="E52">
        <v>0.98395824432373002</v>
      </c>
    </row>
    <row r="53" spans="1:5" x14ac:dyDescent="0.25">
      <c r="E53">
        <v>0.970847368240356</v>
      </c>
    </row>
    <row r="54" spans="1:5" x14ac:dyDescent="0.25">
      <c r="E54">
        <v>0.97091197967529297</v>
      </c>
    </row>
    <row r="55" spans="1:5" x14ac:dyDescent="0.25">
      <c r="E55">
        <v>0.98036003112792902</v>
      </c>
    </row>
    <row r="56" spans="1:5" x14ac:dyDescent="0.25">
      <c r="C56" t="s">
        <v>19</v>
      </c>
      <c r="D56">
        <v>39.928474693458099</v>
      </c>
      <c r="E56">
        <v>1.0039494037628101</v>
      </c>
    </row>
    <row r="58" spans="1:5" x14ac:dyDescent="0.25">
      <c r="B58" t="s">
        <v>1</v>
      </c>
      <c r="E58">
        <f>MEDIAN(E48:E56)</f>
        <v>0.98036003112792902</v>
      </c>
    </row>
    <row r="59" spans="1:5" x14ac:dyDescent="0.25">
      <c r="B59" t="s">
        <v>5</v>
      </c>
      <c r="C59">
        <f>C48-D48</f>
        <v>8599559</v>
      </c>
    </row>
    <row r="60" spans="1:5" x14ac:dyDescent="0.25">
      <c r="B60" t="s">
        <v>7</v>
      </c>
      <c r="C60" s="1">
        <f>(D48-C48)/C48</f>
        <v>-0.97251398823898882</v>
      </c>
    </row>
    <row r="62" spans="1:5" x14ac:dyDescent="0.25">
      <c r="A62" t="s">
        <v>10</v>
      </c>
      <c r="B62" t="s">
        <v>21</v>
      </c>
      <c r="C62" t="s">
        <v>3</v>
      </c>
      <c r="D62" t="s">
        <v>4</v>
      </c>
      <c r="E62" t="s">
        <v>0</v>
      </c>
    </row>
    <row r="63" spans="1:5" x14ac:dyDescent="0.25">
      <c r="C63">
        <v>6911563</v>
      </c>
      <c r="D63">
        <v>11262</v>
      </c>
      <c r="E63">
        <v>0.70900583267211903</v>
      </c>
    </row>
    <row r="64" spans="1:5" x14ac:dyDescent="0.25">
      <c r="E64">
        <v>0.71662473678588801</v>
      </c>
    </row>
    <row r="65" spans="1:5" x14ac:dyDescent="0.25">
      <c r="C65" t="s">
        <v>13</v>
      </c>
      <c r="D65" t="s">
        <v>14</v>
      </c>
      <c r="E65">
        <v>0.72756385803222601</v>
      </c>
    </row>
    <row r="66" spans="1:5" x14ac:dyDescent="0.25">
      <c r="C66">
        <v>5.7053603573851603</v>
      </c>
      <c r="D66">
        <v>5.3756366207890798</v>
      </c>
      <c r="E66">
        <v>0.73242712020874001</v>
      </c>
    </row>
    <row r="67" spans="1:5" x14ac:dyDescent="0.25">
      <c r="E67">
        <v>0.72227287292480402</v>
      </c>
    </row>
    <row r="68" spans="1:5" x14ac:dyDescent="0.25">
      <c r="E68">
        <v>0.7227783203125</v>
      </c>
    </row>
    <row r="69" spans="1:5" x14ac:dyDescent="0.25">
      <c r="E69">
        <v>0.73604774475097601</v>
      </c>
    </row>
    <row r="70" spans="1:5" x14ac:dyDescent="0.25">
      <c r="E70">
        <v>0.72477912902831998</v>
      </c>
    </row>
    <row r="71" spans="1:5" x14ac:dyDescent="0.25">
      <c r="C71" t="s">
        <v>19</v>
      </c>
      <c r="D71">
        <v>38.976335456031698</v>
      </c>
      <c r="E71">
        <v>0.73109340667724598</v>
      </c>
    </row>
    <row r="73" spans="1:5" x14ac:dyDescent="0.25">
      <c r="B73" t="s">
        <v>1</v>
      </c>
      <c r="E73">
        <f>MEDIAN(E63:E71)</f>
        <v>0.72477912902831998</v>
      </c>
    </row>
    <row r="74" spans="1:5" x14ac:dyDescent="0.25">
      <c r="B74" t="s">
        <v>5</v>
      </c>
      <c r="C74">
        <f>C63-D63</f>
        <v>6900301</v>
      </c>
    </row>
    <row r="75" spans="1:5" x14ac:dyDescent="0.25">
      <c r="B75" t="s">
        <v>7</v>
      </c>
      <c r="C75" s="1">
        <f>(D63-C63)/C63</f>
        <v>-0.9983705567033101</v>
      </c>
    </row>
    <row r="77" spans="1:5" x14ac:dyDescent="0.25">
      <c r="A77" t="s">
        <v>12</v>
      </c>
      <c r="C77" t="s">
        <v>3</v>
      </c>
      <c r="D77" t="s">
        <v>4</v>
      </c>
      <c r="E77" t="s">
        <v>0</v>
      </c>
    </row>
    <row r="78" spans="1:5" x14ac:dyDescent="0.25">
      <c r="C78">
        <v>10741871</v>
      </c>
      <c r="D78">
        <v>1611120</v>
      </c>
      <c r="E78">
        <v>1.2338831424713099</v>
      </c>
    </row>
    <row r="79" spans="1:5" x14ac:dyDescent="0.25">
      <c r="E79">
        <v>1.2041332721710201</v>
      </c>
    </row>
    <row r="80" spans="1:5" x14ac:dyDescent="0.25">
      <c r="C80" t="s">
        <v>13</v>
      </c>
      <c r="D80" t="s">
        <v>14</v>
      </c>
      <c r="E80">
        <v>1.18790054321289</v>
      </c>
    </row>
    <row r="81" spans="1:5" x14ac:dyDescent="0.25">
      <c r="C81">
        <v>7.4532773843143696</v>
      </c>
      <c r="D81">
        <v>7.4506067492901797</v>
      </c>
      <c r="E81">
        <v>1.2006266117095901</v>
      </c>
    </row>
    <row r="82" spans="1:5" x14ac:dyDescent="0.25">
      <c r="E82">
        <v>1.1843991279602</v>
      </c>
    </row>
    <row r="83" spans="1:5" x14ac:dyDescent="0.25">
      <c r="E83">
        <v>1.18874168395996</v>
      </c>
    </row>
    <row r="84" spans="1:5" x14ac:dyDescent="0.25">
      <c r="E84">
        <v>1.18871068954467</v>
      </c>
    </row>
    <row r="85" spans="1:5" x14ac:dyDescent="0.25">
      <c r="E85">
        <v>1.1932499408721899</v>
      </c>
    </row>
    <row r="86" spans="1:5" x14ac:dyDescent="0.25">
      <c r="C86" t="s">
        <v>19</v>
      </c>
      <c r="D86">
        <v>39.278826164290997</v>
      </c>
      <c r="E86">
        <v>1.21185898780822</v>
      </c>
    </row>
    <row r="88" spans="1:5" x14ac:dyDescent="0.25">
      <c r="B88" t="s">
        <v>1</v>
      </c>
      <c r="E88">
        <f>MEDIAN(E78:E86)</f>
        <v>1.1932499408721899</v>
      </c>
    </row>
    <row r="89" spans="1:5" x14ac:dyDescent="0.25">
      <c r="B89" t="s">
        <v>5</v>
      </c>
      <c r="C89">
        <f>C78-D78</f>
        <v>9130751</v>
      </c>
    </row>
    <row r="90" spans="1:5" x14ac:dyDescent="0.25">
      <c r="B90" t="s">
        <v>7</v>
      </c>
      <c r="C90" s="1">
        <f>(D78-C78)/C78</f>
        <v>-0.85001495549518324</v>
      </c>
    </row>
    <row r="92" spans="1:5" x14ac:dyDescent="0.25">
      <c r="A92" t="s">
        <v>11</v>
      </c>
      <c r="C92" t="s">
        <v>3</v>
      </c>
      <c r="D92" t="s">
        <v>4</v>
      </c>
      <c r="E92" t="s">
        <v>0</v>
      </c>
    </row>
    <row r="93" spans="1:5" x14ac:dyDescent="0.25">
      <c r="C93">
        <v>10520301</v>
      </c>
      <c r="D93">
        <v>1408323</v>
      </c>
      <c r="E93">
        <v>1.1576116085052399</v>
      </c>
    </row>
    <row r="94" spans="1:5" x14ac:dyDescent="0.25">
      <c r="E94">
        <v>1.1876807212829501</v>
      </c>
    </row>
    <row r="95" spans="1:5" x14ac:dyDescent="0.25">
      <c r="C95" t="s">
        <v>13</v>
      </c>
      <c r="D95" t="s">
        <v>14</v>
      </c>
      <c r="E95">
        <v>1.1531057357787999</v>
      </c>
    </row>
    <row r="96" spans="1:5" x14ac:dyDescent="0.25">
      <c r="C96">
        <v>7.2867811129162101</v>
      </c>
      <c r="D96">
        <v>7.2920261644895996</v>
      </c>
      <c r="E96">
        <v>1.1453268527984599</v>
      </c>
    </row>
    <row r="97" spans="2:5" x14ac:dyDescent="0.25">
      <c r="E97">
        <v>1.15508961677551</v>
      </c>
    </row>
    <row r="98" spans="2:5" x14ac:dyDescent="0.25">
      <c r="E98">
        <v>1.1442081928253101</v>
      </c>
    </row>
    <row r="99" spans="2:5" x14ac:dyDescent="0.25">
      <c r="E99">
        <v>1.14909696578979</v>
      </c>
    </row>
    <row r="100" spans="2:5" x14ac:dyDescent="0.25">
      <c r="E100">
        <v>1.14746165275573</v>
      </c>
    </row>
    <row r="101" spans="2:5" x14ac:dyDescent="0.25">
      <c r="C101" t="s">
        <v>19</v>
      </c>
      <c r="D101">
        <v>39.4241258294674</v>
      </c>
      <c r="E101">
        <v>1.1664502620696999</v>
      </c>
    </row>
    <row r="103" spans="2:5" x14ac:dyDescent="0.25">
      <c r="B103" t="s">
        <v>1</v>
      </c>
      <c r="E103">
        <f>MEDIAN(E93:E101)</f>
        <v>1.1531057357787999</v>
      </c>
    </row>
    <row r="104" spans="2:5" x14ac:dyDescent="0.25">
      <c r="B104" t="s">
        <v>5</v>
      </c>
      <c r="C104">
        <f>C93-D93</f>
        <v>9111978</v>
      </c>
    </row>
    <row r="105" spans="2:5" x14ac:dyDescent="0.25">
      <c r="B105" t="s">
        <v>7</v>
      </c>
      <c r="C105" s="1">
        <f>(D93-C93)/C93</f>
        <v>-0.86613282262551228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7B27-89FA-4453-A5DF-53657CE0F654}">
  <dimension ref="B3:N28"/>
  <sheetViews>
    <sheetView workbookViewId="0">
      <selection activeCell="J17" sqref="J17"/>
    </sheetView>
  </sheetViews>
  <sheetFormatPr defaultRowHeight="15" x14ac:dyDescent="0.25"/>
  <cols>
    <col min="3" max="3" width="23.7109375" bestFit="1" customWidth="1"/>
    <col min="5" max="5" width="33.140625" bestFit="1" customWidth="1"/>
    <col min="6" max="6" width="27.7109375" bestFit="1" customWidth="1"/>
    <col min="7" max="7" width="15.140625" bestFit="1" customWidth="1"/>
    <col min="8" max="8" width="18.42578125" bestFit="1" customWidth="1"/>
    <col min="10" max="10" width="35.140625" bestFit="1" customWidth="1"/>
    <col min="11" max="11" width="29.7109375" bestFit="1" customWidth="1"/>
    <col min="12" max="12" width="11.140625" bestFit="1" customWidth="1"/>
    <col min="14" max="14" width="14.140625" bestFit="1" customWidth="1"/>
  </cols>
  <sheetData>
    <row r="3" spans="2:14" x14ac:dyDescent="0.25">
      <c r="B3" s="4" t="s">
        <v>23</v>
      </c>
      <c r="C3" t="s">
        <v>24</v>
      </c>
      <c r="E3" t="s">
        <v>25</v>
      </c>
      <c r="F3" t="s">
        <v>26</v>
      </c>
      <c r="G3" t="s">
        <v>27</v>
      </c>
      <c r="H3" t="s">
        <v>33</v>
      </c>
      <c r="J3" t="s">
        <v>18</v>
      </c>
      <c r="K3" t="s">
        <v>17</v>
      </c>
      <c r="L3" t="s">
        <v>28</v>
      </c>
      <c r="N3" t="s">
        <v>29</v>
      </c>
    </row>
    <row r="4" spans="2:14" x14ac:dyDescent="0.25">
      <c r="B4" t="s">
        <v>2</v>
      </c>
      <c r="C4">
        <v>1.1562256813049301</v>
      </c>
      <c r="E4">
        <v>10148796</v>
      </c>
      <c r="F4">
        <v>8655543</v>
      </c>
      <c r="G4">
        <f>E4-F4</f>
        <v>1493253</v>
      </c>
      <c r="H4" s="2">
        <f>(E4-F4)/E4</f>
        <v>0.14713597553837912</v>
      </c>
      <c r="J4">
        <v>6.2961346245779302</v>
      </c>
      <c r="K4">
        <v>6.2961346245779302</v>
      </c>
      <c r="L4" s="2">
        <f>(K4-J4)/J4</f>
        <v>0</v>
      </c>
      <c r="N4" t="s">
        <v>30</v>
      </c>
    </row>
    <row r="5" spans="2:14" x14ac:dyDescent="0.25">
      <c r="B5" t="s">
        <v>6</v>
      </c>
      <c r="C5">
        <v>0.97913742065429599</v>
      </c>
      <c r="E5">
        <v>8945593</v>
      </c>
      <c r="F5">
        <v>7345286</v>
      </c>
      <c r="G5">
        <f t="shared" ref="G5:G10" si="0">E5-F5</f>
        <v>1600307</v>
      </c>
      <c r="H5" s="2">
        <f t="shared" ref="H5:H10" si="1">(E5-F5)/E5</f>
        <v>0.17889333887647246</v>
      </c>
      <c r="J5">
        <v>6.9770599427162301</v>
      </c>
      <c r="K5">
        <v>6.9770599427162301</v>
      </c>
      <c r="L5" s="2">
        <f t="shared" ref="L5:L10" si="2">(K5-J5)/J5</f>
        <v>0</v>
      </c>
      <c r="N5" t="s">
        <v>30</v>
      </c>
    </row>
    <row r="6" spans="2:14" x14ac:dyDescent="0.25">
      <c r="B6" t="s">
        <v>8</v>
      </c>
      <c r="C6">
        <v>1.1615967750549301</v>
      </c>
      <c r="E6">
        <v>10513360</v>
      </c>
      <c r="F6">
        <v>8994073</v>
      </c>
      <c r="G6">
        <f t="shared" si="0"/>
        <v>1519287</v>
      </c>
      <c r="H6" s="2">
        <f t="shared" si="1"/>
        <v>0.14451012806562316</v>
      </c>
      <c r="J6">
        <v>7.1898839662195604</v>
      </c>
      <c r="K6">
        <v>7.1898839662195604</v>
      </c>
      <c r="L6" s="2">
        <f t="shared" si="2"/>
        <v>0</v>
      </c>
      <c r="N6" t="s">
        <v>30</v>
      </c>
    </row>
    <row r="7" spans="2:14" x14ac:dyDescent="0.25">
      <c r="B7" t="s">
        <v>9</v>
      </c>
      <c r="C7">
        <v>0.96011972427368097</v>
      </c>
      <c r="E7">
        <v>8842607</v>
      </c>
      <c r="F7">
        <v>7201419</v>
      </c>
      <c r="G7">
        <f t="shared" si="0"/>
        <v>1641188</v>
      </c>
      <c r="H7" s="2">
        <f t="shared" si="1"/>
        <v>0.18560001592290598</v>
      </c>
      <c r="J7">
        <v>7.4596474318672898</v>
      </c>
      <c r="K7">
        <v>7.4596474318672898</v>
      </c>
      <c r="L7" s="2">
        <f t="shared" si="2"/>
        <v>0</v>
      </c>
      <c r="N7" t="s">
        <v>30</v>
      </c>
    </row>
    <row r="8" spans="2:14" x14ac:dyDescent="0.25">
      <c r="B8" t="s">
        <v>10</v>
      </c>
      <c r="C8">
        <v>0.70555877685546797</v>
      </c>
      <c r="E8">
        <v>6911563</v>
      </c>
      <c r="F8">
        <v>5246363</v>
      </c>
      <c r="G8">
        <f t="shared" si="0"/>
        <v>1665200</v>
      </c>
      <c r="H8" s="2">
        <f t="shared" si="1"/>
        <v>0.2409295842344199</v>
      </c>
      <c r="J8">
        <v>5.7053603573851603</v>
      </c>
      <c r="K8">
        <v>5.7053603573851603</v>
      </c>
      <c r="L8" s="2">
        <f t="shared" si="2"/>
        <v>0</v>
      </c>
      <c r="N8" t="s">
        <v>30</v>
      </c>
    </row>
    <row r="9" spans="2:14" x14ac:dyDescent="0.25">
      <c r="B9" t="s">
        <v>12</v>
      </c>
      <c r="C9">
        <v>1.16349792480468</v>
      </c>
      <c r="E9">
        <v>10741871</v>
      </c>
      <c r="F9">
        <v>8923315</v>
      </c>
      <c r="G9">
        <f t="shared" si="0"/>
        <v>1818556</v>
      </c>
      <c r="H9" s="2">
        <f t="shared" si="1"/>
        <v>0.16929601928751517</v>
      </c>
      <c r="J9">
        <v>7.4532773843143696</v>
      </c>
      <c r="K9">
        <v>7.4532773843143696</v>
      </c>
      <c r="L9" s="2">
        <f t="shared" si="2"/>
        <v>0</v>
      </c>
      <c r="N9" t="s">
        <v>30</v>
      </c>
    </row>
    <row r="10" spans="2:14" x14ac:dyDescent="0.25">
      <c r="B10" t="s">
        <v>11</v>
      </c>
      <c r="C10">
        <v>1.1243429183959901</v>
      </c>
      <c r="E10">
        <v>10520301</v>
      </c>
      <c r="F10">
        <v>8467527</v>
      </c>
      <c r="G10">
        <f t="shared" si="0"/>
        <v>2052774</v>
      </c>
      <c r="H10" s="2">
        <f t="shared" si="1"/>
        <v>0.19512502541514734</v>
      </c>
      <c r="J10">
        <v>7.2867811129162101</v>
      </c>
      <c r="K10">
        <v>7.2867811129162101</v>
      </c>
      <c r="L10" s="2">
        <f t="shared" si="2"/>
        <v>0</v>
      </c>
      <c r="N10" t="s">
        <v>30</v>
      </c>
    </row>
    <row r="12" spans="2:14" x14ac:dyDescent="0.25">
      <c r="B12" s="4" t="s">
        <v>32</v>
      </c>
      <c r="C12" t="s">
        <v>24</v>
      </c>
      <c r="E12" t="s">
        <v>25</v>
      </c>
      <c r="F12" t="s">
        <v>26</v>
      </c>
      <c r="G12" t="s">
        <v>27</v>
      </c>
      <c r="H12" t="s">
        <v>33</v>
      </c>
      <c r="J12" t="s">
        <v>18</v>
      </c>
      <c r="K12" t="s">
        <v>17</v>
      </c>
      <c r="L12" t="s">
        <v>28</v>
      </c>
      <c r="N12" t="s">
        <v>29</v>
      </c>
    </row>
    <row r="13" spans="2:14" x14ac:dyDescent="0.25">
      <c r="B13" t="s">
        <v>2</v>
      </c>
      <c r="C13">
        <v>1.1485915184020901</v>
      </c>
      <c r="E13">
        <v>10148796</v>
      </c>
      <c r="F13">
        <v>5862806</v>
      </c>
      <c r="G13">
        <f>E13-F13</f>
        <v>4285990</v>
      </c>
      <c r="H13" s="2">
        <f>(E13-F13)/E13</f>
        <v>0.42231511994132109</v>
      </c>
      <c r="J13">
        <v>6.2961346245779302</v>
      </c>
      <c r="K13">
        <v>6.3015552291675796</v>
      </c>
      <c r="L13" s="2">
        <f>(K13-J13)/J13</f>
        <v>8.6094165910768048E-4</v>
      </c>
      <c r="N13">
        <v>39.127557388540801</v>
      </c>
    </row>
    <row r="14" spans="2:14" x14ac:dyDescent="0.25">
      <c r="B14" t="s">
        <v>6</v>
      </c>
      <c r="C14">
        <v>1.0039811134338299</v>
      </c>
      <c r="E14">
        <v>8945593</v>
      </c>
      <c r="F14">
        <v>4355741</v>
      </c>
      <c r="G14">
        <f t="shared" ref="G14:G19" si="3">E14-F14</f>
        <v>4589852</v>
      </c>
      <c r="H14" s="2">
        <f t="shared" ref="H14:H19" si="4">(E14-F14)/E14</f>
        <v>0.51308527003184701</v>
      </c>
      <c r="J14">
        <v>6.9770599427162301</v>
      </c>
      <c r="K14">
        <v>6.98476235347374</v>
      </c>
      <c r="L14" s="2">
        <f t="shared" ref="L14:L19" si="5">(K14-J14)/J14</f>
        <v>1.1039622449497354E-3</v>
      </c>
      <c r="N14">
        <v>39.860889112215403</v>
      </c>
    </row>
    <row r="15" spans="2:14" x14ac:dyDescent="0.25">
      <c r="B15" t="s">
        <v>8</v>
      </c>
      <c r="C15">
        <v>1.21048903465271</v>
      </c>
      <c r="E15">
        <v>10513360</v>
      </c>
      <c r="F15">
        <v>6223296</v>
      </c>
      <c r="G15">
        <f t="shared" si="3"/>
        <v>4290064</v>
      </c>
      <c r="H15" s="2">
        <f t="shared" si="4"/>
        <v>0.40805831817801352</v>
      </c>
      <c r="J15">
        <v>7.1898839662195604</v>
      </c>
      <c r="K15">
        <v>7.1953852683761204</v>
      </c>
      <c r="L15" s="2">
        <f t="shared" si="5"/>
        <v>7.6514477596674717E-4</v>
      </c>
      <c r="N15">
        <v>39.142372910860601</v>
      </c>
    </row>
    <row r="16" spans="2:14" x14ac:dyDescent="0.25">
      <c r="B16" t="s">
        <v>9</v>
      </c>
      <c r="C16">
        <v>1.0002300739288299</v>
      </c>
      <c r="E16">
        <v>8842607</v>
      </c>
      <c r="F16">
        <v>4170064</v>
      </c>
      <c r="G16">
        <f t="shared" si="3"/>
        <v>4672543</v>
      </c>
      <c r="H16" s="2">
        <f t="shared" si="4"/>
        <v>0.52841237883805081</v>
      </c>
      <c r="J16">
        <v>7.4596474318672898</v>
      </c>
      <c r="K16">
        <v>7.4638211664773202</v>
      </c>
      <c r="L16" s="2">
        <f t="shared" si="5"/>
        <v>5.5950829421244912E-4</v>
      </c>
      <c r="N16">
        <v>39.928474693458099</v>
      </c>
    </row>
    <row r="17" spans="2:14" x14ac:dyDescent="0.25">
      <c r="B17" t="s">
        <v>10</v>
      </c>
      <c r="C17">
        <v>0.736164331436157</v>
      </c>
      <c r="E17">
        <v>6911563</v>
      </c>
      <c r="F17">
        <v>1762142</v>
      </c>
      <c r="G17">
        <f t="shared" si="3"/>
        <v>5149421</v>
      </c>
      <c r="H17" s="2">
        <f t="shared" si="4"/>
        <v>0.74504435537952851</v>
      </c>
      <c r="J17">
        <v>5.7053603573851603</v>
      </c>
      <c r="K17">
        <v>5.7065960118300403</v>
      </c>
      <c r="L17" s="2">
        <f t="shared" si="5"/>
        <v>2.1657780884611072E-4</v>
      </c>
      <c r="N17">
        <v>38.976335456031698</v>
      </c>
    </row>
    <row r="18" spans="2:14" x14ac:dyDescent="0.25">
      <c r="B18" t="s">
        <v>12</v>
      </c>
      <c r="C18">
        <v>1.22942447662353</v>
      </c>
      <c r="E18">
        <v>10741871</v>
      </c>
      <c r="F18">
        <v>6106854</v>
      </c>
      <c r="G18">
        <f t="shared" si="3"/>
        <v>4635017</v>
      </c>
      <c r="H18" s="2">
        <f t="shared" si="4"/>
        <v>0.43149065930879266</v>
      </c>
      <c r="J18">
        <v>7.4532773843143696</v>
      </c>
      <c r="K18">
        <v>7.4557776100788198</v>
      </c>
      <c r="L18" s="2">
        <f t="shared" si="5"/>
        <v>3.3545320206544135E-4</v>
      </c>
      <c r="N18">
        <v>39.278826164290997</v>
      </c>
    </row>
    <row r="19" spans="2:14" x14ac:dyDescent="0.25">
      <c r="B19" t="s">
        <v>11</v>
      </c>
      <c r="C19">
        <v>1.2021396160125699</v>
      </c>
      <c r="E19">
        <v>10520301</v>
      </c>
      <c r="F19">
        <v>5515065</v>
      </c>
      <c r="G19">
        <f t="shared" si="3"/>
        <v>5005236</v>
      </c>
      <c r="H19" s="2">
        <f t="shared" si="4"/>
        <v>0.47576927694369203</v>
      </c>
      <c r="J19">
        <v>7.2867811129162101</v>
      </c>
      <c r="K19">
        <v>7.2890740823232401</v>
      </c>
      <c r="L19" s="2">
        <f t="shared" si="5"/>
        <v>3.1467521413063064E-4</v>
      </c>
      <c r="N19">
        <v>39.4241258294674</v>
      </c>
    </row>
    <row r="21" spans="2:14" x14ac:dyDescent="0.25">
      <c r="B21" s="4" t="s">
        <v>31</v>
      </c>
      <c r="C21" t="s">
        <v>24</v>
      </c>
      <c r="E21" t="s">
        <v>25</v>
      </c>
      <c r="F21" t="s">
        <v>26</v>
      </c>
      <c r="G21" t="s">
        <v>27</v>
      </c>
      <c r="H21" t="s">
        <v>33</v>
      </c>
      <c r="J21" t="s">
        <v>18</v>
      </c>
      <c r="K21" t="s">
        <v>17</v>
      </c>
      <c r="L21" t="s">
        <v>28</v>
      </c>
      <c r="N21" t="s">
        <v>29</v>
      </c>
    </row>
    <row r="22" spans="2:14" x14ac:dyDescent="0.25">
      <c r="B22" t="s">
        <v>2</v>
      </c>
      <c r="C22">
        <v>1.1817827224731401</v>
      </c>
      <c r="E22">
        <v>10148796</v>
      </c>
      <c r="F22">
        <v>1370232</v>
      </c>
      <c r="G22">
        <f>E22-F22</f>
        <v>8778564</v>
      </c>
      <c r="H22" s="2">
        <f>(E22-F22)/E22</f>
        <v>0.86498575791650556</v>
      </c>
      <c r="J22">
        <v>6.2961346245779302</v>
      </c>
      <c r="K22">
        <v>6.2882550330948703</v>
      </c>
      <c r="L22" s="2">
        <f>(K22-J22)/J22</f>
        <v>-1.2514966646838578E-3</v>
      </c>
      <c r="N22">
        <v>39.127557388540801</v>
      </c>
    </row>
    <row r="23" spans="2:14" x14ac:dyDescent="0.25">
      <c r="B23" t="s">
        <v>6</v>
      </c>
      <c r="C23">
        <v>1.03753185272216</v>
      </c>
      <c r="E23">
        <v>8945593</v>
      </c>
      <c r="F23">
        <v>316091</v>
      </c>
      <c r="G23">
        <f t="shared" ref="G23:G28" si="6">E23-F23</f>
        <v>8629502</v>
      </c>
      <c r="H23" s="2">
        <f t="shared" ref="H23:H28" si="7">(E23-F23)/E23</f>
        <v>0.96466517088358483</v>
      </c>
      <c r="J23">
        <v>6.9770599427162301</v>
      </c>
      <c r="K23">
        <v>6.9464579421299604</v>
      </c>
      <c r="L23" s="2">
        <f t="shared" ref="L23:L28" si="8">(K23-J23)/J23</f>
        <v>-4.3860882431169274E-3</v>
      </c>
      <c r="N23">
        <v>39.860889112215403</v>
      </c>
    </row>
    <row r="24" spans="2:14" x14ac:dyDescent="0.25">
      <c r="B24" t="s">
        <v>8</v>
      </c>
      <c r="C24">
        <v>1.2106122970580999</v>
      </c>
      <c r="E24">
        <v>10513360</v>
      </c>
      <c r="F24">
        <v>1820127</v>
      </c>
      <c r="G24">
        <f t="shared" si="6"/>
        <v>8693233</v>
      </c>
      <c r="H24" s="2">
        <f t="shared" si="7"/>
        <v>0.82687485256854132</v>
      </c>
      <c r="J24">
        <v>7.1898839662195604</v>
      </c>
      <c r="K24">
        <v>7.1867416112278102</v>
      </c>
      <c r="L24" s="2">
        <f t="shared" si="8"/>
        <v>-4.3705225376570929E-4</v>
      </c>
      <c r="N24">
        <v>39.142372910860601</v>
      </c>
    </row>
    <row r="25" spans="2:14" x14ac:dyDescent="0.25">
      <c r="B25" t="s">
        <v>9</v>
      </c>
      <c r="C25">
        <v>0.98036003112792902</v>
      </c>
      <c r="E25">
        <v>8842607</v>
      </c>
      <c r="F25">
        <v>243048</v>
      </c>
      <c r="G25">
        <f t="shared" si="6"/>
        <v>8599559</v>
      </c>
      <c r="H25" s="2">
        <f t="shared" si="7"/>
        <v>0.97251398823898882</v>
      </c>
      <c r="J25">
        <v>7.4596474318672898</v>
      </c>
      <c r="K25">
        <v>7.4420801288762197</v>
      </c>
      <c r="L25" s="2">
        <f t="shared" si="8"/>
        <v>-2.3549776516277924E-3</v>
      </c>
      <c r="N25">
        <v>39.928474693458099</v>
      </c>
    </row>
    <row r="26" spans="2:14" x14ac:dyDescent="0.25">
      <c r="B26" t="s">
        <v>10</v>
      </c>
      <c r="C26">
        <v>0.72477912902831998</v>
      </c>
      <c r="E26">
        <v>6911563</v>
      </c>
      <c r="F26">
        <v>11262</v>
      </c>
      <c r="G26">
        <f t="shared" si="6"/>
        <v>6900301</v>
      </c>
      <c r="H26" s="2">
        <f t="shared" si="7"/>
        <v>0.9983705567033101</v>
      </c>
      <c r="J26">
        <v>5.7053603573851603</v>
      </c>
      <c r="K26">
        <v>5.3756366207890798</v>
      </c>
      <c r="L26" s="2">
        <f t="shared" si="8"/>
        <v>-5.7791921270893602E-2</v>
      </c>
      <c r="N26">
        <v>38.976335456031698</v>
      </c>
    </row>
    <row r="27" spans="2:14" x14ac:dyDescent="0.25">
      <c r="B27" t="s">
        <v>12</v>
      </c>
      <c r="C27">
        <v>1.1932499408721899</v>
      </c>
      <c r="E27">
        <v>10741871</v>
      </c>
      <c r="F27">
        <v>1611120</v>
      </c>
      <c r="G27">
        <f t="shared" si="6"/>
        <v>9130751</v>
      </c>
      <c r="H27" s="2">
        <f t="shared" si="7"/>
        <v>0.85001495549518324</v>
      </c>
      <c r="J27">
        <v>7.4532773843143696</v>
      </c>
      <c r="K27">
        <v>7.4506067492901797</v>
      </c>
      <c r="L27" s="2">
        <f t="shared" si="8"/>
        <v>-3.5831687008057358E-4</v>
      </c>
      <c r="N27">
        <v>39.278826164290997</v>
      </c>
    </row>
    <row r="28" spans="2:14" x14ac:dyDescent="0.25">
      <c r="B28" t="s">
        <v>11</v>
      </c>
      <c r="C28">
        <v>1.1531057357787999</v>
      </c>
      <c r="E28">
        <v>10520301</v>
      </c>
      <c r="F28">
        <v>1408323</v>
      </c>
      <c r="G28">
        <f t="shared" si="6"/>
        <v>9111978</v>
      </c>
      <c r="H28" s="2">
        <f t="shared" si="7"/>
        <v>0.86613282262551228</v>
      </c>
      <c r="J28">
        <v>7.2867811129162101</v>
      </c>
      <c r="K28">
        <v>7.2920261644895996</v>
      </c>
      <c r="L28" s="2">
        <f t="shared" si="8"/>
        <v>7.1980364060783553E-4</v>
      </c>
      <c r="N28">
        <v>39.4241258294674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90B07-F0C3-4DDA-A130-EBC8A8086275}">
  <dimension ref="A1"/>
  <sheetViews>
    <sheetView tabSelected="1" workbookViewId="0">
      <selection activeCell="R33" sqref="R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6</vt:i4>
      </vt:variant>
    </vt:vector>
  </HeadingPairs>
  <TitlesOfParts>
    <vt:vector size="6" baseType="lpstr">
      <vt:lpstr>Yksikerroksinen häviötön</vt:lpstr>
      <vt:lpstr>Yksikerroksinen PSNR30</vt:lpstr>
      <vt:lpstr>Yksikerroksinen PSNR50</vt:lpstr>
      <vt:lpstr>Yksikerroksinen PSNR40</vt:lpstr>
      <vt:lpstr>Koontitaulukko</vt:lpstr>
      <vt:lpstr>Kuvaajat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Tommi Kumlin</dc:creator>
  <cp:lastModifiedBy>Tommi Kumlin</cp:lastModifiedBy>
  <dcterms:created xsi:type="dcterms:W3CDTF">2015-06-05T18:19:34Z</dcterms:created>
  <dcterms:modified xsi:type="dcterms:W3CDTF">2023-04-17T20:30:57Z</dcterms:modified>
</cp:coreProperties>
</file>