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7438452\Dropbox\BOOTCAMP-DATA ANALYTIC\EXCEL HOMEWORK\EXCEL HOMEWORK SUBMISSION\"/>
    </mc:Choice>
  </mc:AlternateContent>
  <bookViews>
    <workbookView xWindow="0" yWindow="0" windowWidth="25200" windowHeight="12540"/>
  </bookViews>
  <sheets>
    <sheet name="MAIN" sheetId="1" r:id="rId1"/>
    <sheet name="PIVOT TABLE-CATEGORY" sheetId="9" r:id="rId2"/>
    <sheet name="PIVOT TABLE-SUB CATEGORY" sheetId="10" r:id="rId3"/>
    <sheet name="PIVOT TABLE - DATES" sheetId="11" r:id="rId4"/>
    <sheet name="BONUS WORK-1" sheetId="21" r:id="rId5"/>
    <sheet name="BONUS-STATISTICAL ANALYSIS" sheetId="22" r:id="rId6"/>
  </sheets>
  <definedNames>
    <definedName name="_xlnm._FilterDatabase" localSheetId="0" hidden="1">MAIN!$A$1:$T$4115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2" l="1"/>
  <c r="D11" i="22"/>
  <c r="D15" i="22"/>
  <c r="D14" i="22"/>
  <c r="D12" i="22"/>
  <c r="D10" i="22"/>
  <c r="D9" i="22"/>
  <c r="D8" i="22"/>
  <c r="D7" i="22"/>
  <c r="D6" i="22"/>
  <c r="D5" i="22"/>
  <c r="D4" i="22"/>
  <c r="D14" i="21"/>
  <c r="D13" i="21"/>
  <c r="D12" i="21"/>
  <c r="D11" i="21"/>
  <c r="C14" i="21"/>
  <c r="C13" i="21"/>
  <c r="C12" i="21"/>
  <c r="C11" i="21"/>
  <c r="B14" i="21"/>
  <c r="B13" i="21"/>
  <c r="B12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3" i="21"/>
  <c r="C3" i="21"/>
  <c r="B3" i="21"/>
  <c r="C22" i="22"/>
  <c r="C21" i="22"/>
  <c r="C20" i="22"/>
  <c r="C19" i="22"/>
  <c r="C18" i="22"/>
  <c r="C17" i="2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S2" i="1"/>
  <c r="E14" i="21" l="1"/>
  <c r="E13" i="21"/>
  <c r="E11" i="21"/>
  <c r="G11" i="21" s="1"/>
  <c r="G14" i="21"/>
  <c r="H14" i="21"/>
  <c r="E10" i="21"/>
  <c r="H10" i="21"/>
  <c r="G10" i="21"/>
  <c r="E9" i="21"/>
  <c r="E7" i="21"/>
  <c r="H7" i="21"/>
  <c r="E6" i="21"/>
  <c r="H6" i="21" s="1"/>
  <c r="G6" i="21"/>
  <c r="E5" i="21"/>
  <c r="G5" i="21" s="1"/>
  <c r="E3" i="21"/>
  <c r="H5" i="21"/>
  <c r="F8" i="21"/>
  <c r="G9" i="21"/>
  <c r="G13" i="21"/>
  <c r="G8" i="21"/>
  <c r="H9" i="21"/>
  <c r="H13" i="21"/>
  <c r="G7" i="21"/>
  <c r="E12" i="21"/>
  <c r="F12" i="21" s="1"/>
  <c r="E8" i="21"/>
  <c r="H8" i="21" s="1"/>
  <c r="E4" i="21"/>
  <c r="G4" i="21" s="1"/>
  <c r="F7" i="21"/>
  <c r="F14" i="21"/>
  <c r="F10" i="21"/>
  <c r="F6" i="21"/>
  <c r="F13" i="21"/>
  <c r="F9" i="21"/>
  <c r="F5" i="21"/>
  <c r="H3" i="21"/>
  <c r="G3" i="21"/>
  <c r="F3" i="2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H11" i="21" l="1"/>
  <c r="F11" i="21"/>
  <c r="H12" i="21"/>
  <c r="F4" i="21"/>
  <c r="H4" i="21"/>
  <c r="G12" i="21"/>
</calcChain>
</file>

<file path=xl/sharedStrings.xml><?xml version="1.0" encoding="utf-8"?>
<sst xmlns="http://schemas.openxmlformats.org/spreadsheetml/2006/main" count="33061" uniqueCount="8406">
  <si>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</si>
  <si>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</si>
  <si>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</si>
  <si>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</si>
  <si>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</si>
  <si>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</si>
  <si>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</si>
  <si>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</si>
  <si>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</si>
  <si>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</si>
  <si>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</si>
  <si>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</si>
  <si>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</si>
  <si>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</si>
  <si>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</si>
  <si>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</si>
  <si>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</si>
  <si>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</si>
  <si>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</si>
  <si>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</si>
  <si>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</si>
  <si>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</si>
  <si>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</si>
  <si>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</si>
  <si>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</si>
  <si>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</si>
  <si>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</si>
  <si>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</si>
  <si>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</si>
  <si>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</si>
  <si>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</si>
  <si>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</si>
  <si>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</si>
  <si>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</si>
  <si>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</si>
  <si>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</si>
  <si>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</si>
  <si>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</si>
  <si>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</si>
  <si>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</si>
  <si>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</si>
  <si>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</si>
  <si>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</si>
  <si>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</si>
  <si>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</si>
  <si>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</si>
  <si>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</si>
  <si>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</si>
  <si>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</si>
  <si>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</si>
  <si>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</si>
  <si>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</si>
  <si>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</si>
  <si>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</si>
  <si>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</si>
  <si>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</si>
  <si>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</si>
  <si>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</si>
  <si>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</si>
  <si>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</si>
  <si>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</si>
  <si>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</si>
  <si>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</si>
  <si>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</si>
  <si>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</si>
  <si>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</si>
  <si>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</si>
  <si>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</si>
  <si>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</si>
  <si>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</si>
  <si>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</si>
  <si>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</si>
  <si>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</si>
  <si>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</si>
  <si>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</si>
  <si>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</si>
  <si>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</si>
  <si>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</si>
  <si>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</si>
  <si>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</si>
  <si>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</si>
  <si>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</si>
  <si>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</si>
  <si>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</si>
  <si>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</si>
  <si>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</si>
  <si>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</si>
  <si>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</si>
  <si>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</si>
  <si>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</si>
  <si>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</si>
  <si>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</si>
  <si>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</si>
  <si>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</si>
  <si>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</si>
  <si>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</si>
  <si>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</si>
  <si>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</si>
  <si>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</si>
  <si>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</si>
  <si>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</si>
  <si>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</si>
  <si>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</si>
  <si>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</si>
  <si>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</si>
  <si>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</si>
  <si>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</si>
  <si>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</si>
  <si>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</si>
  <si>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</si>
  <si>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</si>
  <si>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</si>
  <si>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</si>
  <si>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</si>
  <si>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</si>
  <si>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</si>
  <si>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</si>
  <si>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</si>
  <si>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</si>
  <si>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</si>
  <si>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</si>
  <si>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</si>
  <si>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</si>
  <si>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</si>
  <si>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</si>
  <si>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</si>
  <si>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</si>
  <si>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</si>
  <si>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</si>
  <si>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</si>
  <si>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</si>
  <si>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</si>
  <si>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</si>
  <si>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</si>
  <si>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</si>
  <si>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</si>
  <si>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</si>
  <si>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</si>
  <si>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</si>
  <si>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</si>
  <si>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</si>
  <si>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</si>
  <si>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</si>
  <si>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</si>
  <si>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</si>
  <si>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</si>
  <si>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</si>
  <si>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</si>
  <si>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</si>
  <si>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</si>
  <si>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</si>
  <si>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</si>
  <si>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</si>
  <si>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</si>
  <si>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</si>
  <si>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</si>
  <si>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</si>
  <si>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</si>
  <si>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</si>
  <si>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</si>
  <si>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</si>
  <si>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</si>
  <si>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</si>
  <si>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</si>
  <si>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</si>
  <si>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</si>
  <si>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</si>
  <si>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</si>
  <si>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</si>
  <si>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</si>
  <si>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</si>
  <si>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</si>
  <si>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</si>
  <si>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</si>
  <si>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</si>
  <si>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</si>
  <si>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</si>
  <si>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</si>
  <si>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</si>
  <si>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</si>
  <si>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</si>
  <si>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</si>
  <si>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</si>
  <si>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</si>
  <si>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</si>
  <si>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</si>
  <si>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</si>
  <si>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</si>
  <si>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</si>
  <si>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</si>
  <si>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</si>
  <si>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</si>
  <si>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</si>
  <si>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</si>
  <si>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</si>
  <si>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</si>
  <si>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</si>
  <si>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</si>
  <si>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</si>
  <si>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</si>
  <si>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</si>
  <si>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</si>
  <si>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</si>
  <si>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</si>
  <si>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</si>
  <si>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</si>
  <si>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</si>
  <si>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</si>
  <si>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</si>
  <si>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</si>
  <si>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</si>
  <si>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</si>
  <si>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</si>
  <si>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</si>
  <si>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</si>
  <si>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</si>
  <si>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</si>
  <si>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</si>
  <si>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</si>
  <si>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</si>
  <si>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</si>
  <si>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</si>
  <si>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</si>
  <si>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</si>
  <si>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</si>
  <si>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</si>
  <si>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</si>
  <si>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</si>
  <si>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</si>
  <si>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</si>
  <si>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</si>
  <si>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</si>
  <si>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</si>
  <si>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</si>
  <si>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</si>
  <si>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</si>
  <si>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</si>
  <si>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</si>
  <si>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</si>
  <si>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</si>
  <si>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</si>
  <si>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</si>
  <si>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</si>
  <si>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</si>
  <si>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</si>
  <si>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</si>
  <si>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</si>
  <si>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</si>
  <si>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</si>
  <si>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</si>
  <si>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</si>
  <si>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</si>
  <si>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</si>
  <si>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</si>
  <si>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</si>
  <si>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</si>
  <si>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</si>
  <si>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</si>
  <si>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</si>
  <si>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</si>
  <si>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</si>
  <si>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</si>
  <si>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</si>
  <si>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</si>
  <si>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</si>
  <si>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</si>
  <si>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</si>
  <si>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</si>
  <si>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</si>
  <si>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</si>
  <si>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</si>
  <si>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</si>
  <si>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</si>
  <si>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</si>
  <si>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</si>
  <si>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</si>
  <si>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</si>
  <si>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</si>
  <si>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</si>
  <si>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</si>
  <si>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</si>
  <si>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</si>
  <si>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</si>
  <si>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</si>
  <si>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</si>
  <si>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</si>
  <si>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</si>
  <si>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</si>
  <si>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</si>
  <si>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</si>
  <si>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</si>
  <si>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</si>
  <si>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</si>
  <si>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</si>
  <si>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</si>
  <si>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</si>
  <si>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</si>
  <si>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</si>
  <si>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</si>
  <si>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</si>
  <si>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</si>
  <si>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</si>
  <si>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</si>
  <si>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</si>
  <si>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</si>
  <si>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</si>
  <si>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</si>
  <si>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</si>
  <si>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</si>
  <si>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</si>
  <si>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</si>
  <si>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</si>
  <si>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</si>
  <si>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</si>
  <si>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</si>
  <si>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</si>
  <si>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</si>
  <si>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</si>
  <si>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</si>
  <si>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</si>
  <si>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</si>
  <si>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</si>
  <si>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</si>
  <si>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</si>
  <si>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</si>
  <si>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</si>
  <si>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</si>
  <si>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</si>
  <si>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</si>
  <si>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</si>
  <si>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</si>
  <si>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</si>
  <si>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</si>
  <si>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</si>
  <si>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</si>
  <si>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</si>
  <si>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</si>
  <si>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</si>
  <si>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</si>
  <si>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</si>
  <si>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</si>
  <si>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</si>
  <si>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</si>
  <si>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</si>
  <si>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</si>
  <si>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</si>
  <si>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</si>
  <si>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</si>
  <si>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</si>
  <si>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</si>
  <si>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</si>
  <si>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</si>
  <si>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</si>
  <si>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</si>
  <si>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</si>
  <si>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</si>
  <si>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</si>
  <si>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</si>
  <si>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</si>
  <si>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</si>
  <si>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</si>
  <si>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</si>
  <si>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</si>
  <si>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</si>
  <si>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</si>
  <si>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</si>
  <si>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</si>
  <si>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</si>
  <si>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</si>
  <si>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</si>
  <si>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</si>
  <si>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</si>
  <si>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</si>
  <si>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</si>
  <si>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</si>
  <si>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</si>
  <si>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</si>
  <si>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</si>
  <si>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</si>
  <si>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</si>
  <si>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</si>
  <si>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</si>
  <si>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</si>
  <si>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</si>
  <si>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</si>
  <si>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</si>
  <si>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</si>
  <si>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</si>
  <si>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</si>
  <si>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</si>
  <si>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</si>
  <si>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</si>
  <si>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</si>
  <si>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</si>
  <si>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</si>
  <si>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</si>
  <si>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</si>
  <si>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</si>
  <si>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</si>
  <si>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</si>
  <si>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</si>
  <si>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</si>
  <si>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</si>
  <si>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</si>
  <si>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</si>
  <si>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</si>
  <si>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</si>
  <si>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</si>
  <si>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</si>
  <si>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</si>
  <si>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</si>
  <si>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</si>
  <si>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</si>
  <si>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</si>
  <si>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</si>
  <si>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</si>
  <si>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</si>
  <si>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</si>
  <si>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</si>
  <si>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</si>
  <si>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</si>
  <si>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</si>
  <si>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</si>
  <si>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</si>
  <si>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</si>
  <si>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</si>
  <si>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</si>
  <si>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</si>
  <si>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</si>
  <si>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</si>
  <si>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</si>
  <si>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</si>
  <si>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</si>
  <si>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</si>
  <si>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</si>
  <si>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</si>
  <si>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</si>
  <si>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</si>
  <si>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</si>
  <si>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</si>
  <si>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</si>
  <si>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</si>
  <si>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</si>
  <si>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</si>
  <si>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</si>
  <si>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</si>
  <si>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</si>
  <si>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</si>
  <si>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</si>
  <si>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</si>
  <si>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</si>
  <si>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</si>
  <si>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</si>
  <si>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</si>
  <si>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</si>
  <si>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</si>
  <si>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</si>
  <si>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</si>
  <si>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</si>
  <si>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</si>
  <si>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</si>
  <si>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</si>
  <si>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</si>
  <si>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</si>
  <si>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</si>
  <si>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</si>
  <si>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</si>
  <si>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</si>
  <si>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</si>
  <si>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</si>
  <si>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</si>
  <si>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</si>
  <si>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</si>
  <si>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</si>
  <si>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</si>
  <si>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</si>
  <si>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</si>
  <si>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</si>
  <si>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</si>
  <si>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</si>
  <si>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</si>
  <si>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</si>
  <si>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</si>
  <si>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</si>
  <si>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</si>
  <si>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</si>
  <si>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</si>
  <si>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</si>
  <si>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</si>
  <si>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</si>
  <si>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</si>
  <si>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</si>
  <si>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</si>
  <si>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</si>
  <si>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</si>
  <si>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</si>
  <si>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</si>
  <si>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</si>
  <si>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</si>
  <si>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</si>
  <si>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</si>
  <si>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</si>
  <si>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</si>
  <si>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</si>
  <si>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</si>
  <si>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</si>
  <si>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</si>
  <si>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</si>
  <si>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</si>
  <si>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</si>
  <si>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</si>
  <si>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</si>
  <si>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</si>
  <si>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</si>
  <si>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</si>
  <si>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</si>
  <si>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</si>
  <si>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</si>
  <si>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</si>
  <si>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</si>
  <si>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</si>
  <si>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</si>
  <si>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</si>
  <si>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</si>
  <si>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</si>
  <si>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</si>
  <si>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</si>
  <si>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</si>
  <si>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</si>
  <si>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</si>
  <si>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</si>
  <si>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</si>
  <si>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</si>
  <si>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</si>
  <si>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</si>
  <si>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</si>
  <si>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</si>
  <si>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</si>
  <si>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</si>
  <si>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</si>
  <si>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</si>
  <si>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</si>
  <si>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</si>
  <si>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</si>
  <si>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</si>
  <si>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</si>
  <si>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</si>
  <si>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</si>
  <si>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</si>
  <si>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</si>
  <si>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</si>
  <si>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</si>
  <si>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</si>
  <si>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</si>
  <si>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</si>
  <si>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</si>
  <si>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</si>
  <si>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</si>
  <si>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</si>
  <si>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</si>
  <si>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</si>
  <si>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</si>
  <si>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</si>
  <si>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</si>
  <si>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</si>
  <si>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</si>
  <si>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</si>
  <si>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</si>
  <si>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</si>
  <si>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</si>
  <si>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</si>
  <si>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</si>
  <si>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</si>
  <si>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</si>
  <si>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</si>
  <si>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</si>
  <si>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</si>
  <si>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</si>
  <si>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</si>
  <si>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</si>
  <si>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</si>
  <si>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</si>
  <si>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</si>
  <si>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</si>
  <si>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</si>
  <si>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</si>
  <si>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</si>
  <si>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</si>
  <si>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</si>
  <si>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</si>
  <si>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</si>
  <si>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</si>
  <si>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</si>
  <si>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</si>
  <si>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</si>
  <si>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</si>
  <si>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</si>
  <si>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</si>
  <si>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</si>
  <si>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</si>
  <si>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</si>
  <si>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</si>
  <si>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</si>
  <si>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</si>
  <si>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</si>
  <si>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</si>
  <si>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</si>
  <si>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</si>
  <si>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</si>
  <si>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</si>
  <si>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</si>
  <si>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</si>
  <si>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</si>
  <si>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</si>
  <si>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</si>
  <si>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</si>
  <si>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</si>
  <si>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</si>
  <si>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</si>
  <si>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</si>
  <si>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</si>
  <si>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</si>
  <si>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</si>
  <si>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</si>
  <si>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</si>
  <si>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</si>
  <si>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</si>
  <si>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</si>
  <si>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</si>
  <si>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</si>
  <si>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</si>
  <si>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</si>
  <si>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</si>
  <si>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</si>
  <si>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</si>
  <si>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</si>
  <si>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</si>
  <si>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</si>
  <si>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</si>
  <si>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</si>
  <si>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</si>
  <si>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</si>
  <si>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</si>
  <si>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</si>
  <si>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</si>
  <si>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</si>
  <si>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</si>
  <si>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</si>
  <si>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</si>
  <si>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</si>
  <si>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</si>
  <si>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</si>
  <si>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</si>
  <si>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</si>
  <si>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</si>
  <si>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</si>
  <si>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</si>
  <si>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</si>
  <si>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</si>
  <si>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</si>
  <si>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</si>
  <si>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</si>
  <si>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</si>
  <si>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</si>
  <si>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</si>
  <si>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</si>
  <si>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</si>
  <si>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</si>
  <si>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</si>
  <si>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</si>
  <si>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</si>
  <si>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</si>
  <si>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</si>
  <si>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</si>
  <si>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</si>
  <si>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</si>
  <si>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</si>
  <si>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</si>
  <si>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</si>
  <si>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</si>
  <si>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</si>
  <si>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</si>
  <si>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</si>
  <si>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</si>
  <si>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</si>
  <si>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</si>
  <si>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</si>
  <si>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</si>
  <si>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</si>
  <si>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</si>
  <si>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</si>
  <si>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</si>
  <si>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</si>
  <si>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</si>
  <si>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</si>
  <si>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</si>
  <si>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</si>
  <si>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</si>
  <si>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</si>
  <si>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</si>
  <si>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</si>
  <si>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</si>
  <si>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</si>
  <si>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</si>
  <si>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</si>
  <si>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</si>
  <si>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</si>
  <si>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</si>
  <si>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</si>
  <si>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</si>
  <si>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</si>
  <si>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</si>
  <si>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</si>
  <si>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</si>
  <si>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</si>
  <si>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</si>
  <si>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</si>
  <si>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</si>
  <si>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</si>
  <si>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</si>
  <si>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</si>
  <si>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</si>
  <si>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</si>
  <si>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</si>
  <si>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</si>
  <si>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</si>
  <si>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</si>
  <si>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</si>
  <si>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</si>
  <si>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</si>
  <si>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</si>
  <si>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</si>
  <si>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</si>
  <si>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</si>
  <si>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</si>
  <si>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</si>
  <si>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</si>
  <si>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</si>
  <si>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</si>
  <si>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</si>
  <si>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</si>
  <si>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</si>
  <si>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</si>
  <si>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</si>
  <si>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</si>
  <si>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</si>
  <si>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</si>
  <si>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</si>
  <si>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</si>
  <si>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</si>
  <si>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</si>
  <si>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</si>
  <si>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</si>
  <si>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</si>
  <si>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</si>
  <si>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</si>
  <si>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</si>
  <si>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</si>
  <si>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</si>
  <si>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</si>
  <si>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</si>
  <si>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</si>
  <si>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</si>
  <si>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</si>
  <si>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</si>
  <si>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</si>
  <si>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</si>
  <si>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</si>
  <si>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</si>
  <si>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</si>
  <si>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</si>
  <si>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</si>
  <si>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</si>
  <si>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</si>
  <si>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</si>
  <si>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</si>
  <si>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</si>
  <si>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</si>
  <si>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</si>
  <si>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</si>
  <si>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</si>
  <si>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</si>
  <si>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</si>
  <si>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</si>
  <si>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</si>
  <si>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</si>
  <si>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</si>
  <si>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</si>
  <si>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</si>
  <si>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</si>
  <si>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</si>
  <si>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</si>
  <si>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</si>
  <si>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</si>
  <si>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</si>
  <si>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</si>
  <si>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</si>
  <si>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</si>
  <si>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</si>
  <si>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</si>
  <si>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</si>
  <si>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</si>
  <si>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</si>
  <si>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</si>
  <si>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</si>
  <si>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</si>
  <si>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</si>
  <si>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</si>
  <si>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</si>
  <si>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</si>
  <si>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</si>
  <si>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</si>
  <si>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</si>
  <si>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</si>
  <si>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</si>
  <si>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</si>
  <si>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</si>
  <si>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</si>
  <si>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</si>
  <si>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</si>
  <si>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</si>
  <si>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</si>
  <si>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</si>
  <si>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</si>
  <si>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</si>
  <si>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</si>
  <si>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</si>
  <si>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</si>
  <si>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</si>
  <si>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</si>
  <si>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</si>
  <si>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</si>
  <si>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</si>
  <si>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</si>
  <si>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</si>
  <si>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</si>
  <si>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</si>
  <si>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</si>
  <si>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</si>
  <si>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</si>
  <si>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</si>
  <si>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</si>
  <si>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</si>
  <si>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</si>
  <si>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</si>
  <si>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</si>
  <si>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</si>
  <si>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</si>
  <si>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</si>
  <si>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</si>
  <si>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</si>
  <si>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</si>
  <si>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</si>
  <si>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</si>
  <si>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</si>
  <si>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</si>
  <si>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</si>
  <si>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</si>
  <si>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</si>
  <si>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</si>
  <si>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</si>
  <si>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</si>
  <si>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</si>
  <si>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</si>
  <si>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</si>
  <si>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</si>
  <si>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</si>
  <si>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</si>
  <si>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</si>
  <si>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</si>
  <si>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</si>
  <si>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</si>
  <si>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</si>
  <si>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</si>
  <si>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</si>
  <si>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</si>
  <si>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</si>
  <si>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</si>
  <si>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</si>
  <si>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</si>
  <si>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</si>
  <si>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</si>
  <si>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</si>
  <si>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</si>
  <si>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</si>
  <si>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</si>
  <si>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</si>
  <si>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</si>
  <si>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</si>
  <si>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</si>
  <si>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</si>
  <si>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</si>
  <si>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</si>
  <si>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</si>
  <si>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</si>
  <si>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</si>
  <si>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</si>
  <si>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</si>
  <si>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</si>
  <si>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</si>
  <si>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</si>
  <si>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</si>
  <si>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</si>
  <si>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</si>
  <si>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</si>
  <si>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</si>
  <si>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</si>
  <si>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</si>
  <si>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</si>
  <si>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</si>
  <si>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</si>
  <si>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</si>
  <si>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</si>
  <si>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</si>
  <si>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</si>
  <si>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</si>
  <si>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</si>
  <si>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</si>
  <si>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</si>
  <si>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</si>
  <si>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</si>
  <si>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</si>
  <si>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</si>
  <si>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</si>
  <si>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</si>
  <si>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</si>
  <si>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</si>
  <si>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</si>
  <si>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</si>
  <si>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</si>
  <si>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</si>
  <si>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</si>
  <si>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</si>
  <si>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</si>
  <si>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</si>
  <si>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</si>
  <si>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</si>
  <si>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</si>
  <si>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</si>
  <si>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</si>
  <si>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</si>
  <si>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</si>
  <si>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</si>
  <si>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</si>
  <si>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</si>
  <si>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</si>
  <si>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</si>
  <si>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</si>
  <si>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</si>
  <si>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</si>
  <si>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</si>
  <si>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</si>
  <si>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</si>
  <si>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</si>
  <si>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</si>
  <si>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</si>
  <si>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</si>
  <si>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</si>
  <si>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</si>
  <si>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</si>
  <si>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</si>
  <si>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</si>
  <si>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</si>
  <si>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</si>
  <si>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</si>
  <si>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</si>
  <si>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</si>
  <si>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</si>
  <si>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</si>
  <si>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</si>
  <si>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</si>
  <si>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</si>
  <si>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</si>
  <si>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</si>
  <si>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</si>
  <si>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</si>
  <si>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</si>
  <si>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</si>
  <si>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</si>
  <si>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</si>
  <si>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</si>
  <si>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</si>
  <si>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</si>
  <si>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</si>
  <si>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</si>
  <si>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</si>
  <si>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</si>
  <si>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</si>
  <si>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</si>
  <si>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</si>
  <si>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</si>
  <si>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</si>
  <si>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</si>
  <si>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</si>
  <si>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</si>
  <si>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</si>
  <si>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</si>
  <si>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</si>
  <si>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</si>
  <si>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</si>
  <si>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</si>
  <si>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</si>
  <si>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</si>
  <si>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</si>
  <si>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</si>
  <si>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</si>
  <si>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</si>
  <si>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</si>
  <si>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</si>
  <si>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</si>
  <si>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</si>
  <si>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</si>
  <si>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</si>
  <si>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</si>
  <si>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</si>
  <si>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</si>
  <si>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</si>
  <si>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</si>
  <si>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</si>
  <si>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</si>
  <si>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</si>
  <si>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</si>
  <si>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</si>
  <si>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</si>
  <si>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</si>
  <si>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</si>
  <si>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</si>
  <si>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</si>
  <si>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</si>
  <si>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</si>
  <si>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</si>
  <si>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</si>
  <si>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</si>
  <si>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</si>
  <si>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</si>
  <si>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</si>
  <si>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</si>
  <si>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</si>
  <si>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</si>
  <si>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</si>
  <si>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</si>
  <si>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</si>
  <si>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</si>
  <si>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</si>
  <si>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</si>
  <si>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</si>
  <si>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</si>
  <si>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</si>
  <si>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</si>
  <si>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</si>
  <si>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</si>
  <si>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</si>
  <si>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</si>
  <si>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</si>
  <si>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</si>
  <si>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</si>
  <si>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</si>
  <si>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</si>
  <si>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</si>
  <si>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</si>
  <si>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</si>
  <si>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</si>
  <si>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</si>
  <si>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</si>
  <si>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</si>
  <si>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</si>
  <si>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</si>
  <si>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</si>
  <si>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</si>
  <si>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</si>
  <si>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</si>
  <si>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</si>
  <si>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</si>
  <si>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</si>
  <si>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</si>
  <si>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</si>
  <si>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</si>
  <si>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</si>
  <si>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</si>
  <si>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</si>
  <si>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</si>
  <si>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</si>
  <si>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</si>
  <si>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</si>
  <si>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</si>
  <si>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</si>
  <si>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</si>
  <si>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</si>
  <si>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</si>
  <si>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</si>
  <si>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</si>
  <si>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</si>
  <si>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</si>
  <si>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</si>
  <si>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</si>
  <si>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</si>
  <si>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</si>
  <si>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</si>
  <si>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</si>
  <si>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</si>
  <si>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</si>
  <si>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</si>
  <si>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</si>
  <si>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</si>
  <si>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</si>
  <si>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</si>
  <si>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</si>
  <si>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</si>
  <si>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</si>
  <si>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</si>
  <si>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</si>
  <si>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</si>
  <si>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</si>
  <si>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</si>
  <si>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</si>
  <si>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</si>
  <si>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</si>
  <si>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</si>
  <si>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</si>
  <si>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</si>
  <si>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</si>
  <si>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</si>
  <si>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</si>
  <si>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</si>
  <si>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</si>
  <si>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</si>
  <si>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</si>
  <si>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</si>
  <si>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</si>
  <si>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</si>
  <si>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</si>
  <si>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</si>
  <si>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</si>
  <si>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</si>
  <si>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</si>
  <si>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</si>
  <si>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</si>
  <si>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</si>
  <si>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</si>
  <si>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</si>
  <si>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</si>
  <si>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</si>
  <si>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</si>
  <si>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</si>
  <si>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</si>
  <si>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</si>
  <si>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</si>
  <si>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</si>
  <si>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</si>
  <si>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</si>
  <si>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</si>
  <si>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</si>
  <si>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</si>
  <si>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</si>
  <si>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</si>
  <si>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</si>
  <si>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</si>
  <si>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</si>
  <si>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</si>
  <si>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</si>
  <si>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</si>
  <si>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</si>
  <si>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</si>
  <si>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</si>
  <si>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</si>
  <si>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</si>
  <si>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</si>
  <si>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</si>
  <si>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</si>
  <si>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</si>
  <si>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</si>
  <si>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</si>
  <si>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</si>
  <si>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</si>
  <si>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</si>
  <si>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</si>
  <si>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</si>
  <si>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</si>
  <si>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</si>
  <si>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</si>
  <si>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</si>
  <si>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</si>
  <si>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</si>
  <si>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</si>
  <si>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</si>
  <si>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</si>
  <si>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</si>
  <si>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</si>
  <si>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</si>
  <si>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</si>
  <si>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</si>
  <si>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</si>
  <si>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</si>
  <si>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</si>
  <si>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</si>
  <si>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</si>
  <si>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</si>
  <si>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</si>
  <si>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</si>
  <si>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</si>
  <si>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</si>
  <si>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</si>
  <si>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</si>
  <si>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</si>
  <si>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</si>
  <si>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</si>
  <si>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</si>
  <si>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</si>
  <si>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</si>
  <si>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</si>
  <si>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</si>
  <si>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</si>
  <si>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</si>
  <si>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</si>
  <si>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</si>
  <si>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</si>
  <si>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</si>
  <si>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</si>
  <si>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</si>
  <si>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</si>
  <si>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</si>
  <si>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</si>
  <si>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</si>
  <si>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</si>
  <si>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</si>
  <si>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</si>
  <si>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</si>
  <si>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</si>
  <si>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</si>
  <si>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</si>
  <si>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</si>
  <si>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</si>
  <si>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</si>
  <si>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</si>
  <si>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</si>
  <si>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</si>
  <si>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</si>
  <si>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</si>
  <si>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</si>
  <si>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</si>
  <si>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</si>
  <si>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</si>
  <si>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</si>
  <si>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</si>
  <si>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</si>
  <si>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</si>
  <si>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</si>
  <si>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</si>
  <si>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</si>
  <si>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</si>
  <si>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</si>
  <si>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</si>
  <si>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</si>
  <si>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</si>
  <si>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</si>
  <si>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</si>
  <si>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</si>
  <si>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</si>
  <si>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</si>
  <si>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</si>
  <si>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</si>
  <si>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</si>
  <si>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</si>
  <si>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</si>
  <si>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</si>
  <si>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</si>
  <si>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</si>
  <si>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</si>
  <si>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</si>
  <si>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</si>
  <si>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</si>
  <si>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</si>
  <si>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</si>
  <si>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</si>
  <si>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</si>
  <si>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</si>
  <si>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</si>
  <si>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</si>
  <si>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</si>
  <si>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</si>
  <si>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</si>
  <si>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</si>
  <si>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</si>
  <si>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</si>
  <si>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</si>
  <si>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</si>
  <si>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</si>
  <si>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</si>
  <si>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</si>
  <si>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</si>
  <si>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</si>
  <si>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</si>
  <si>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</si>
  <si>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</si>
  <si>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</si>
  <si>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</si>
  <si>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</si>
  <si>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</si>
  <si>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</si>
  <si>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</si>
  <si>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</si>
  <si>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</si>
  <si>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</si>
  <si>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</si>
  <si>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</si>
  <si>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</si>
  <si>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</si>
  <si>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</si>
  <si>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</si>
  <si>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</si>
  <si>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</si>
  <si>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</si>
  <si>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</si>
  <si>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</si>
  <si>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</si>
  <si>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</si>
  <si>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</si>
  <si>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</si>
  <si>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</si>
  <si>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</si>
  <si>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</si>
  <si>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</si>
  <si>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</si>
  <si>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</si>
  <si>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</si>
  <si>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</si>
  <si>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</si>
  <si>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</si>
  <si>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</si>
  <si>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</si>
  <si>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</si>
  <si>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</si>
  <si>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</si>
  <si>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</si>
  <si>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</si>
  <si>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</si>
  <si>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</si>
  <si>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</si>
  <si>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</si>
  <si>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</si>
  <si>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</si>
  <si>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</si>
  <si>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</si>
  <si>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</si>
  <si>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</si>
  <si>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</si>
  <si>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</si>
  <si>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</si>
  <si>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</si>
  <si>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</si>
  <si>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</si>
  <si>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</si>
  <si>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</si>
  <si>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</si>
  <si>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</si>
  <si>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</si>
  <si>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</si>
  <si>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</si>
  <si>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</si>
  <si>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</si>
  <si>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</si>
  <si>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</si>
  <si>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</si>
  <si>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</si>
  <si>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</si>
  <si>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</si>
  <si>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</si>
  <si>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</si>
  <si>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</si>
  <si>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</si>
  <si>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</si>
  <si>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</si>
  <si>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</si>
  <si>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</si>
  <si>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</si>
  <si>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</si>
  <si>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</si>
  <si>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</si>
  <si>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</si>
  <si>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</si>
  <si>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</si>
  <si>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</si>
  <si>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</si>
  <si>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</si>
  <si>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</si>
  <si>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</si>
  <si>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</si>
  <si>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</si>
  <si>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</si>
  <si>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</si>
  <si>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</si>
  <si>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</si>
  <si>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</si>
  <si>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</si>
  <si>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</si>
  <si>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</si>
  <si>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</si>
  <si>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</si>
  <si>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</si>
  <si>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</si>
  <si>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</si>
  <si>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</si>
  <si>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</si>
  <si>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</si>
  <si>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</si>
  <si>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</si>
  <si>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</si>
  <si>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</si>
  <si>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</si>
  <si>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</si>
  <si>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</si>
  <si>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</si>
  <si>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</si>
  <si>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</si>
  <si>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</si>
  <si>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</si>
  <si>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</si>
  <si>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</si>
  <si>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</si>
  <si>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</si>
  <si>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</si>
  <si>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</si>
  <si>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</si>
  <si>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</si>
  <si>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</si>
  <si>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</si>
  <si>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</si>
  <si>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</si>
  <si>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</si>
  <si>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</si>
  <si>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</si>
  <si>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</si>
  <si>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</si>
  <si>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</si>
  <si>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</si>
  <si>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</si>
  <si>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</si>
  <si>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</si>
  <si>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</si>
  <si>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</si>
  <si>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</si>
  <si>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</si>
  <si>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</si>
  <si>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</si>
  <si>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</si>
  <si>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</si>
  <si>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</si>
  <si>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</si>
  <si>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</si>
  <si>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</si>
  <si>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</si>
  <si>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</si>
  <si>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</si>
  <si>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</si>
  <si>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</si>
  <si>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</si>
  <si>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</si>
  <si>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</si>
  <si>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</si>
  <si>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</si>
  <si>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</si>
  <si>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</si>
  <si>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</si>
  <si>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</si>
  <si>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</si>
  <si>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</si>
  <si>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</si>
  <si>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</si>
  <si>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</si>
  <si>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</si>
  <si>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</si>
  <si>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</si>
  <si>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</si>
  <si>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</si>
  <si>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</si>
  <si>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</si>
  <si>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</si>
  <si>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</si>
  <si>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</si>
  <si>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</si>
  <si>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</si>
  <si>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</si>
  <si>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</si>
  <si>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</si>
  <si>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</si>
  <si>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</si>
  <si>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</si>
  <si>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</si>
  <si>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</si>
  <si>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</si>
  <si>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</si>
  <si>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</si>
  <si>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</si>
  <si>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</si>
  <si>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</si>
  <si>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</si>
  <si>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</si>
  <si>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</si>
  <si>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</si>
  <si>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</si>
  <si>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</si>
  <si>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</si>
  <si>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</si>
  <si>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</si>
  <si>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</si>
  <si>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</si>
  <si>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</si>
  <si>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</si>
  <si>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</si>
  <si>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</si>
  <si>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</si>
  <si>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</si>
  <si>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</si>
  <si>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</si>
  <si>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</si>
  <si>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</si>
  <si>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</si>
  <si>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</si>
  <si>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</si>
  <si>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</si>
  <si>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</si>
  <si>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</si>
  <si>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</si>
  <si>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</si>
  <si>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</si>
  <si>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</si>
  <si>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</si>
  <si>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</si>
  <si>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</si>
  <si>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</si>
  <si>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</si>
  <si>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</si>
  <si>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</si>
  <si>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</si>
  <si>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</si>
  <si>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</si>
  <si>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</si>
  <si>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</si>
  <si>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</si>
  <si>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</si>
  <si>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</si>
  <si>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</si>
  <si>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</si>
  <si>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</si>
  <si>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</si>
  <si>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</si>
  <si>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</si>
  <si>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</si>
  <si>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</si>
  <si>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</si>
  <si>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</si>
  <si>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</si>
  <si>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</si>
  <si>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</si>
  <si>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</si>
  <si>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</si>
  <si>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</si>
  <si>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</si>
  <si>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</si>
  <si>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</si>
  <si>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</si>
  <si>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</si>
  <si>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</si>
  <si>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</si>
  <si>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</si>
  <si>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</si>
  <si>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</si>
  <si>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</si>
  <si>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</si>
  <si>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</si>
  <si>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</si>
  <si>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</si>
  <si>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</si>
  <si>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</si>
  <si>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</si>
  <si>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</si>
  <si>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</si>
  <si>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</si>
  <si>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</si>
  <si>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</si>
  <si>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</si>
  <si>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</si>
  <si>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</si>
  <si>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</si>
  <si>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</si>
  <si>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</si>
  <si>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</si>
  <si>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</si>
  <si>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</si>
  <si>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</si>
  <si>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</si>
  <si>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</si>
  <si>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</si>
  <si>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</si>
  <si>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</si>
  <si>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</si>
  <si>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</si>
  <si>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</si>
  <si>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</si>
  <si>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</si>
  <si>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</si>
  <si>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</si>
  <si>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</si>
  <si>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</si>
  <si>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</si>
  <si>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</si>
  <si>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</si>
  <si>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</si>
  <si>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</si>
  <si>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</si>
  <si>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</si>
  <si>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</si>
  <si>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</si>
  <si>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</si>
  <si>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</si>
  <si>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</si>
  <si>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</si>
  <si>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</si>
  <si>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</si>
  <si>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</si>
  <si>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</si>
  <si>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</si>
  <si>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</si>
  <si>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</si>
  <si>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</si>
  <si>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</si>
  <si>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</si>
  <si>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</si>
  <si>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</si>
  <si>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</si>
  <si>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</si>
  <si>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</si>
  <si>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</si>
  <si>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</si>
  <si>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</si>
  <si>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</si>
  <si>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</si>
  <si>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</si>
  <si>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</si>
  <si>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</si>
  <si>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</si>
  <si>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</si>
  <si>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</si>
  <si>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</si>
  <si>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</si>
  <si>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</si>
  <si>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</si>
  <si>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</si>
  <si>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</si>
  <si>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</si>
  <si>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</si>
  <si>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</si>
  <si>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</si>
  <si>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</si>
  <si>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</si>
  <si>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</si>
  <si>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</si>
  <si>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</si>
  <si>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</si>
  <si>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</si>
  <si>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</si>
  <si>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</si>
  <si>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</si>
  <si>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</si>
  <si>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</si>
  <si>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</si>
  <si>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</si>
  <si>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</si>
  <si>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</si>
  <si>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</si>
  <si>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</si>
  <si>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</si>
  <si>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</si>
  <si>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</si>
  <si>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</si>
  <si>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</si>
  <si>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</si>
  <si>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</si>
  <si>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</si>
  <si>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</si>
  <si>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</si>
  <si>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</si>
  <si>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</si>
  <si>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</si>
  <si>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</si>
  <si>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</si>
  <si>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</si>
  <si>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</si>
  <si>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</si>
  <si>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</si>
  <si>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</si>
  <si>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</si>
  <si>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</si>
  <si>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</si>
  <si>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</si>
  <si>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</si>
  <si>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</si>
  <si>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</si>
  <si>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</si>
  <si>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</si>
  <si>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</si>
  <si>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</si>
  <si>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</si>
  <si>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</si>
  <si>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</si>
  <si>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</si>
  <si>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</si>
  <si>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</si>
  <si>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</si>
  <si>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</si>
  <si>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</si>
  <si>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</si>
  <si>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</si>
  <si>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</si>
  <si>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</si>
  <si>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</si>
  <si>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</si>
  <si>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</si>
  <si>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</si>
  <si>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</si>
  <si>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</si>
  <si>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</si>
  <si>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</si>
  <si>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</si>
  <si>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</si>
  <si>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</si>
  <si>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</si>
  <si>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</si>
  <si>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</si>
  <si>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</si>
  <si>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</si>
  <si>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</si>
  <si>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</si>
  <si>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</si>
  <si>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</si>
  <si>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</si>
  <si>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</si>
  <si>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</si>
  <si>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</si>
  <si>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</si>
  <si>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</si>
  <si>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</si>
  <si>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</si>
  <si>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</si>
  <si>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</si>
  <si>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</si>
  <si>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</si>
  <si>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</si>
  <si>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</si>
  <si>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</si>
  <si>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</si>
  <si>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</si>
  <si>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</si>
  <si>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</si>
  <si>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</si>
  <si>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</si>
  <si>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</si>
  <si>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</si>
  <si>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</si>
  <si>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</si>
  <si>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</si>
  <si>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</si>
  <si>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</si>
  <si>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</si>
  <si>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</si>
  <si>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</si>
  <si>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</si>
  <si>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</si>
  <si>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</si>
  <si>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</si>
  <si>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</si>
  <si>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</si>
  <si>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</si>
  <si>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</si>
  <si>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</si>
  <si>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</si>
  <si>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</si>
  <si>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</si>
  <si>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</si>
  <si>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</si>
  <si>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</si>
  <si>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</si>
  <si>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</si>
  <si>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</si>
  <si>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</si>
  <si>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</si>
  <si>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</si>
  <si>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</si>
  <si>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</si>
  <si>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</si>
  <si>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</si>
  <si>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</si>
  <si>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</si>
  <si>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</si>
  <si>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</si>
  <si>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</si>
  <si>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</si>
  <si>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</si>
  <si>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</si>
  <si>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</si>
  <si>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</si>
  <si>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</si>
  <si>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</si>
  <si>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</si>
  <si>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</si>
  <si>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</si>
  <si>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</si>
  <si>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</si>
  <si>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</si>
  <si>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</si>
  <si>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</si>
  <si>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</si>
  <si>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</si>
  <si>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</si>
  <si>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</si>
  <si>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</si>
  <si>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</si>
  <si>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</si>
  <si>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</si>
  <si>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</si>
  <si>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</si>
  <si>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</si>
  <si>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</si>
  <si>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</si>
  <si>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</si>
  <si>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</si>
  <si>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</si>
  <si>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</si>
  <si>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</si>
  <si>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</si>
  <si>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</si>
  <si>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</si>
  <si>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</si>
  <si>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</si>
  <si>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</si>
  <si>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</si>
  <si>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</si>
  <si>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</si>
  <si>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</si>
  <si>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</si>
  <si>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</si>
  <si>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</si>
  <si>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</si>
  <si>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</si>
  <si>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</si>
  <si>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</si>
  <si>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</si>
  <si>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</si>
  <si>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</si>
  <si>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</si>
  <si>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</si>
  <si>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</si>
  <si>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</si>
  <si>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</si>
  <si>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</si>
  <si>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</si>
  <si>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</si>
  <si>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</si>
  <si>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</si>
  <si>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</si>
  <si>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</si>
  <si>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</si>
  <si>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</si>
  <si>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</si>
  <si>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</si>
  <si>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</si>
  <si>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</si>
  <si>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</si>
  <si>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</si>
  <si>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</si>
  <si>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</si>
  <si>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</si>
  <si>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</si>
  <si>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</si>
  <si>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</si>
  <si>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</si>
  <si>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</si>
  <si>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</si>
  <si>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</si>
  <si>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</si>
  <si>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</si>
  <si>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</si>
  <si>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</si>
  <si>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</si>
  <si>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</si>
  <si>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</si>
  <si>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</si>
  <si>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</si>
  <si>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</si>
  <si>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</si>
  <si>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</si>
  <si>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</si>
  <si>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</si>
  <si>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</si>
  <si>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</si>
  <si>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</si>
  <si>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</si>
  <si>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</si>
  <si>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</si>
  <si>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</si>
  <si>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</si>
  <si>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</si>
  <si>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</si>
  <si>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</si>
  <si>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</si>
  <si>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</si>
  <si>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</si>
  <si>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</si>
  <si>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</si>
  <si>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</si>
  <si>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</si>
  <si>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</si>
  <si>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</si>
  <si>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</si>
  <si>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</si>
  <si>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</si>
  <si>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</si>
  <si>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</si>
  <si>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</si>
  <si>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</si>
  <si>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</si>
  <si>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</si>
  <si>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</si>
  <si>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</si>
  <si>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</si>
  <si>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</si>
  <si>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</si>
  <si>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</si>
  <si>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</si>
  <si>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</si>
  <si>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</si>
  <si>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</si>
  <si>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</si>
  <si>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</si>
  <si>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</si>
  <si>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</si>
  <si>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</si>
  <si>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</si>
  <si>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</si>
  <si>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</si>
  <si>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</si>
  <si>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</si>
  <si>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</si>
  <si>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</si>
  <si>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</si>
  <si>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</si>
  <si>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</si>
  <si>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</si>
  <si>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</si>
  <si>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</si>
  <si>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</si>
  <si>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</si>
  <si>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</si>
  <si>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</si>
  <si>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</si>
  <si>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</si>
  <si>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</si>
  <si>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</si>
  <si>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</si>
  <si>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</si>
  <si>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</si>
  <si>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</si>
  <si>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</si>
  <si>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</si>
  <si>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</si>
  <si>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</si>
  <si>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</si>
  <si>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</si>
  <si>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</si>
  <si>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</si>
  <si>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</si>
  <si>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</si>
  <si>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</si>
  <si>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</si>
  <si>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</si>
  <si>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</si>
  <si>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</si>
  <si>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</si>
  <si>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</si>
  <si>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</si>
  <si>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</si>
  <si>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</si>
  <si>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</si>
  <si>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</si>
  <si>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</si>
  <si>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</si>
  <si>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</si>
  <si>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</si>
  <si>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</si>
  <si>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</si>
  <si>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</si>
  <si>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</si>
  <si>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</si>
  <si>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</si>
  <si>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</si>
  <si>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</si>
  <si>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</si>
  <si>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</si>
  <si>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</si>
  <si>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</si>
  <si>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</si>
  <si>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</si>
  <si>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</si>
  <si>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</si>
  <si>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</si>
  <si>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</si>
  <si>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</si>
  <si>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</si>
  <si>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</si>
  <si>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</si>
  <si>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</si>
  <si>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</si>
  <si>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</si>
  <si>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</si>
  <si>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</si>
  <si>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</si>
  <si>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</si>
  <si>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</si>
  <si>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</si>
  <si>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</si>
  <si>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</si>
  <si>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</si>
  <si>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</si>
  <si>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</si>
  <si>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</si>
  <si>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</si>
  <si>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</si>
  <si>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</si>
  <si>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</si>
  <si>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</si>
  <si>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</si>
  <si>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</si>
  <si>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</si>
  <si>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</si>
  <si>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</si>
  <si>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</si>
  <si>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</si>
  <si>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</si>
  <si>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</si>
  <si>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</si>
  <si>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</si>
  <si>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</si>
  <si>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</si>
  <si>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</si>
  <si>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</si>
  <si>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</si>
  <si>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</si>
  <si>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</si>
  <si>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</si>
  <si>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</si>
  <si>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</si>
  <si>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</si>
  <si>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</si>
  <si>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</si>
  <si>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</si>
  <si>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</si>
  <si>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</si>
  <si>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</si>
  <si>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</si>
  <si>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</si>
  <si>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</si>
  <si>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</si>
  <si>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</si>
  <si>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</si>
  <si>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</si>
  <si>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</si>
  <si>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</si>
  <si>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</si>
  <si>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</si>
  <si>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</si>
  <si>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</si>
  <si>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</si>
  <si>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</si>
  <si>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</si>
  <si>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</si>
  <si>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</si>
  <si>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</si>
  <si>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</si>
  <si>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</si>
  <si>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</si>
  <si>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</si>
  <si>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</si>
  <si>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</si>
  <si>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</si>
  <si>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</si>
  <si>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</si>
  <si>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</si>
  <si>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</si>
  <si>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</si>
  <si>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</si>
  <si>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</si>
  <si>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</si>
  <si>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</si>
  <si>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</si>
  <si>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</si>
  <si>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</si>
  <si>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</si>
  <si>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</si>
  <si>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</si>
  <si>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</si>
  <si>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</si>
  <si>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</si>
  <si>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</si>
  <si>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</si>
  <si>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</si>
  <si>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</si>
  <si>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</si>
  <si>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</si>
  <si>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</si>
  <si>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</si>
  <si>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</si>
  <si>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</si>
  <si>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</si>
  <si>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</si>
  <si>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</si>
  <si>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</si>
  <si>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</si>
  <si>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</si>
  <si>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</si>
  <si>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</si>
  <si>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</si>
  <si>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</si>
  <si>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</si>
  <si>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</si>
  <si>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</si>
  <si>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</si>
  <si>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</si>
  <si>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</si>
  <si>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</si>
  <si>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</si>
  <si>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</si>
  <si>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</si>
  <si>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</si>
  <si>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</si>
  <si>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</si>
  <si>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</si>
  <si>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</si>
  <si>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</si>
  <si>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</si>
  <si>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</si>
  <si>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</si>
  <si>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</si>
  <si>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</si>
  <si>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</si>
  <si>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</si>
  <si>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</si>
  <si>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</si>
  <si>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</si>
  <si>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</si>
  <si>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</si>
  <si>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</si>
  <si>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</si>
  <si>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</si>
  <si>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</si>
  <si>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</si>
  <si>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</si>
  <si>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</si>
  <si>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</si>
  <si>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</si>
  <si>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</si>
  <si>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</si>
  <si>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</si>
  <si>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</si>
  <si>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</si>
  <si>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</si>
  <si>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</si>
  <si>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</si>
  <si>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</si>
  <si>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</si>
  <si>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</si>
  <si>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</si>
  <si>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</si>
  <si>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</si>
  <si>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</si>
  <si>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</si>
  <si>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</si>
  <si>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</si>
  <si>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</si>
  <si>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</si>
  <si>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</si>
  <si>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</si>
  <si>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</si>
  <si>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</si>
  <si>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</si>
  <si>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</si>
  <si>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</si>
  <si>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</si>
  <si>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</si>
  <si>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</si>
  <si>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</si>
  <si>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</si>
  <si>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</si>
  <si>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</si>
  <si>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</si>
  <si>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</si>
  <si>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</si>
  <si>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</si>
  <si>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</si>
  <si>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</si>
  <si>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</si>
  <si>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</si>
  <si>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</si>
  <si>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</si>
  <si>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</si>
  <si>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</si>
  <si>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</si>
  <si>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</si>
  <si>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</si>
  <si>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</si>
  <si>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</si>
  <si>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</si>
  <si>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</si>
  <si>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</si>
  <si>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</si>
  <si>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</si>
  <si>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</si>
  <si>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</si>
  <si>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</si>
  <si>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</si>
  <si>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</si>
  <si>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</si>
  <si>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</si>
  <si>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</si>
  <si>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</si>
  <si>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</si>
  <si>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</si>
  <si>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</si>
  <si>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</si>
  <si>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</si>
  <si>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</si>
  <si>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</si>
  <si>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</si>
  <si>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</si>
  <si>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</si>
  <si>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</si>
  <si>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</si>
  <si>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</si>
  <si>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</si>
  <si>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</si>
  <si>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</si>
  <si>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</si>
  <si>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</si>
  <si>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</si>
  <si>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</si>
  <si>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</si>
  <si>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</si>
  <si>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</si>
  <si>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</si>
  <si>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</si>
  <si>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</si>
  <si>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</si>
  <si>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</si>
  <si>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</si>
  <si>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</si>
  <si>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</si>
  <si>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</si>
  <si>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</si>
  <si>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</si>
  <si>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</si>
  <si>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</si>
  <si>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</si>
  <si>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</si>
  <si>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</si>
  <si>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</si>
  <si>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</si>
  <si>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</si>
  <si>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</si>
  <si>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</si>
  <si>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</si>
  <si>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</si>
  <si>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</si>
  <si>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</si>
  <si>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</si>
  <si>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</si>
  <si>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</si>
  <si>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</si>
  <si>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</si>
  <si>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</si>
  <si>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</si>
  <si>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</si>
  <si>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</si>
  <si>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</si>
  <si>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</si>
  <si>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</si>
  <si>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</si>
  <si>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</si>
  <si>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</si>
  <si>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</si>
  <si>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</si>
  <si>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</si>
  <si>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</si>
  <si>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</si>
  <si>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</si>
  <si>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</si>
  <si>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</si>
  <si>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</si>
  <si>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</si>
  <si>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</si>
  <si>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</si>
  <si>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</si>
  <si>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</si>
  <si>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</si>
  <si>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</si>
  <si>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</si>
  <si>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</si>
  <si>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</si>
  <si>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</si>
  <si>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</si>
  <si>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</si>
  <si>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</si>
  <si>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</si>
  <si>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</si>
  <si>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</si>
  <si>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</si>
  <si>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</si>
  <si>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</si>
  <si>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</si>
  <si>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</si>
  <si>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</si>
  <si>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</si>
  <si>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</si>
  <si>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</si>
  <si>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</si>
  <si>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</si>
  <si>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</si>
  <si>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</si>
  <si>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</si>
  <si>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</si>
  <si>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</si>
  <si>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</si>
  <si>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</si>
  <si>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</si>
  <si>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</si>
  <si>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</si>
  <si>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</si>
  <si>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</si>
  <si>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</si>
  <si>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</si>
  <si>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</si>
  <si>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</si>
  <si>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</si>
  <si>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</si>
  <si>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</si>
  <si>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</si>
  <si>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</si>
  <si>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</si>
  <si>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</si>
  <si>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</si>
  <si>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</si>
  <si>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</si>
  <si>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</si>
  <si>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</si>
  <si>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</si>
  <si>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</si>
  <si>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</si>
  <si>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</si>
  <si>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</si>
  <si>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</si>
  <si>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</si>
  <si>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</si>
  <si>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</si>
  <si>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</si>
  <si>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</si>
  <si>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</si>
  <si>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</si>
  <si>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</si>
  <si>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</si>
  <si>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</si>
  <si>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</si>
  <si>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</si>
  <si>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</si>
  <si>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</si>
  <si>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</si>
  <si>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</si>
  <si>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</si>
  <si>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</si>
  <si>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</si>
  <si>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</si>
  <si>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</si>
  <si>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</si>
  <si>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</si>
  <si>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</si>
  <si>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</si>
  <si>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</si>
  <si>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</si>
  <si>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</si>
  <si>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</si>
  <si>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</si>
  <si>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</si>
  <si>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</si>
  <si>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</si>
  <si>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</si>
  <si>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</si>
  <si>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</si>
  <si>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</si>
  <si>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</si>
  <si>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</si>
  <si>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</si>
  <si>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</si>
  <si>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</si>
  <si>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</si>
  <si>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</si>
  <si>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</si>
  <si>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</si>
  <si>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</si>
  <si>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</si>
  <si>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</si>
  <si>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</si>
  <si>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</si>
  <si>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</si>
  <si>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</si>
  <si>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</si>
  <si>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</si>
  <si>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</si>
  <si>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</si>
  <si>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</si>
  <si>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</si>
  <si>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</si>
  <si>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</si>
  <si>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</si>
  <si>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</si>
  <si>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</si>
  <si>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</si>
  <si>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</si>
  <si>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</si>
  <si>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</si>
  <si>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</si>
  <si>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</si>
  <si>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</si>
  <si>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</si>
  <si>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</si>
  <si>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</si>
  <si>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</si>
  <si>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</si>
  <si>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</si>
  <si>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</si>
  <si>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</si>
  <si>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</si>
  <si>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</si>
  <si>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</si>
  <si>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</si>
  <si>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</si>
  <si>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</si>
  <si>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</si>
  <si>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</si>
  <si>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</si>
  <si>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</si>
  <si>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</si>
  <si>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</si>
  <si>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</si>
  <si>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</si>
  <si>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</si>
  <si>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</si>
  <si>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</si>
  <si>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</si>
  <si>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</si>
  <si>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</si>
  <si>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</si>
  <si>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</si>
  <si>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</si>
  <si>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</si>
  <si>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</si>
  <si>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</si>
  <si>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</si>
  <si>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</si>
  <si>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</si>
  <si>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</si>
  <si>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</si>
  <si>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</si>
  <si>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</si>
  <si>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</si>
  <si>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</si>
  <si>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</si>
  <si>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</si>
  <si>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</si>
  <si>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</si>
  <si>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</si>
  <si>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</si>
  <si>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</si>
  <si>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</si>
  <si>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</si>
  <si>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</si>
  <si>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</si>
  <si>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</si>
  <si>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</si>
  <si>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</si>
  <si>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</si>
  <si>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</si>
  <si>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</si>
  <si>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</si>
  <si>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</si>
  <si>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</si>
  <si>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</si>
  <si>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</si>
  <si>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</si>
  <si>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</si>
  <si>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</si>
  <si>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</si>
  <si>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</si>
  <si>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</si>
  <si>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</si>
  <si>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</si>
  <si>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</si>
  <si>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</si>
  <si>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</si>
  <si>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</si>
  <si>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</si>
  <si>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</si>
  <si>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</si>
  <si>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</si>
  <si>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</si>
  <si>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</si>
  <si>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</si>
  <si>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</si>
  <si>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</si>
  <si>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</si>
  <si>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</si>
  <si>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</si>
  <si>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</si>
  <si>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</si>
  <si>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</si>
  <si>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</si>
  <si>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</si>
  <si>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</si>
  <si>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</si>
  <si>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</si>
  <si>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</si>
  <si>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</si>
  <si>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</si>
  <si>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</si>
  <si>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</si>
  <si>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</si>
  <si>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</si>
  <si>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</si>
  <si>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</si>
  <si>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</si>
  <si>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</si>
  <si>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</si>
  <si>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</si>
  <si>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</si>
  <si>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</si>
  <si>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</si>
  <si>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</si>
  <si>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</si>
  <si>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</si>
  <si>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</si>
  <si>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</si>
  <si>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</si>
  <si>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</si>
  <si>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</si>
  <si>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</si>
  <si>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</si>
  <si>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</si>
  <si>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</si>
  <si>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</si>
  <si>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</si>
  <si>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</si>
  <si>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</si>
  <si>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</si>
  <si>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</si>
  <si>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</si>
  <si>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</si>
  <si>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</si>
  <si>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</si>
  <si>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</si>
  <si>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</si>
  <si>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</si>
  <si>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</si>
  <si>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</si>
  <si>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</si>
  <si>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</si>
  <si>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</si>
  <si>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</si>
  <si>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</si>
  <si>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</si>
  <si>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</si>
  <si>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</si>
  <si>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</si>
  <si>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</si>
  <si>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</si>
  <si>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</si>
  <si>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</si>
  <si>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</si>
  <si>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</si>
  <si>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</si>
  <si>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</si>
  <si>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</si>
  <si>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</si>
  <si>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</si>
  <si>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</si>
  <si>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</si>
  <si>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</si>
  <si>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</si>
  <si>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</si>
  <si>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</si>
  <si>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</si>
  <si>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</si>
  <si>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</si>
  <si>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</si>
  <si>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</si>
  <si>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</si>
  <si>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</si>
  <si>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</si>
  <si>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</si>
  <si>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</si>
  <si>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</si>
  <si>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</si>
  <si>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</si>
  <si>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</si>
  <si>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</si>
  <si>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</si>
  <si>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</si>
  <si>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</si>
  <si>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</si>
  <si>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</si>
  <si>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</si>
  <si>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</si>
  <si>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</si>
  <si>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</si>
  <si>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</si>
  <si>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</si>
  <si>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</si>
  <si>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</si>
  <si>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</si>
  <si>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</si>
  <si>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</si>
  <si>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</si>
  <si>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</si>
  <si>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</si>
  <si>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</si>
  <si>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</si>
  <si>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</si>
  <si>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</si>
  <si>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</si>
  <si>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</si>
  <si>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</si>
  <si>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</si>
  <si>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</si>
  <si>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</si>
  <si>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</si>
  <si>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</si>
  <si>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</si>
  <si>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</si>
  <si>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</si>
  <si>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</si>
  <si>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</si>
  <si>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</si>
  <si>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</si>
  <si>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</si>
  <si>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</si>
  <si>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</si>
  <si>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</si>
  <si>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</si>
  <si>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</si>
  <si>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</si>
  <si>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</si>
  <si>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</si>
  <si>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</si>
  <si>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</si>
  <si>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</si>
  <si>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</si>
  <si>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</si>
  <si>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</si>
  <si>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</si>
  <si>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</si>
  <si>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</si>
  <si>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</si>
  <si>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</si>
  <si>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</si>
  <si>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</si>
  <si>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</si>
  <si>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</si>
  <si>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</si>
  <si>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</si>
  <si>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</si>
  <si>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</si>
  <si>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</si>
  <si>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</si>
  <si>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</si>
  <si>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</si>
  <si>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</si>
  <si>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</si>
  <si>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</si>
  <si>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</si>
  <si>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</si>
  <si>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</si>
  <si>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</si>
  <si>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</si>
  <si>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</si>
  <si>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</si>
  <si>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</si>
  <si>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</si>
  <si>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</si>
  <si>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</si>
  <si>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</si>
  <si>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</si>
  <si>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</si>
  <si>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</si>
  <si>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</si>
  <si>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</si>
  <si>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</si>
  <si>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</si>
  <si>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</si>
  <si>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</si>
  <si>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</si>
  <si>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</si>
  <si>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</si>
  <si>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</si>
  <si>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</si>
  <si>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</si>
  <si>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</si>
  <si>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</si>
  <si>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</si>
  <si>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</si>
  <si>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</si>
  <si>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</si>
  <si>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</si>
  <si>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</si>
  <si>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</si>
  <si>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</si>
  <si>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</si>
  <si>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</si>
  <si>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</si>
  <si>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</si>
  <si>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</si>
  <si>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</si>
  <si>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</si>
  <si>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</si>
  <si>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</si>
  <si>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</si>
  <si>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</si>
  <si>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</si>
  <si>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</si>
  <si>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</si>
  <si>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</si>
  <si>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</si>
  <si>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</si>
  <si>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</si>
  <si>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</si>
  <si>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</si>
  <si>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</si>
  <si>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</si>
  <si>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</si>
  <si>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</si>
  <si>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</si>
  <si>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</si>
  <si>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</si>
  <si>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</si>
  <si>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</si>
  <si>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</si>
  <si>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</si>
  <si>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</si>
  <si>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</si>
  <si>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</si>
  <si>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</si>
  <si>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</si>
  <si>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</si>
  <si>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</si>
  <si>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</si>
  <si>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</si>
  <si>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</si>
  <si>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</si>
  <si>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</si>
  <si>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</si>
  <si>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</si>
  <si>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</si>
  <si>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</si>
  <si>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</si>
  <si>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</si>
  <si>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</si>
  <si>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</si>
  <si>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</si>
  <si>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</si>
  <si>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</si>
  <si>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</si>
  <si>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</si>
  <si>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</si>
  <si>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</si>
  <si>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</si>
  <si>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</si>
  <si>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</si>
  <si>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</si>
  <si>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</si>
  <si>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</si>
  <si>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</si>
  <si>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</si>
  <si>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</si>
  <si>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</si>
  <si>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</si>
  <si>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</si>
  <si>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</si>
  <si>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</si>
  <si>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</si>
  <si>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</si>
  <si>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</si>
  <si>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</si>
  <si>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</si>
  <si>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</si>
  <si>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</si>
  <si>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</si>
  <si>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</si>
  <si>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</si>
  <si>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</si>
  <si>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</si>
  <si>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</si>
  <si>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</si>
  <si>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</si>
  <si>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</si>
  <si>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</si>
  <si>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</si>
  <si>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</si>
  <si>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</si>
  <si>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</si>
  <si>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</si>
  <si>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</si>
  <si>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</si>
  <si>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</si>
  <si>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</si>
  <si>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</si>
  <si>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</si>
  <si>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</si>
  <si>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</si>
  <si>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</si>
  <si>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</si>
  <si>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</si>
  <si>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</si>
  <si>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</si>
  <si>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</si>
  <si>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</si>
  <si>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</si>
  <si>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</si>
  <si>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</si>
  <si>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</si>
  <si>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</si>
  <si>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</si>
  <si>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</si>
  <si>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</si>
  <si>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</si>
  <si>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</si>
  <si>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</si>
  <si>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</si>
  <si>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</si>
  <si>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</si>
  <si>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</si>
  <si>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</si>
  <si>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</si>
  <si>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</si>
  <si>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</si>
  <si>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</si>
  <si>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</si>
  <si>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</si>
  <si>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</si>
  <si>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</si>
  <si>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</si>
  <si>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</si>
  <si>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</si>
  <si>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</si>
  <si>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</si>
  <si>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</si>
  <si>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</si>
  <si>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</si>
  <si>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</si>
  <si>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</si>
  <si>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</si>
  <si>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</si>
  <si>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</si>
  <si>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</si>
  <si>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</si>
  <si>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</si>
  <si>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</si>
  <si>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</si>
  <si>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</si>
  <si>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</si>
  <si>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</si>
  <si>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</si>
  <si>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</si>
  <si>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</si>
  <si>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</si>
  <si>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</si>
  <si>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</si>
  <si>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</si>
  <si>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</si>
  <si>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</si>
  <si>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</si>
  <si>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</si>
  <si>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</si>
  <si>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</si>
  <si>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</si>
  <si>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</si>
  <si>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</si>
  <si>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</si>
  <si>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</si>
  <si>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</si>
  <si>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</si>
  <si>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</si>
  <si>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</si>
  <si>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</si>
  <si>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</si>
  <si>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</si>
  <si>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</si>
  <si>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</si>
  <si>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</si>
  <si>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</si>
  <si>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</si>
  <si>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</si>
  <si>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</si>
  <si>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</si>
  <si>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</si>
  <si>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</si>
  <si>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</si>
  <si>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</si>
  <si>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</si>
  <si>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</si>
  <si>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</si>
  <si>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</si>
  <si>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</si>
  <si>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</si>
  <si>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</si>
  <si>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</si>
  <si>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</si>
  <si>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</si>
  <si>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</si>
  <si>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</si>
  <si>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</si>
  <si>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</si>
  <si>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</si>
  <si>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</si>
  <si>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</si>
  <si>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</si>
  <si>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</si>
  <si>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</si>
  <si>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</si>
  <si>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</si>
  <si>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</si>
  <si>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</si>
  <si>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</si>
  <si>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</si>
  <si>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</si>
  <si>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</si>
  <si>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</si>
  <si>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</si>
  <si>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</si>
  <si>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</si>
  <si>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</si>
  <si>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</si>
  <si>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</si>
  <si>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</si>
  <si>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</si>
  <si>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</si>
  <si>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</si>
  <si>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</si>
  <si>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</si>
  <si>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</si>
  <si>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</si>
  <si>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</si>
  <si>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</si>
  <si>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</si>
  <si>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</si>
  <si>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</si>
  <si>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</si>
  <si>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</si>
  <si>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</si>
  <si>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</si>
  <si>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</si>
  <si>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</si>
  <si>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</si>
  <si>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</si>
  <si>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</si>
  <si>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</si>
  <si>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</si>
  <si>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</si>
  <si>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</si>
  <si>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</si>
  <si>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</si>
  <si>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</si>
  <si>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</si>
  <si>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</si>
  <si>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</si>
  <si>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</si>
  <si>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</si>
  <si>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</si>
  <si>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</si>
  <si>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</si>
  <si>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</si>
  <si>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</si>
  <si>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</si>
  <si>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</si>
  <si>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</si>
  <si>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</si>
  <si>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</si>
  <si>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</si>
  <si>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</si>
  <si>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</si>
  <si>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</si>
  <si>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</si>
  <si>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</si>
  <si>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</si>
  <si>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</si>
  <si>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</si>
  <si>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</si>
  <si>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</si>
  <si>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</si>
  <si>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</si>
  <si>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</si>
  <si>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</si>
  <si>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</si>
  <si>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</si>
  <si>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</si>
  <si>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</si>
  <si>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</si>
  <si>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</si>
  <si>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</si>
  <si>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</si>
  <si>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</si>
  <si>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</si>
  <si>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</si>
  <si>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</si>
  <si>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</si>
  <si>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</si>
  <si>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</si>
  <si>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</si>
  <si>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</si>
  <si>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</si>
  <si>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</si>
  <si>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</si>
  <si>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</si>
  <si>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</si>
  <si>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</si>
  <si>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</si>
  <si>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</si>
  <si>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</si>
  <si>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</si>
  <si>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</si>
  <si>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</si>
  <si>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</si>
  <si>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</si>
  <si>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</si>
  <si>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</si>
  <si>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</si>
  <si>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</si>
  <si>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</si>
  <si>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</si>
  <si>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</si>
  <si>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</si>
  <si>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</si>
  <si>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</si>
  <si>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</si>
  <si>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</si>
  <si>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</si>
  <si>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</si>
  <si>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</si>
  <si>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</si>
  <si>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</si>
  <si>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</si>
  <si>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</si>
  <si>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</si>
  <si>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</si>
  <si>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</si>
  <si>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</si>
  <si>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</si>
  <si>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</si>
  <si>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</si>
  <si>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</si>
  <si>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</si>
  <si>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</si>
  <si>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</si>
  <si>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</si>
  <si>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</si>
  <si>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</si>
  <si>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</si>
  <si>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</si>
  <si>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</si>
  <si>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</si>
  <si>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</si>
  <si>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</si>
  <si>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</si>
  <si>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</si>
  <si>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</si>
  <si>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</si>
  <si>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</si>
  <si>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</si>
  <si>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</si>
  <si>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</si>
  <si>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</si>
  <si>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</si>
  <si>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</si>
  <si>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</si>
  <si>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</si>
  <si>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</si>
  <si>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</si>
  <si>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</si>
  <si>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</si>
  <si>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</si>
  <si>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</si>
  <si>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</si>
  <si>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</si>
  <si>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</si>
  <si>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</si>
  <si>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</si>
  <si>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</si>
  <si>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</si>
  <si>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</si>
  <si>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</si>
  <si>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</si>
  <si>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</si>
  <si>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</si>
  <si>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</si>
  <si>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</si>
  <si>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</si>
  <si>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</si>
  <si>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</si>
  <si>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</si>
  <si>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</si>
  <si>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</si>
  <si>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</si>
  <si>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</si>
  <si>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</si>
  <si>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</si>
  <si>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</si>
  <si>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</si>
  <si>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</si>
  <si>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</si>
  <si>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</si>
  <si>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</si>
  <si>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</si>
  <si>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</si>
  <si>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</si>
  <si>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</si>
  <si>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</si>
  <si>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</si>
  <si>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</si>
  <si>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</si>
  <si>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</si>
  <si>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</si>
  <si>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</si>
  <si>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</si>
  <si>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</si>
  <si>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</si>
  <si>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</si>
  <si>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</si>
  <si>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</si>
  <si>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</si>
  <si>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</si>
  <si>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</si>
  <si>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</si>
  <si>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</si>
  <si>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</si>
  <si>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</si>
  <si>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</si>
  <si>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</si>
  <si>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</si>
  <si>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</si>
  <si>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</si>
  <si>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</si>
  <si>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</si>
  <si>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</si>
  <si>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</si>
  <si>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</si>
  <si>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</si>
  <si>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</si>
  <si>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</si>
  <si>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</si>
  <si>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</si>
  <si>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</si>
  <si>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</si>
  <si>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</si>
  <si>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</si>
  <si>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</si>
  <si>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</si>
  <si>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</si>
  <si>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</si>
  <si>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</si>
  <si>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</si>
  <si>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</si>
  <si>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</si>
  <si>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</si>
  <si>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</si>
  <si>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</si>
  <si>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</si>
  <si>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</si>
  <si>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</si>
  <si>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</si>
  <si>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</si>
  <si>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</si>
  <si>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</si>
  <si>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</si>
  <si>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</si>
  <si>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</si>
  <si>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</si>
  <si>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</si>
  <si>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</si>
  <si>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</si>
  <si>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</si>
  <si>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</si>
  <si>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</si>
  <si>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</si>
  <si>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</si>
  <si>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</si>
  <si>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</si>
  <si>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</si>
  <si>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</si>
  <si>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</si>
  <si>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</si>
  <si>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</si>
  <si>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</si>
  <si>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</si>
  <si>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</si>
  <si>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</si>
  <si>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</si>
  <si>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</si>
  <si>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</si>
  <si>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</si>
  <si>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</si>
  <si>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</si>
  <si>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</si>
  <si>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</si>
  <si>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</si>
  <si>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</si>
  <si>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</si>
  <si>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</si>
  <si>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</si>
  <si>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</si>
  <si>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</si>
  <si>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</si>
  <si>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</si>
  <si>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</si>
  <si>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</si>
  <si>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</si>
  <si>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</si>
  <si>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</si>
  <si>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</si>
  <si>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</si>
  <si>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</si>
  <si>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</si>
  <si>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</si>
  <si>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</si>
  <si>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</si>
  <si>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</si>
  <si>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</si>
  <si>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</si>
  <si>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</si>
  <si>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</si>
  <si>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</si>
  <si>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</si>
  <si>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</si>
  <si>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</si>
  <si>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</si>
  <si>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</si>
  <si>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</si>
  <si>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</si>
  <si>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</si>
  <si>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</si>
  <si>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</si>
  <si>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</si>
  <si>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</si>
  <si>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</si>
  <si>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</si>
  <si>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</si>
  <si>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</si>
  <si>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</si>
  <si>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</si>
  <si>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</si>
  <si>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</si>
  <si>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</si>
  <si>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</si>
  <si>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</si>
  <si>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</si>
  <si>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</si>
  <si>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</si>
  <si>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</si>
  <si>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</si>
  <si>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</si>
  <si>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</si>
  <si>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</si>
  <si>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</si>
  <si>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</si>
  <si>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</si>
  <si>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</si>
  <si>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</si>
  <si>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</si>
  <si>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</si>
  <si>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</si>
  <si>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</si>
  <si>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</si>
  <si>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</si>
  <si>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</si>
  <si>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</si>
  <si>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</si>
  <si>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</si>
  <si>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</si>
  <si>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</si>
  <si>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</si>
  <si>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</si>
  <si>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</si>
  <si>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</si>
  <si>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</si>
  <si>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</si>
  <si>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</si>
  <si>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</si>
  <si>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</si>
  <si>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</si>
  <si>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</si>
  <si>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</si>
  <si>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</si>
  <si>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</si>
  <si>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</si>
  <si>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</si>
  <si>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</si>
  <si>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</si>
  <si>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</si>
  <si>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</si>
  <si>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</si>
  <si>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</si>
  <si>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</si>
  <si>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</si>
  <si>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</si>
  <si>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</si>
  <si>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</si>
  <si>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</si>
  <si>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</si>
  <si>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</si>
  <si>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</si>
  <si>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</si>
  <si>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</si>
  <si>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</si>
  <si>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</si>
  <si>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</si>
  <si>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</si>
  <si>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</si>
  <si>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</si>
  <si>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</si>
  <si>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</si>
  <si>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</si>
  <si>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</si>
  <si>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</si>
  <si>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</si>
  <si>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</si>
  <si>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</si>
  <si>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</si>
  <si>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</si>
  <si>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</si>
  <si>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</si>
  <si>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</si>
  <si>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</si>
  <si>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</si>
  <si>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</si>
  <si>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</si>
  <si>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</si>
  <si>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</si>
  <si>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</si>
  <si>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</si>
  <si>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</si>
  <si>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</si>
  <si>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</si>
  <si>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</si>
  <si>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</si>
  <si>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</si>
  <si>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</si>
  <si>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</si>
  <si>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</si>
  <si>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</si>
  <si>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</si>
  <si>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</si>
  <si>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</si>
  <si>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</si>
  <si>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</si>
  <si>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</si>
  <si>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</si>
  <si>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</si>
  <si>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</si>
  <si>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</si>
  <si>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</si>
  <si>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</si>
  <si>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</si>
  <si>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</si>
  <si>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</si>
  <si>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</si>
  <si>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</si>
  <si>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</si>
  <si>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</si>
  <si>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</si>
  <si>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</si>
  <si>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</si>
  <si>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</si>
  <si>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</si>
  <si>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</si>
  <si>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</si>
  <si>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</si>
  <si>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</si>
  <si>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</si>
  <si>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</si>
  <si>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</si>
  <si>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</si>
  <si>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</si>
  <si>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</si>
  <si>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</si>
  <si>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</si>
  <si>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</si>
  <si>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</si>
  <si>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</si>
  <si>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</si>
  <si>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</si>
  <si>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</si>
  <si>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</si>
  <si>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</si>
  <si>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</si>
  <si>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</si>
  <si>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</si>
  <si>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</si>
  <si>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</si>
  <si>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</si>
  <si>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</si>
  <si>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</si>
  <si>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</si>
  <si>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</si>
  <si>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</si>
  <si>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</si>
  <si>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</si>
  <si>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</si>
  <si>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</si>
  <si>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</si>
  <si>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</si>
  <si>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</si>
  <si>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</si>
  <si>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</si>
  <si>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</si>
  <si>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</si>
  <si>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</si>
  <si>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</si>
  <si>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</si>
  <si>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</si>
  <si>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</si>
  <si>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</si>
  <si>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</si>
  <si>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</si>
  <si>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</si>
  <si>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</si>
  <si>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</si>
  <si>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</si>
  <si>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</si>
  <si>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</si>
  <si>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</si>
  <si>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</si>
  <si>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</si>
  <si>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</si>
  <si>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</si>
  <si>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</si>
  <si>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</si>
  <si>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</si>
  <si>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</si>
  <si>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</si>
  <si>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</si>
  <si>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</si>
  <si>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</si>
  <si>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</si>
  <si>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</si>
  <si>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</si>
  <si>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</si>
  <si>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</si>
  <si>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</si>
  <si>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</si>
  <si>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</si>
  <si>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</si>
  <si>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</si>
  <si>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</si>
  <si>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</si>
  <si>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</si>
  <si>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</si>
  <si>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</si>
  <si>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</si>
  <si>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</si>
  <si>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</si>
  <si>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</si>
  <si>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</si>
  <si>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</si>
  <si>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</si>
  <si>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</si>
  <si>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</si>
  <si>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</si>
  <si>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</si>
  <si>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</si>
  <si>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</si>
  <si>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</si>
  <si>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</si>
  <si>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</si>
  <si>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</si>
  <si>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</si>
  <si>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</si>
  <si>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</si>
  <si>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</si>
  <si>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</si>
  <si>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</si>
  <si>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</si>
  <si>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</si>
  <si>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</si>
  <si>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</si>
  <si>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</si>
  <si>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</si>
  <si>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</si>
  <si>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</si>
  <si>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</si>
  <si>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</si>
  <si>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</si>
  <si>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</si>
  <si>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</si>
  <si>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</si>
  <si>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</si>
  <si>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</si>
  <si>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</si>
  <si>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</si>
  <si>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</si>
  <si>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</si>
  <si>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</si>
  <si>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</si>
  <si>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</si>
  <si>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</si>
  <si>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</si>
  <si>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</si>
  <si>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</si>
  <si>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</si>
  <si>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</si>
  <si>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</si>
  <si>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</si>
  <si>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</si>
  <si>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</si>
  <si>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</si>
  <si>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</si>
  <si>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</si>
  <si>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</si>
  <si>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</si>
  <si>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</si>
  <si>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</si>
  <si>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</si>
  <si>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</si>
  <si>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</si>
  <si>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</si>
  <si>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</si>
  <si>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</si>
  <si>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</si>
  <si>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</si>
  <si>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</si>
  <si>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</si>
  <si>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</si>
  <si>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</si>
  <si>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</si>
  <si>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</si>
  <si>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</si>
  <si>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</si>
  <si>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</si>
  <si>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</si>
  <si>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</si>
  <si>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</si>
  <si>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</si>
  <si>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</si>
  <si>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</si>
  <si>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</si>
  <si>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</si>
  <si>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</si>
  <si>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</si>
  <si>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</si>
  <si>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</si>
  <si>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</si>
  <si>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</si>
  <si>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</si>
  <si>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</si>
  <si>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</si>
  <si>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</si>
  <si>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</si>
  <si>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</si>
  <si>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</si>
  <si>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</si>
  <si>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</si>
  <si>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</si>
  <si>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</si>
  <si>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</si>
  <si>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</si>
  <si>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</si>
  <si>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</si>
  <si>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</si>
  <si>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</si>
  <si>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</si>
  <si>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</si>
  <si>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</si>
  <si>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</si>
  <si>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</si>
  <si>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</si>
  <si>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</si>
  <si>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</si>
  <si>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</si>
  <si>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</si>
  <si>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</si>
  <si>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</si>
  <si>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</si>
  <si>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</si>
  <si>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</si>
  <si>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</si>
  <si>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</si>
  <si>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</si>
  <si>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</si>
  <si>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</si>
  <si>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</si>
  <si>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</si>
  <si>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</si>
  <si>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</si>
  <si>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</si>
  <si>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</si>
  <si>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</si>
  <si>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</si>
  <si>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</si>
  <si>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</si>
  <si>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</si>
  <si>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</si>
  <si>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</si>
  <si>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</si>
  <si>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</si>
  <si>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</si>
  <si>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</si>
  <si>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</si>
  <si>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</si>
  <si>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</si>
  <si>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</si>
  <si>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</si>
  <si>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</si>
  <si>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</si>
  <si>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</si>
  <si>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</si>
  <si>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</si>
  <si>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</si>
  <si>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</si>
  <si>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</si>
  <si>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</si>
  <si>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</si>
  <si>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</si>
  <si>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</si>
  <si>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</si>
  <si>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</si>
  <si>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</si>
  <si>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</si>
  <si>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</si>
  <si>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</si>
  <si>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</si>
  <si>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</si>
  <si>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</si>
  <si>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</si>
  <si>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</si>
  <si>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</si>
  <si>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</si>
  <si>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</si>
  <si>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</si>
  <si>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</si>
  <si>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</si>
  <si>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</si>
  <si>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</si>
  <si>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</si>
  <si>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</si>
  <si>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</si>
  <si>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</si>
  <si>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</si>
  <si>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</si>
  <si>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</si>
  <si>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</si>
  <si>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</si>
  <si>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</si>
  <si>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</si>
  <si>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</si>
  <si>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</si>
  <si>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</si>
  <si>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</si>
  <si>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</si>
  <si>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</si>
  <si>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</si>
  <si>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</si>
  <si>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</si>
  <si>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</si>
  <si>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</si>
  <si>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</si>
  <si>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</si>
  <si>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</si>
  <si>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</si>
  <si>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</si>
  <si>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</si>
  <si>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</si>
  <si>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</si>
  <si>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</si>
  <si>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</si>
  <si>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</si>
  <si>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</si>
  <si>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</si>
  <si>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</si>
  <si>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</si>
  <si>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</si>
  <si>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</si>
  <si>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</si>
  <si>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</si>
  <si>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</si>
  <si>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</si>
  <si>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</si>
  <si>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</si>
  <si>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</si>
  <si>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</si>
  <si>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</si>
  <si>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</si>
  <si>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</si>
  <si>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</si>
  <si>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</si>
  <si>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</si>
  <si>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</si>
  <si>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</si>
  <si>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</si>
  <si>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</si>
  <si>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</si>
  <si>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</si>
  <si>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</si>
  <si>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</si>
  <si>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</si>
  <si>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</si>
  <si>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</si>
  <si>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</si>
  <si>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</si>
  <si>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</si>
  <si>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</si>
  <si>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</si>
  <si>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</si>
  <si>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</si>
  <si>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</si>
  <si>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</si>
  <si>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</si>
  <si>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</si>
  <si>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</si>
  <si>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</si>
  <si>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</si>
  <si>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</si>
  <si>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</si>
  <si>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</si>
  <si>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</si>
  <si>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</si>
  <si>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</si>
  <si>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</si>
  <si>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</si>
  <si>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</si>
  <si>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</si>
  <si>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</si>
  <si>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</si>
  <si>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</si>
  <si>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</si>
  <si>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</si>
  <si>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</si>
  <si>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</si>
  <si>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</si>
  <si>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</si>
  <si>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</si>
  <si>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</si>
  <si>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</si>
  <si>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</si>
  <si>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</si>
  <si>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</si>
  <si>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</si>
  <si>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</si>
  <si>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</si>
  <si>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</si>
  <si>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</si>
  <si>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</si>
  <si>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</si>
  <si>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</si>
  <si>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</si>
  <si>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</si>
  <si>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</si>
  <si>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</si>
  <si>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</si>
  <si>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</si>
  <si>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</si>
  <si>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</si>
  <si>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</si>
  <si>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</si>
  <si>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</si>
  <si>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</si>
  <si>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</si>
  <si>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</si>
  <si>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</si>
  <si>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</si>
  <si>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</si>
  <si>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</si>
  <si>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</si>
  <si>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</si>
  <si>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</si>
  <si>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</si>
  <si>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</si>
  <si>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</si>
  <si>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</si>
  <si>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</si>
  <si>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</si>
  <si>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</si>
  <si>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</si>
  <si>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</si>
  <si>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</si>
  <si>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</si>
  <si>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</si>
  <si>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</si>
  <si>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</si>
  <si>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</si>
  <si>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</si>
  <si>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</si>
  <si>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</si>
  <si>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</si>
  <si>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</si>
  <si>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</si>
  <si>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</si>
  <si>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</si>
  <si>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</si>
  <si>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</si>
  <si>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</si>
  <si>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</si>
  <si>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</si>
  <si>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</si>
  <si>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</si>
  <si>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</si>
  <si>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</si>
  <si>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</si>
  <si>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</si>
  <si>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</si>
  <si>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</si>
  <si>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</si>
  <si>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</si>
  <si>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</si>
  <si>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</si>
  <si>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</si>
  <si>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</si>
  <si>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</si>
  <si>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</si>
  <si>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</si>
  <si>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</si>
  <si>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</si>
  <si>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</si>
  <si>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</si>
  <si>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</si>
  <si>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</si>
  <si>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</si>
  <si>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</si>
  <si>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</si>
  <si>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</si>
  <si>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</si>
  <si>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</si>
  <si>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</si>
  <si>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</si>
  <si>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</si>
  <si>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</si>
  <si>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</si>
  <si>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</si>
  <si>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</si>
  <si>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</si>
  <si>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</si>
  <si>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</si>
  <si>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</si>
  <si>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</si>
  <si>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</si>
  <si>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</si>
  <si>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</si>
  <si>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</si>
  <si>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</si>
  <si>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</si>
  <si>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</si>
  <si>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</si>
  <si>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</si>
  <si>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</si>
  <si>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</si>
  <si>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</si>
  <si>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</si>
  <si>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</si>
  <si>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</si>
  <si>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</si>
  <si>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</si>
  <si>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</si>
  <si>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</si>
  <si>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</si>
  <si>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</si>
  <si>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</si>
  <si>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</si>
  <si>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</si>
  <si>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</si>
  <si>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</si>
  <si>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</si>
  <si>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</si>
  <si>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</si>
  <si>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</si>
  <si>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</si>
  <si>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</si>
  <si>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</si>
  <si>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</si>
  <si>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</si>
  <si>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</si>
  <si>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</si>
  <si>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</si>
  <si>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</si>
  <si>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</si>
  <si>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</si>
  <si>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</si>
  <si>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</si>
  <si>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</si>
  <si>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</si>
  <si>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</si>
  <si>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</si>
  <si>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</si>
  <si>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</si>
  <si>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</si>
  <si>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</si>
  <si>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</si>
  <si>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</si>
  <si>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</si>
  <si>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</si>
  <si>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</si>
  <si>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</si>
  <si>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</si>
  <si>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</si>
  <si>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</si>
  <si>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</si>
  <si>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</si>
  <si>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</si>
  <si>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</si>
  <si>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</si>
  <si>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</si>
  <si>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</si>
  <si>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</si>
  <si>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</si>
  <si>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</si>
  <si>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</si>
  <si>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</si>
  <si>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</si>
  <si>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</si>
  <si>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</si>
  <si>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</si>
  <si>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</si>
  <si>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</si>
  <si>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</si>
  <si>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</si>
  <si>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</si>
  <si>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</si>
  <si>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</si>
  <si>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</si>
  <si>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</si>
  <si>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</si>
  <si>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</si>
  <si>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</si>
  <si>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</si>
  <si>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</si>
  <si>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</si>
  <si>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</si>
  <si>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</si>
  <si>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</si>
  <si>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</si>
  <si>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</si>
  <si>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</si>
  <si>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</si>
  <si>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</si>
  <si>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</si>
  <si>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</si>
  <si>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</si>
  <si>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</si>
  <si>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</si>
  <si>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</si>
  <si>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</si>
  <si>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</si>
  <si>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</si>
  <si>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</si>
  <si>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</si>
  <si>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</si>
  <si>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</si>
  <si>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</si>
  <si>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</si>
  <si>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</si>
  <si>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</si>
  <si>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</si>
  <si>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</si>
  <si>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</si>
  <si>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</si>
  <si>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</si>
  <si>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</si>
  <si>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</si>
  <si>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</si>
  <si>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</si>
  <si>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</si>
  <si>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</si>
  <si>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</si>
  <si>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</si>
  <si>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</si>
  <si>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</si>
  <si>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</si>
  <si>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</si>
  <si>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</si>
  <si>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</si>
  <si>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</si>
  <si>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</si>
  <si>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</si>
  <si>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</si>
  <si>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</si>
  <si>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</si>
  <si>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</si>
  <si>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</si>
  <si>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</si>
  <si>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</si>
  <si>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</si>
  <si>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</si>
  <si>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</si>
  <si>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</si>
  <si>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</si>
  <si>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</si>
  <si>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</si>
  <si>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</si>
  <si>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</si>
  <si>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</si>
  <si>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</si>
  <si>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</si>
  <si>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</si>
  <si>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</si>
  <si>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</si>
  <si>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</si>
  <si>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</si>
  <si>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</si>
  <si>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</si>
  <si>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</si>
  <si>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</si>
  <si>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</si>
  <si>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</si>
  <si>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</si>
  <si>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</si>
  <si>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</si>
  <si>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</si>
  <si>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</si>
  <si>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</si>
  <si>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</si>
  <si>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</si>
  <si>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</si>
  <si>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</si>
  <si>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</si>
  <si>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</si>
  <si>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</si>
  <si>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</si>
  <si>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</si>
  <si>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</si>
  <si>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</si>
  <si>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</si>
  <si>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</si>
  <si>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</si>
  <si>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</si>
  <si>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</si>
  <si>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</si>
  <si>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</si>
  <si>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</si>
  <si>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</si>
  <si>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</si>
  <si>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</si>
  <si>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</si>
  <si>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</si>
  <si>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</si>
  <si>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</si>
  <si>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</si>
  <si>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</si>
  <si>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</si>
  <si>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</si>
  <si>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</si>
  <si>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</si>
  <si>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</si>
  <si>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</si>
  <si>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</si>
  <si>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</si>
  <si>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</si>
  <si>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</si>
  <si>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</si>
  <si>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</si>
  <si>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</si>
  <si>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</si>
  <si>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</si>
  <si>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</si>
  <si>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</si>
  <si>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</si>
  <si>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</si>
  <si>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</si>
  <si>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</si>
  <si>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</si>
  <si>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</si>
  <si>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</si>
  <si>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</si>
  <si>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</si>
  <si>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</si>
  <si>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</si>
  <si>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</si>
  <si>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</si>
  <si>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</si>
  <si>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</si>
  <si>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</si>
  <si>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</si>
  <si>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</si>
  <si>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</si>
  <si>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</si>
  <si>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</si>
  <si>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</si>
  <si>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</si>
  <si>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</si>
  <si>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</si>
  <si>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</si>
  <si>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</si>
  <si>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</si>
  <si>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</si>
  <si>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</si>
  <si>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</si>
  <si>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</si>
  <si>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</si>
  <si>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</si>
  <si>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</si>
  <si>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</si>
  <si>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</si>
  <si>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</si>
  <si>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</si>
  <si>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</si>
  <si>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</si>
  <si>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</si>
  <si>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</si>
  <si>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</si>
  <si>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</si>
  <si>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</si>
  <si>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</si>
  <si>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</si>
  <si>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</si>
  <si>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</si>
  <si>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</si>
  <si>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</si>
  <si>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</si>
  <si>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</si>
  <si>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</si>
  <si>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</si>
  <si>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</si>
  <si>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</si>
  <si>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</si>
  <si>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</si>
  <si>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</si>
  <si>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</si>
  <si>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</si>
  <si>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</si>
  <si>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</si>
  <si>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</si>
  <si>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</si>
  <si>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</si>
  <si>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</si>
  <si>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</si>
  <si>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</si>
  <si>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</si>
  <si>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</si>
  <si>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</si>
  <si>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</si>
  <si>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</si>
  <si>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</si>
  <si>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</si>
  <si>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</si>
  <si>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</si>
  <si>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</si>
  <si>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</si>
  <si>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</si>
  <si>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</si>
  <si>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</si>
  <si>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</si>
  <si>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</si>
  <si>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</si>
  <si>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</si>
  <si>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</si>
  <si>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</si>
  <si>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</si>
  <si>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</si>
  <si>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</si>
  <si>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</si>
  <si>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</si>
  <si>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</si>
  <si>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</si>
  <si>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</si>
  <si>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</si>
  <si>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</si>
  <si>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</si>
  <si>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</si>
  <si>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</si>
  <si>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</si>
  <si>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</si>
  <si>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</si>
  <si>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</si>
  <si>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</si>
  <si>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</si>
  <si>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</si>
  <si>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</si>
  <si>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</si>
  <si>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</si>
  <si>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</si>
  <si>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</si>
  <si>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</si>
  <si>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</si>
  <si>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</si>
  <si>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</si>
  <si>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</si>
  <si>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</si>
  <si>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</si>
  <si>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</si>
  <si>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</si>
  <si>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</si>
  <si>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</si>
  <si>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</si>
  <si>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</si>
  <si>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</si>
  <si>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</si>
  <si>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</si>
  <si>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</si>
  <si>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</si>
  <si>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</si>
  <si>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</si>
  <si>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</si>
  <si>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</si>
  <si>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</si>
  <si>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</si>
  <si>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</si>
  <si>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</si>
  <si>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</si>
  <si>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</si>
  <si>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</si>
  <si>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</si>
  <si>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</si>
  <si>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</si>
  <si>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</si>
  <si>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</si>
  <si>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</si>
  <si>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</si>
  <si>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</si>
  <si>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</si>
  <si>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</si>
  <si>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</si>
  <si>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</si>
  <si>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</si>
  <si>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</si>
  <si>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</si>
  <si>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</si>
  <si>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</si>
  <si>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</si>
  <si>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</si>
  <si>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</si>
  <si>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</si>
  <si>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</si>
  <si>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</si>
  <si>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</si>
  <si>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</si>
  <si>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</si>
  <si>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</si>
  <si>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</si>
  <si>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</si>
  <si>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</si>
  <si>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</si>
  <si>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</si>
  <si>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</si>
  <si>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</si>
  <si>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</si>
  <si>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</si>
  <si>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</si>
  <si>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</si>
  <si>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</si>
  <si>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</si>
  <si>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</si>
  <si>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</si>
  <si>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</si>
  <si>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</si>
  <si>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</si>
  <si>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</si>
  <si>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</si>
  <si>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</si>
  <si>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</si>
  <si>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</si>
  <si>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</si>
  <si>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</si>
  <si>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</si>
  <si>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</si>
  <si>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</si>
  <si>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</si>
  <si>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</si>
  <si>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</si>
  <si>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</si>
  <si>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</si>
  <si>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</si>
  <si>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</si>
  <si>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</si>
  <si>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</si>
  <si>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</si>
  <si>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</si>
  <si>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</si>
  <si>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</si>
  <si>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</si>
  <si>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</si>
  <si>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</si>
  <si>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</si>
  <si>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</si>
  <si>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</si>
  <si>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</si>
  <si>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</si>
  <si>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</si>
  <si>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</si>
  <si>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</si>
  <si>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</si>
  <si>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</si>
  <si>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</si>
  <si>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</si>
  <si>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</si>
  <si>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</si>
  <si>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</si>
  <si>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</si>
  <si>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</si>
  <si>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</si>
  <si>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</si>
  <si>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</si>
  <si>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</si>
  <si>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</si>
  <si>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</si>
  <si>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</si>
  <si>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</si>
  <si>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</si>
  <si>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</si>
  <si>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</si>
  <si>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</si>
  <si>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</si>
  <si>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</si>
  <si>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</si>
  <si>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</si>
  <si>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</si>
  <si>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</si>
  <si>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</si>
  <si>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</si>
  <si>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</si>
  <si>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</si>
  <si>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</si>
  <si>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</si>
  <si>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</si>
  <si>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</si>
  <si>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</si>
  <si>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</si>
  <si>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</si>
  <si>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</si>
  <si>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</si>
  <si>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</si>
  <si>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</si>
  <si>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</si>
  <si>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</si>
  <si>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</si>
  <si>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</si>
  <si>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</si>
  <si>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</si>
  <si>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</si>
  <si>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</si>
  <si>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</si>
  <si>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</si>
  <si>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</si>
  <si>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</si>
  <si>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</si>
  <si>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</si>
  <si>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</si>
  <si>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</si>
  <si>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</si>
  <si>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</si>
  <si>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</si>
  <si>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</si>
  <si>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</si>
  <si>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</si>
  <si>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</si>
  <si>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</si>
  <si>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</si>
  <si>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</si>
  <si>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</si>
  <si>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</si>
  <si>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</si>
  <si>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</si>
  <si>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</si>
  <si>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</si>
  <si>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</si>
  <si>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</si>
  <si>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</si>
  <si>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</si>
  <si>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</si>
  <si>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</si>
  <si>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</si>
  <si>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</si>
  <si>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</si>
  <si>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</si>
  <si>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</si>
  <si>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</si>
  <si>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</si>
  <si>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</si>
  <si>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</si>
  <si>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</si>
  <si>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</si>
  <si>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</si>
  <si>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</si>
  <si>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</si>
  <si>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</si>
  <si>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</si>
  <si>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</si>
  <si>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</si>
  <si>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</si>
  <si>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</si>
  <si>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</si>
  <si>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</si>
  <si>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</si>
  <si>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</si>
  <si>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</si>
  <si>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</si>
  <si>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</si>
  <si>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</si>
  <si>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</si>
  <si>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</si>
  <si>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</si>
  <si>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</si>
  <si>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</si>
  <si>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</si>
  <si>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</si>
  <si>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</si>
  <si>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</si>
  <si>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</si>
  <si>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</si>
  <si>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</si>
  <si>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</si>
  <si>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</si>
  <si>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</si>
  <si>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</si>
  <si>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</si>
  <si>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</si>
  <si>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</si>
  <si>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</si>
  <si>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</si>
  <si>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</si>
  <si>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</si>
  <si>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</si>
  <si>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</si>
  <si>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</si>
  <si>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</si>
  <si>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</si>
  <si>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</si>
  <si>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</si>
  <si>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</si>
  <si>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</si>
  <si>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</si>
  <si>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</si>
  <si>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</si>
  <si>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</si>
  <si>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</si>
  <si>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</si>
  <si>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</si>
  <si>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</si>
  <si>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</si>
  <si>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</si>
  <si>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</si>
  <si>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</si>
  <si>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</si>
  <si>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</si>
  <si>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</si>
  <si>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</si>
  <si>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</si>
  <si>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</si>
  <si>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</si>
  <si>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</si>
  <si>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</si>
  <si>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</si>
  <si>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</si>
  <si>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</si>
  <si>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</si>
  <si>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</si>
  <si>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</si>
  <si>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</si>
  <si>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</si>
  <si>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</si>
  <si>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</si>
  <si>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</si>
  <si>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</si>
  <si>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</si>
  <si>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</si>
  <si>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</si>
  <si>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</si>
  <si>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</si>
  <si>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</si>
  <si>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</si>
  <si>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</si>
  <si>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</si>
  <si>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</si>
  <si>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</si>
  <si>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</si>
  <si>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</si>
  <si>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</si>
  <si>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</si>
  <si>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</si>
  <si>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</si>
  <si>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</si>
  <si>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</si>
  <si>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</si>
  <si>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</si>
  <si>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</si>
  <si>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</si>
  <si>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</si>
  <si>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</si>
  <si>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</si>
  <si>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</si>
  <si>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</si>
  <si>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</si>
  <si>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</si>
  <si>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</si>
  <si>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</si>
  <si>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</si>
  <si>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</si>
  <si>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</si>
  <si>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</si>
  <si>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</si>
  <si>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</si>
  <si>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</si>
  <si>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</si>
  <si>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</si>
  <si>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</si>
  <si>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</si>
  <si>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</si>
  <si>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</si>
  <si>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</si>
  <si>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</si>
  <si>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</si>
  <si>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</si>
  <si>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</si>
  <si>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</si>
  <si>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</si>
  <si>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</si>
  <si>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</si>
  <si>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</si>
  <si>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</si>
  <si>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</si>
  <si>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</si>
  <si>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</si>
  <si>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</si>
  <si>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</si>
  <si>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</si>
  <si>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</si>
  <si>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</si>
  <si>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</si>
  <si>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</si>
  <si>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</si>
  <si>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</si>
  <si>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</si>
  <si>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</si>
  <si>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</si>
  <si>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</si>
  <si>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</si>
  <si>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</si>
  <si>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</si>
  <si>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</si>
  <si>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</si>
  <si>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</si>
  <si>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</si>
  <si>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</si>
  <si>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</si>
  <si>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</si>
  <si>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</si>
  <si>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</si>
  <si>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</si>
  <si>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</si>
  <si>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</si>
  <si>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</si>
  <si>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</si>
  <si>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</si>
  <si>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</si>
  <si>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</si>
  <si>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</si>
  <si>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</si>
  <si>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</si>
  <si>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</si>
  <si>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</si>
  <si>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</si>
  <si>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</si>
  <si>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</si>
  <si>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</si>
  <si>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</si>
  <si>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</si>
  <si>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</si>
  <si>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</si>
  <si>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</si>
  <si>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</si>
  <si>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</si>
  <si>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</si>
  <si>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</si>
  <si>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</si>
  <si>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</si>
  <si>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</si>
  <si>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</si>
  <si>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</si>
  <si>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</si>
  <si>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</si>
  <si>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</si>
  <si>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</si>
  <si>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</si>
  <si>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</si>
  <si>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</si>
  <si>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</si>
  <si>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</si>
  <si>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</si>
  <si>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</si>
  <si>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</si>
  <si>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</si>
  <si>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</si>
  <si>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</si>
  <si>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</si>
  <si>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</si>
  <si>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</si>
  <si>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</si>
  <si>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</si>
  <si>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</si>
  <si>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</si>
  <si>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</si>
  <si>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</si>
  <si>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</si>
  <si>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</si>
  <si>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</si>
  <si>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</si>
  <si>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</si>
  <si>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</si>
  <si>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</si>
  <si>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</si>
  <si>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</si>
  <si>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</si>
  <si>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</si>
  <si>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</si>
  <si>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</si>
  <si>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</si>
  <si>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</si>
  <si>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</si>
  <si>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</si>
  <si>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</si>
  <si>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</si>
  <si>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</si>
  <si>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</si>
  <si>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</si>
  <si>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</si>
  <si>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</si>
  <si>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</si>
  <si>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</si>
  <si>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</si>
  <si>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</si>
  <si>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</si>
  <si>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</si>
  <si>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</si>
  <si>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</si>
  <si>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</si>
  <si>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</si>
  <si>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</si>
  <si>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</si>
  <si>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</si>
  <si>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</si>
  <si>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</si>
  <si>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</si>
  <si>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</si>
  <si>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</si>
  <si>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</si>
  <si>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</si>
  <si>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</si>
  <si>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</si>
  <si>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</si>
  <si>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</si>
  <si>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</si>
  <si>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</si>
  <si>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</si>
  <si>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</si>
  <si>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</si>
  <si>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</si>
  <si>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</si>
  <si>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</si>
  <si>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</si>
  <si>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</si>
  <si>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</si>
  <si>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</si>
  <si>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</si>
  <si>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</si>
  <si>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</si>
  <si>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</si>
  <si>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</si>
  <si>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</si>
  <si>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</si>
  <si>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</si>
  <si>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</si>
  <si>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</si>
  <si>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</si>
  <si>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</si>
  <si>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</si>
  <si>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</si>
  <si>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</si>
  <si>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</si>
  <si>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</si>
  <si>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</si>
  <si>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</si>
  <si>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</si>
  <si>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</si>
  <si>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</si>
  <si>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</si>
  <si>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</si>
  <si>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</si>
  <si>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</si>
  <si>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</si>
  <si>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</si>
  <si>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</si>
  <si>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</si>
  <si>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</si>
  <si>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</si>
  <si>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</si>
  <si>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</si>
  <si>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</si>
  <si>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</si>
  <si>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</si>
  <si>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</si>
  <si>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</si>
  <si>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</si>
  <si>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</si>
  <si>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</si>
  <si>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</si>
  <si>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</si>
  <si>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</si>
  <si>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</si>
  <si>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</si>
  <si>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</si>
  <si>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</si>
  <si>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</si>
  <si>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</si>
  <si>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</si>
  <si>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</si>
  <si>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</si>
  <si>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</si>
  <si>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</si>
  <si>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</si>
  <si>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</si>
  <si>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</si>
  <si>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</si>
  <si>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</si>
  <si>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</si>
  <si>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</si>
  <si>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</si>
  <si>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</si>
  <si>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</si>
  <si>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</si>
  <si>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</si>
  <si>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</si>
  <si>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</si>
  <si>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</si>
  <si>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</si>
  <si>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</si>
  <si>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</si>
  <si>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</si>
  <si>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</si>
  <si>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</si>
  <si>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</si>
  <si>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</si>
  <si>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</si>
  <si>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</si>
  <si>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</si>
  <si>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</si>
  <si>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</si>
  <si>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</si>
  <si>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</si>
  <si>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</si>
  <si>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</si>
  <si>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</si>
  <si>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</si>
  <si>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</si>
  <si>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</si>
  <si>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</si>
  <si>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</si>
  <si>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</si>
  <si>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</si>
  <si>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</si>
  <si>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</si>
  <si>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</si>
  <si>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</si>
  <si>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</si>
  <si>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</si>
  <si>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</si>
  <si>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</si>
  <si>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</si>
  <si>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</si>
  <si>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</si>
  <si>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</si>
  <si>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</si>
  <si>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</si>
  <si>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</si>
  <si>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</si>
  <si>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</si>
  <si>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</si>
  <si>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</si>
  <si>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</si>
  <si>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</si>
  <si>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</si>
  <si>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</si>
  <si>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</si>
  <si>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</si>
  <si>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</si>
  <si>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</si>
  <si>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</si>
  <si>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</si>
  <si>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</si>
  <si>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</si>
  <si>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</si>
  <si>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</si>
  <si>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</si>
  <si>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</si>
  <si>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</si>
  <si>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</si>
  <si>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</si>
  <si>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</si>
  <si>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</si>
  <si>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</si>
  <si>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</si>
  <si>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</si>
  <si>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</si>
  <si>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</si>
  <si>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</si>
  <si>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</si>
  <si>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</si>
  <si>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</si>
  <si>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</si>
  <si>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</si>
  <si>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</si>
  <si>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</si>
  <si>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</si>
  <si>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</si>
  <si>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</si>
  <si>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</si>
  <si>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</si>
  <si>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</si>
  <si>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</si>
  <si>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</si>
  <si>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</si>
  <si>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</si>
  <si>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</si>
  <si>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</si>
  <si>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</si>
  <si>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</si>
  <si>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</si>
  <si>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</si>
  <si>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</si>
  <si>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</si>
  <si>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</si>
  <si>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</si>
  <si>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</si>
  <si>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</si>
  <si>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</si>
  <si>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</si>
  <si>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</si>
  <si>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</si>
  <si>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</si>
  <si>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</si>
  <si>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</si>
  <si>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</si>
  <si>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</si>
  <si>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</si>
  <si>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</si>
  <si>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</si>
  <si>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</si>
  <si>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</si>
  <si>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</si>
  <si>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</si>
  <si>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</si>
  <si>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</si>
  <si>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</si>
  <si>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</si>
  <si>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</si>
  <si>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</si>
  <si>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</si>
  <si>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</si>
  <si>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</si>
  <si>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</si>
  <si>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</si>
  <si>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</si>
  <si>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</si>
  <si>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</si>
  <si>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</si>
  <si>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</si>
  <si>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</si>
  <si>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</si>
  <si>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</si>
  <si>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</si>
  <si>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</si>
  <si>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</si>
  <si>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</si>
  <si>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</si>
  <si>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</si>
  <si>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</si>
  <si>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</si>
  <si>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</si>
  <si>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</si>
  <si>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</si>
  <si>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</si>
  <si>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</si>
  <si>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</si>
  <si>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</si>
  <si>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</si>
  <si>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</si>
  <si>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</si>
  <si>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</si>
  <si>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</si>
  <si>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</si>
  <si>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</si>
  <si>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</si>
  <si>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</si>
  <si>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</si>
  <si>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</si>
  <si>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</si>
  <si>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</si>
  <si>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</si>
  <si>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</si>
  <si>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</si>
  <si>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</si>
  <si>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</si>
  <si>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</si>
  <si>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</si>
  <si>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</si>
  <si>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</si>
  <si>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</si>
  <si>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</si>
  <si>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</si>
  <si>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</si>
  <si>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</si>
  <si>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</si>
  <si>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</si>
  <si>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</si>
  <si>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</si>
  <si>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</si>
  <si>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</si>
  <si>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</si>
  <si>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</si>
  <si>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</si>
  <si>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</si>
  <si>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</si>
  <si>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</si>
  <si>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</si>
  <si>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</si>
  <si>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</si>
  <si>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</si>
  <si>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</si>
  <si>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</si>
  <si>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</si>
  <si>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</si>
  <si>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</si>
  <si>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</si>
  <si>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</si>
  <si>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</si>
  <si>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</si>
  <si>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</si>
  <si>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</si>
  <si>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</si>
  <si>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</si>
  <si>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</si>
  <si>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</si>
  <si>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</si>
  <si>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</si>
  <si>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</si>
  <si>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</si>
  <si>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</si>
  <si>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</si>
  <si>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</si>
  <si>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</si>
  <si>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</si>
  <si>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</si>
  <si>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</si>
  <si>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</si>
  <si>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</si>
  <si>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</si>
  <si>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</si>
  <si>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</si>
  <si>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</si>
  <si>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</si>
  <si>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</si>
  <si>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</si>
  <si>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</si>
  <si>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</si>
  <si>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</si>
  <si>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</si>
  <si>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</si>
  <si>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</si>
  <si>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</si>
  <si>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</si>
  <si>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</si>
  <si>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</si>
  <si>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</si>
  <si>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</si>
  <si>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</si>
  <si>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</si>
  <si>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</si>
  <si>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</si>
  <si>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</si>
  <si>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</si>
  <si>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</si>
  <si>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</si>
  <si>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</si>
  <si>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</si>
  <si>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</si>
  <si>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</si>
  <si>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</si>
  <si>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</si>
  <si>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</si>
  <si>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</si>
  <si>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</si>
  <si>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</si>
  <si>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</si>
  <si>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</si>
  <si>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</si>
  <si>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</si>
  <si>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</si>
  <si>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</si>
  <si>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</si>
  <si>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</si>
  <si>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</si>
  <si>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</si>
  <si>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</si>
  <si>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</si>
  <si>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</si>
  <si>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</si>
  <si>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</si>
  <si>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</si>
  <si>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</si>
  <si>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</si>
  <si>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</si>
  <si>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</si>
  <si>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</si>
  <si>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</si>
  <si>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</si>
  <si>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</si>
  <si>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</si>
  <si>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</si>
  <si>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</si>
  <si>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</si>
  <si>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</si>
  <si>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</si>
  <si>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</si>
  <si>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</si>
  <si>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</si>
  <si>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</si>
  <si>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</si>
  <si>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</si>
  <si>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</si>
  <si>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</si>
  <si>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</si>
  <si>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</si>
  <si>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</si>
  <si>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</si>
  <si>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</si>
  <si>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</si>
  <si>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</si>
  <si>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</si>
  <si>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</si>
  <si>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</si>
  <si>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</si>
  <si>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</si>
  <si>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</si>
  <si>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</si>
  <si>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</si>
  <si>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</si>
  <si>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</si>
  <si>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</si>
  <si>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</si>
  <si>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</si>
  <si>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</si>
  <si>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</si>
  <si>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</si>
  <si>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</si>
  <si>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</si>
  <si>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</si>
  <si>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</si>
  <si>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</si>
  <si>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</si>
  <si>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</si>
  <si>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</si>
  <si>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</si>
  <si>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</si>
  <si>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</si>
  <si>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</si>
  <si>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</si>
  <si>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</si>
  <si>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</si>
  <si>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</si>
  <si>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</si>
  <si>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</si>
  <si>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</si>
  <si>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</si>
  <si>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</si>
  <si>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</si>
  <si>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</si>
  <si>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</si>
  <si>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</si>
  <si>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</si>
  <si>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</si>
  <si>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</si>
  <si>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</si>
  <si>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</si>
  <si>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</si>
  <si>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</si>
  <si>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</si>
  <si>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</si>
  <si>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</si>
  <si>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</si>
  <si>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</si>
  <si>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</si>
  <si>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</si>
  <si>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</si>
  <si>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</si>
  <si>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</si>
  <si>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</si>
  <si>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</si>
  <si>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</si>
  <si>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</si>
  <si>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</si>
  <si>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</si>
  <si>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</si>
  <si>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</si>
  <si>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</si>
  <si>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</si>
  <si>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</si>
  <si>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</si>
  <si>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</si>
  <si>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</si>
  <si>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</si>
  <si>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</si>
  <si>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</si>
  <si>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</si>
  <si>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</si>
  <si>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</si>
  <si>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</si>
  <si>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</si>
  <si>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</si>
  <si>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</si>
  <si>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</si>
  <si>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</si>
  <si>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</si>
  <si>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</si>
  <si>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</si>
  <si>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</si>
  <si>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</si>
  <si>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</si>
  <si>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</si>
  <si>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</si>
  <si>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</si>
  <si>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</si>
  <si>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</si>
  <si>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</si>
  <si>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</si>
  <si>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</si>
  <si>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</si>
  <si>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</si>
  <si>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</si>
  <si>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</si>
  <si>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</si>
  <si>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</si>
  <si>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</si>
  <si>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</si>
  <si>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</si>
  <si>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</si>
  <si>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</si>
  <si>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</si>
  <si>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</si>
  <si>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</si>
  <si>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</si>
  <si>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</si>
  <si>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</si>
  <si>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</si>
  <si>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</si>
  <si>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</si>
  <si>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</si>
  <si>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</si>
  <si>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</si>
  <si>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</si>
  <si>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</si>
  <si>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</si>
  <si>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</si>
  <si>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</si>
  <si>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</si>
  <si>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</si>
  <si>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</si>
  <si>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</si>
  <si>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</si>
  <si>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</si>
  <si>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</si>
  <si>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</si>
  <si>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</si>
  <si>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</si>
  <si>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</si>
  <si>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</si>
  <si>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</si>
  <si>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</si>
  <si>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</si>
  <si>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</si>
  <si>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</si>
  <si>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</si>
  <si>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</si>
  <si>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</si>
  <si>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</si>
  <si>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</si>
  <si>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</si>
  <si>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</si>
  <si>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</si>
  <si>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</si>
  <si>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</si>
  <si>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</si>
  <si>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</si>
  <si>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</si>
  <si>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</si>
  <si>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</si>
  <si>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</si>
  <si>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</si>
  <si>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</si>
  <si>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</si>
  <si>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</si>
  <si>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</si>
  <si>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</si>
  <si>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</si>
  <si>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</si>
  <si>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</si>
  <si>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</si>
  <si>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</si>
  <si>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</si>
  <si>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</si>
  <si>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</si>
  <si>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</si>
  <si>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</si>
  <si>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</si>
  <si>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</si>
  <si>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</si>
  <si>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</si>
  <si>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</si>
  <si>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</si>
  <si>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</si>
  <si>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</si>
  <si>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</si>
  <si>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</si>
  <si>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</si>
  <si>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</si>
  <si>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</si>
  <si>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</si>
  <si>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</si>
  <si>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</si>
  <si>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</si>
  <si>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</si>
  <si>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</si>
  <si>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</si>
  <si>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</si>
  <si>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</si>
  <si>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</si>
  <si>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</si>
  <si>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</si>
  <si>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</si>
  <si>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</si>
  <si>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</si>
  <si>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</si>
  <si>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</si>
  <si>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</si>
  <si>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</si>
  <si>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</si>
  <si>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</si>
  <si>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</si>
  <si>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</si>
  <si>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</si>
  <si>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</si>
  <si>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</si>
  <si>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</si>
  <si>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</si>
  <si>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</si>
  <si>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</si>
  <si>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</si>
  <si>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</si>
  <si>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</si>
  <si>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</si>
  <si>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</si>
  <si>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</si>
  <si>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</si>
  <si>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</si>
  <si>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</si>
  <si>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</si>
  <si>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</si>
  <si>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</si>
  <si>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</si>
  <si>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</si>
  <si>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</si>
  <si>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</si>
  <si>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</si>
  <si>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</si>
  <si>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</si>
  <si>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</si>
  <si>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</si>
  <si>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</si>
  <si>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</si>
  <si>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</si>
  <si>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</si>
  <si>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</si>
  <si>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</si>
  <si>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</si>
  <si>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</si>
  <si>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</si>
  <si>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</si>
  <si>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</si>
  <si>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</si>
  <si>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</si>
  <si>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</si>
  <si>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</si>
  <si>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</si>
  <si>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</si>
  <si>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</si>
  <si>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</si>
  <si>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</si>
  <si>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</si>
  <si>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</si>
  <si>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</si>
  <si>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</si>
  <si>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</si>
  <si>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</si>
  <si>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</si>
  <si>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</si>
  <si>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</si>
  <si>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</si>
  <si>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</si>
  <si>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</si>
  <si>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</si>
  <si>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</si>
  <si>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</si>
  <si>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</si>
  <si>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</si>
  <si>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</si>
  <si>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</si>
  <si>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</si>
  <si>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</si>
  <si>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</si>
  <si>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</si>
  <si>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</si>
  <si>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</si>
  <si>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</si>
  <si>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</si>
  <si>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</si>
  <si>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</si>
  <si>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</si>
  <si>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</si>
  <si>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</si>
  <si>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</si>
  <si>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</si>
  <si>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</si>
  <si>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</si>
  <si>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</si>
  <si>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</si>
  <si>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</si>
  <si>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</si>
  <si>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</si>
  <si>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</si>
  <si>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</si>
  <si>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</si>
  <si>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</si>
  <si>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</si>
  <si>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</si>
  <si>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</si>
  <si>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</si>
  <si>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</si>
  <si>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</si>
  <si>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</si>
  <si>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</si>
  <si>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</si>
  <si>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</si>
  <si>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</si>
  <si>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</si>
  <si>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</si>
  <si>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</si>
  <si>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</si>
  <si>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</si>
  <si>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</si>
  <si>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</si>
  <si>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</si>
  <si>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</si>
  <si>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</si>
  <si>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</si>
  <si>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</si>
  <si>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</si>
  <si>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</si>
  <si>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</si>
  <si>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</si>
  <si>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</si>
  <si>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</si>
  <si>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</si>
  <si>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</si>
  <si>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</si>
  <si>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</si>
  <si>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</si>
  <si>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</si>
  <si>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</si>
  <si>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</si>
  <si>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</si>
  <si>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</si>
  <si>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</si>
  <si>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</si>
  <si>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</si>
  <si>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</si>
  <si>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</si>
  <si>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</si>
  <si>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</si>
  <si>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</si>
  <si>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</si>
  <si>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</si>
  <si>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</si>
  <si>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</si>
  <si>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</si>
  <si>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</si>
  <si>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</si>
  <si>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</si>
  <si>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</si>
  <si>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</si>
  <si>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</si>
  <si>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</si>
  <si>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</si>
  <si>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</si>
  <si>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</si>
  <si>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</si>
  <si>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</si>
  <si>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</si>
  <si>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</si>
  <si>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</si>
  <si>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</si>
  <si>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</si>
  <si>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</si>
  <si>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</si>
  <si>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</si>
  <si>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</si>
  <si>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</si>
  <si>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</si>
  <si>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</si>
  <si>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</si>
  <si>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</si>
  <si>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</si>
  <si>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</si>
  <si>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</si>
  <si>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</si>
  <si>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</si>
  <si>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</si>
  <si>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</si>
  <si>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</si>
  <si>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</si>
  <si>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</si>
  <si>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</si>
  <si>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</si>
  <si>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</si>
  <si>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</si>
  <si>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</si>
  <si>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</si>
  <si>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</si>
  <si>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</si>
  <si>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</si>
  <si>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</si>
  <si>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</si>
  <si>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</si>
  <si>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</si>
  <si>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</si>
  <si>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</si>
  <si>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</si>
  <si>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</si>
  <si>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</si>
  <si>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</si>
  <si>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</si>
  <si>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</si>
  <si>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</si>
  <si>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</si>
  <si>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</si>
  <si>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</si>
  <si>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</si>
  <si>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</si>
  <si>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</si>
  <si>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</si>
  <si>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</si>
  <si>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</si>
  <si>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</si>
  <si>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</si>
  <si>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</si>
  <si>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</si>
  <si>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</si>
  <si>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</si>
  <si>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</si>
  <si>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</si>
  <si>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</si>
  <si>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</si>
  <si>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</si>
  <si>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</si>
  <si>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</si>
  <si>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</si>
  <si>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</si>
  <si>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</si>
  <si>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</si>
  <si>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</si>
  <si>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</si>
  <si>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</si>
  <si>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</si>
  <si>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</si>
  <si>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</si>
  <si>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</si>
  <si>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</si>
  <si>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</si>
  <si>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</si>
  <si>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</si>
  <si>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</si>
  <si>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</si>
  <si>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</si>
  <si>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</si>
  <si>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</si>
  <si>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</si>
  <si>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</si>
  <si>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</si>
  <si>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</si>
  <si>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</si>
  <si>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</si>
  <si>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</si>
  <si>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</si>
  <si>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</si>
  <si>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</si>
  <si>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</si>
  <si>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</si>
  <si>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</si>
  <si>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</si>
  <si>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</si>
  <si>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</si>
  <si>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</si>
  <si>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</si>
  <si>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</si>
  <si>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</si>
  <si>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</si>
  <si>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</si>
  <si>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</si>
  <si>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</si>
  <si>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</si>
  <si>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</si>
  <si>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</si>
  <si>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</si>
  <si>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</si>
  <si>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</si>
  <si>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</si>
  <si>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</si>
  <si>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</si>
  <si>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</si>
  <si>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</si>
  <si>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</si>
  <si>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</si>
  <si>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</si>
  <si>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</si>
  <si>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</si>
  <si>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</si>
  <si>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</si>
  <si>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</si>
  <si>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</si>
  <si>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</si>
  <si>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</si>
  <si>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</si>
  <si>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</si>
  <si>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</si>
  <si>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</si>
  <si>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</si>
  <si>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</si>
  <si>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</si>
  <si>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</si>
  <si>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</si>
  <si>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</si>
  <si>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</si>
  <si>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</si>
  <si>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</si>
  <si>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</si>
  <si>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</si>
  <si>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</si>
  <si>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</si>
  <si>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</si>
  <si>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</si>
  <si>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</si>
  <si>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</si>
  <si>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</si>
  <si>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</si>
  <si>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</si>
  <si>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</si>
  <si>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</si>
  <si>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</si>
  <si>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</si>
  <si>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</si>
  <si>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</si>
  <si>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</si>
  <si>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</si>
  <si>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</si>
  <si>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</si>
  <si>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</si>
  <si>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</si>
  <si>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</si>
  <si>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</si>
  <si>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</si>
  <si>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</si>
  <si>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</si>
  <si>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</si>
  <si>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</si>
  <si>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</si>
  <si>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</si>
  <si>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</si>
  <si>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</si>
  <si>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</si>
  <si>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</si>
  <si>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</si>
  <si>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</si>
  <si>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</si>
  <si>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</si>
  <si>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</si>
  <si>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</si>
  <si>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</si>
  <si>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</si>
  <si>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</si>
  <si>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</si>
  <si>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</si>
  <si>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</si>
  <si>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</si>
  <si>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</si>
  <si>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</si>
  <si>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</si>
  <si>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</si>
  <si>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</si>
  <si>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</si>
  <si>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</si>
  <si>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</si>
  <si>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</si>
  <si>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</si>
  <si>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</si>
  <si>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</si>
  <si>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</si>
  <si>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</si>
  <si>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</si>
  <si>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</si>
  <si>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</si>
  <si>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</si>
  <si>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</si>
  <si>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</si>
  <si>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</si>
  <si>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</si>
  <si>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</si>
  <si>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</si>
  <si>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</si>
  <si>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</si>
  <si>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</si>
  <si>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</si>
  <si>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</si>
  <si>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</si>
  <si>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</si>
  <si>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</si>
  <si>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</si>
  <si>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</si>
  <si>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</si>
  <si>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</si>
  <si>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</si>
  <si>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</si>
  <si>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</si>
  <si>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</si>
  <si>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</si>
  <si>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</si>
  <si>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</si>
  <si>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</si>
  <si>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</si>
  <si>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</si>
  <si>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</si>
  <si>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</si>
  <si>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</si>
  <si>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</si>
  <si>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</si>
  <si>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</si>
  <si>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</si>
  <si>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</si>
  <si>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</si>
  <si>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</si>
  <si>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</si>
  <si>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</si>
  <si>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</si>
  <si>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</si>
  <si>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</si>
  <si>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</si>
  <si>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</si>
  <si>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</si>
  <si>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</si>
  <si>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</si>
  <si>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</si>
  <si>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</si>
  <si>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</si>
  <si>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</si>
  <si>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</si>
  <si>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</si>
  <si>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</si>
  <si>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</si>
  <si>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</si>
  <si>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</si>
  <si>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</si>
  <si>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</si>
  <si>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</si>
  <si>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</si>
  <si>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</si>
  <si>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</si>
  <si>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</si>
  <si>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</si>
  <si>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</si>
  <si>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</si>
  <si>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</si>
  <si>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</si>
  <si>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</si>
  <si>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</si>
  <si>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</si>
  <si>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</si>
  <si>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</si>
  <si>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</si>
  <si>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</si>
  <si>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</si>
  <si>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</si>
  <si>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</si>
  <si>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</si>
  <si>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</si>
  <si>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</si>
  <si>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</si>
  <si>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</si>
  <si>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</si>
  <si>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</si>
  <si>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</si>
  <si>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</si>
  <si>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</si>
  <si>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</si>
  <si>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</si>
  <si>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</si>
  <si>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</si>
  <si>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</si>
  <si>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</si>
  <si>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</si>
  <si>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</si>
  <si>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</si>
  <si>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</si>
  <si>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</si>
  <si>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</si>
  <si>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</si>
  <si>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</si>
  <si>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</si>
  <si>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</si>
  <si>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</si>
  <si>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</si>
  <si>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</si>
  <si>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</si>
  <si>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</si>
  <si>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</si>
  <si>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</si>
  <si>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</si>
  <si>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</si>
  <si>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</si>
  <si>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</si>
  <si>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</si>
  <si>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</si>
  <si>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</si>
  <si>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</si>
  <si>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</si>
  <si>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</si>
  <si>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</si>
  <si>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</si>
  <si>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</si>
  <si>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</si>
  <si>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</si>
  <si>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</si>
  <si>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</si>
  <si>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</si>
  <si>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</si>
  <si>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</si>
  <si>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</si>
  <si>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</si>
  <si>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</si>
  <si>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</si>
  <si>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</si>
  <si>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</si>
  <si>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</si>
  <si>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</si>
  <si>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</si>
  <si>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</si>
  <si>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</si>
  <si>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</si>
  <si>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</si>
  <si>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</si>
  <si>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</si>
  <si>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</si>
  <si>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</si>
  <si>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</si>
  <si>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</si>
  <si>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</si>
  <si>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</si>
  <si>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</si>
  <si>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</si>
  <si>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</si>
  <si>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</si>
  <si>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</si>
  <si>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</si>
  <si>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</si>
  <si>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</si>
  <si>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</si>
  <si>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</si>
  <si>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</si>
  <si>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</si>
  <si>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</si>
  <si>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</si>
  <si>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</si>
  <si>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</si>
  <si>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</si>
  <si>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</si>
  <si>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</si>
  <si>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</si>
  <si>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</si>
  <si>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</si>
  <si>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</si>
  <si>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</si>
  <si>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</si>
  <si>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</si>
  <si>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</si>
  <si>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</si>
  <si>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</si>
  <si>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</si>
  <si>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</si>
  <si>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</si>
  <si>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</si>
  <si>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</si>
  <si>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</si>
  <si>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</si>
  <si>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</si>
  <si>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</si>
  <si>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</si>
  <si>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</si>
  <si>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</si>
  <si>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</si>
  <si>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</si>
  <si>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</si>
  <si>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</si>
  <si>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</si>
  <si>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</si>
  <si>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</si>
  <si>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</si>
  <si>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</si>
  <si>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</si>
  <si>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</si>
  <si>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</si>
  <si>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</si>
  <si>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</si>
  <si>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</si>
  <si>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</si>
  <si>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</si>
  <si>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</si>
  <si>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</si>
  <si>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</si>
  <si>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</si>
  <si>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</si>
  <si>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</si>
  <si>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</si>
  <si>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</si>
  <si>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</si>
  <si>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</si>
  <si>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</si>
  <si>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</si>
  <si>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</si>
  <si>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</si>
  <si>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</si>
  <si>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</si>
  <si>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</si>
  <si>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</si>
  <si>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</si>
  <si>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</si>
  <si>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</si>
  <si>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</si>
  <si>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</si>
  <si>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</si>
  <si>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</si>
  <si>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</si>
  <si>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</si>
  <si>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</si>
  <si>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</si>
  <si>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</si>
  <si>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</si>
  <si>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</si>
  <si>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</si>
  <si>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</si>
  <si>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</si>
  <si>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</si>
  <si>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</si>
  <si>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</si>
  <si>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</si>
  <si>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</si>
  <si>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</si>
  <si>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</si>
  <si>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</si>
  <si>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</si>
  <si>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</si>
  <si>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</si>
  <si>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</si>
  <si>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</si>
  <si>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</si>
  <si>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</si>
  <si>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</si>
  <si>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</si>
  <si>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</si>
  <si>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</si>
  <si>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</si>
  <si>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</si>
  <si>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</si>
  <si>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</si>
  <si>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</si>
  <si>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</si>
  <si>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</si>
  <si>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</si>
  <si>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</si>
  <si>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</si>
  <si>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</si>
  <si>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</si>
  <si>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</si>
  <si>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</si>
  <si>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</si>
  <si>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</si>
  <si>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</si>
  <si>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</si>
  <si>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</si>
  <si>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</si>
  <si>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</si>
  <si>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</si>
  <si>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</si>
  <si>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</si>
  <si>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</si>
  <si>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</si>
  <si>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</si>
  <si>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</si>
  <si>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</si>
  <si>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</si>
  <si>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</si>
  <si>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</si>
  <si>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</si>
  <si>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</si>
  <si>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</si>
  <si>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</si>
  <si>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</si>
  <si>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</si>
  <si>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</si>
  <si>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</si>
  <si>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</si>
  <si>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</si>
  <si>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</si>
  <si>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</si>
  <si>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</si>
  <si>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</si>
  <si>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</si>
  <si>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</si>
  <si>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</si>
  <si>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</si>
  <si>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</si>
  <si>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</si>
  <si>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</si>
  <si>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</si>
  <si>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</si>
  <si>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</si>
  <si>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</si>
  <si>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</si>
  <si>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</si>
  <si>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</si>
  <si>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</si>
  <si>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</si>
  <si>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</si>
  <si>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</si>
  <si>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</si>
  <si>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</si>
  <si>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</si>
  <si>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</si>
  <si>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</si>
  <si>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</si>
  <si>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</si>
  <si>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</si>
  <si>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</si>
  <si>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</si>
  <si>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</si>
  <si>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</si>
  <si>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</si>
  <si>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</si>
  <si>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</si>
  <si>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</si>
  <si>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</si>
  <si>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</si>
  <si>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</si>
  <si>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</si>
  <si>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</si>
  <si>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</si>
  <si>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</si>
  <si>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</si>
  <si>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</si>
  <si>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</si>
  <si>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</si>
  <si>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</si>
  <si>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</si>
  <si>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</si>
  <si>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</si>
  <si>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</si>
  <si>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</si>
  <si>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</si>
  <si>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</si>
  <si>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</si>
  <si>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</si>
  <si>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</si>
  <si>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</si>
  <si>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</si>
  <si>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</si>
  <si>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</si>
  <si>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</si>
  <si>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</si>
  <si>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</si>
  <si>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</si>
  <si>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</si>
  <si>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</si>
  <si>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</si>
  <si>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</si>
  <si>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</si>
  <si>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</si>
  <si>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</si>
  <si>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</si>
  <si>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</si>
  <si>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</si>
  <si>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</si>
  <si>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</si>
  <si>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</si>
  <si>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</si>
  <si>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</si>
  <si>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</si>
  <si>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</si>
  <si>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</si>
  <si>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</si>
  <si>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</si>
  <si>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</si>
  <si>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</si>
  <si>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</si>
  <si>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</si>
  <si>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</si>
  <si>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</si>
  <si>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</si>
  <si>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</si>
  <si>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</si>
  <si>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</si>
  <si>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</si>
  <si>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</si>
  <si>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</si>
  <si>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</si>
  <si>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</si>
  <si>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</si>
  <si>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</si>
  <si>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</si>
  <si>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</si>
  <si>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</si>
  <si>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</si>
  <si>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</si>
  <si>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</si>
  <si>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</si>
  <si>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</si>
  <si>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</si>
  <si>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</si>
  <si>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</si>
  <si>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</si>
  <si>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</si>
  <si>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</si>
  <si>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</si>
  <si>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</si>
  <si>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</si>
  <si>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</si>
  <si>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</si>
  <si>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</si>
  <si>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</si>
  <si>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</si>
  <si>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</si>
  <si>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</si>
  <si>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</si>
  <si>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</si>
  <si>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</si>
  <si>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</si>
  <si>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</si>
  <si>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</si>
  <si>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</si>
  <si>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</si>
  <si>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</si>
  <si>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</si>
  <si>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</si>
  <si>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</si>
  <si>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</si>
  <si>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</si>
  <si>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</si>
  <si>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</si>
  <si>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</si>
  <si>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</si>
  <si>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</si>
  <si>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</si>
  <si>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</si>
  <si>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</si>
  <si>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</si>
  <si>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</si>
  <si>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</si>
  <si>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</si>
  <si>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</si>
  <si>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</si>
  <si>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</si>
  <si>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</si>
  <si>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</si>
  <si>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</si>
  <si>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</si>
  <si>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</si>
  <si>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</si>
  <si>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</si>
  <si>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</si>
  <si>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</si>
  <si>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</si>
  <si>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</si>
  <si>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</si>
  <si>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</si>
  <si>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</si>
  <si>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</si>
  <si>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</si>
  <si>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</si>
  <si>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</si>
  <si>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</si>
  <si>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</si>
  <si>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</si>
  <si>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</si>
  <si>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</si>
  <si>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</si>
  <si>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</si>
  <si>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</si>
  <si>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</si>
  <si>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</si>
  <si>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</si>
  <si>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</si>
  <si>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</si>
  <si>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</si>
  <si>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</si>
  <si>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</si>
  <si>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</si>
  <si>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</si>
  <si>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</si>
  <si>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</si>
  <si>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</si>
  <si>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</si>
  <si>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</si>
  <si>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</si>
  <si>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</si>
  <si>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</si>
  <si>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</si>
  <si>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</si>
  <si>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</si>
  <si>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</si>
  <si>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</si>
  <si>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</si>
  <si>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</si>
  <si>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</si>
  <si>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</si>
  <si>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</si>
  <si>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</si>
  <si>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</si>
  <si>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</si>
  <si>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</si>
  <si>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</si>
  <si>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</si>
  <si>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</si>
  <si>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</si>
  <si>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</si>
  <si>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</si>
  <si>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</si>
  <si>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</si>
  <si>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</si>
  <si>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</si>
  <si>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</si>
  <si>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</si>
  <si>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</si>
  <si>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</si>
  <si>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</si>
  <si>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</si>
  <si>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</si>
  <si>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</si>
  <si>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</si>
  <si>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</si>
  <si>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</si>
  <si>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</si>
  <si>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</si>
  <si>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</si>
  <si>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</si>
  <si>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</si>
  <si>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</si>
  <si>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</si>
  <si>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</si>
  <si>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</si>
  <si>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</si>
  <si>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</si>
  <si>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</si>
  <si>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</si>
  <si>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</si>
  <si>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</si>
  <si>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</si>
  <si>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</si>
  <si>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</si>
  <si>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</si>
  <si>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</si>
  <si>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</si>
  <si>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</si>
  <si>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</si>
  <si>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</si>
  <si>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</si>
  <si>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</si>
  <si>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</si>
  <si>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</si>
  <si>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</si>
  <si>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</si>
  <si>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</si>
  <si>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</si>
  <si>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</si>
  <si>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</si>
  <si>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</si>
  <si>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</si>
  <si>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</si>
  <si>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</si>
  <si>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</si>
  <si>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</si>
  <si>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</si>
  <si>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</si>
  <si>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</si>
  <si>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</si>
  <si>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</si>
  <si>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</si>
  <si>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</si>
  <si>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</si>
  <si>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</si>
  <si>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</si>
  <si>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</si>
  <si>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</si>
  <si>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</si>
  <si>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</si>
  <si>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</si>
  <si>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</si>
  <si>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</si>
  <si>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</si>
  <si>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</si>
  <si>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</si>
  <si>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</si>
  <si>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</si>
  <si>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</si>
  <si>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</si>
  <si>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</si>
  <si>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</si>
  <si>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</si>
  <si>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</si>
  <si>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</si>
  <si>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</si>
  <si>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</si>
  <si>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</si>
  <si>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</si>
  <si>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</si>
  <si>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</si>
  <si>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</si>
  <si>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</si>
  <si>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</si>
  <si>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</si>
  <si>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</si>
  <si>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</si>
  <si>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</si>
  <si>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</si>
  <si>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</si>
  <si>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</si>
  <si>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</si>
  <si>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</si>
  <si>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</si>
  <si>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</si>
  <si>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</si>
  <si>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</si>
  <si>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</si>
  <si>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</si>
  <si>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</si>
  <si>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</si>
  <si>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</si>
  <si>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</si>
  <si>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</si>
  <si>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</si>
  <si>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</si>
  <si>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</si>
  <si>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</si>
  <si>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</si>
  <si>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</si>
  <si>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</si>
  <si>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</si>
  <si>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</si>
  <si>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</si>
  <si>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</si>
  <si>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</si>
  <si>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</si>
  <si>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</si>
  <si>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</si>
  <si>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</si>
  <si>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</si>
  <si>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</si>
  <si>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</si>
  <si>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</si>
  <si>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</si>
  <si>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</si>
  <si>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</si>
  <si>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</si>
  <si>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</si>
  <si>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</si>
  <si>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</si>
  <si>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</si>
  <si>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</si>
  <si>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</si>
  <si>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</si>
  <si>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</si>
  <si>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</si>
  <si>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</si>
  <si>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</si>
  <si>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</si>
  <si>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</si>
  <si>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</si>
  <si>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</si>
  <si>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</si>
  <si>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</si>
  <si>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</si>
  <si>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</si>
  <si>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</si>
  <si>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</si>
  <si>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</si>
  <si>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</si>
  <si>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</si>
  <si>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</si>
  <si>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</si>
  <si>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</si>
  <si>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</si>
  <si>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</si>
  <si>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</si>
  <si>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</si>
  <si>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</si>
  <si>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</si>
  <si>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</si>
  <si>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</si>
  <si>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</si>
  <si>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</si>
  <si>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</si>
  <si>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</si>
  <si>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</si>
  <si>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</si>
  <si>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</si>
  <si>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</si>
  <si>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</si>
  <si>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</si>
  <si>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</si>
  <si>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</si>
  <si>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</si>
  <si>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</si>
  <si>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</si>
  <si>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</si>
  <si>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</si>
  <si>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</si>
  <si>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</si>
  <si>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</si>
  <si>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</si>
  <si>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</si>
  <si>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</si>
  <si>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</si>
  <si>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</si>
  <si>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</si>
  <si>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</si>
  <si>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</si>
  <si>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</si>
  <si>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</si>
  <si>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</si>
  <si>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</si>
  <si>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</si>
  <si>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</si>
  <si>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</si>
  <si>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</si>
  <si>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</si>
  <si>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</si>
  <si>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</si>
  <si>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</si>
  <si>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</si>
  <si>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</si>
  <si>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</si>
  <si>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</si>
  <si>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</si>
  <si>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</si>
  <si>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</si>
  <si>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</si>
  <si>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</si>
  <si>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</si>
  <si>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</si>
  <si>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</si>
  <si>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</si>
  <si>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</si>
  <si>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</si>
  <si>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</si>
  <si>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</si>
  <si>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</si>
  <si>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</si>
  <si>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</si>
  <si>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</si>
  <si>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</si>
  <si>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</si>
  <si>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</si>
  <si>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</si>
  <si>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</si>
  <si>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</si>
  <si>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</si>
  <si>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</si>
  <si>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</si>
  <si>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</si>
  <si>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</si>
  <si>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</si>
  <si>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</si>
  <si>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</si>
  <si>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</si>
  <si>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</si>
  <si>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</si>
  <si>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</si>
  <si>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</si>
  <si>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</si>
  <si>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</si>
  <si>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</si>
  <si>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</si>
  <si>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</si>
  <si>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</si>
  <si>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</si>
  <si>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</si>
  <si>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</si>
  <si>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</si>
  <si>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</si>
  <si>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</si>
  <si>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</si>
  <si>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</si>
  <si>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</si>
  <si>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</si>
  <si>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</si>
  <si>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</si>
  <si>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</si>
  <si>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</si>
  <si>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</si>
  <si>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</si>
  <si>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</si>
  <si>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</si>
  <si>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</si>
  <si>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</si>
  <si>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</si>
  <si>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</si>
  <si>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</si>
  <si>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</si>
  <si>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</si>
  <si>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</si>
  <si>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</si>
  <si>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</si>
  <si>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</si>
  <si>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</si>
  <si>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</si>
  <si>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</si>
  <si>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</si>
  <si>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</si>
  <si>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</si>
  <si>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</si>
  <si>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</si>
  <si>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</si>
  <si>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</si>
  <si>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</si>
  <si>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</si>
  <si>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</si>
  <si>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</si>
  <si>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</si>
  <si>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</si>
  <si>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</si>
  <si>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</si>
  <si>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</si>
  <si>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</si>
  <si>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</si>
  <si>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</si>
  <si>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</si>
  <si>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</si>
  <si>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</si>
  <si>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</si>
  <si>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</si>
  <si>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</si>
  <si>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</si>
  <si>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</si>
  <si>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</si>
  <si>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</si>
  <si>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</si>
  <si>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</si>
  <si>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</si>
  <si>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</si>
  <si>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</si>
  <si>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</si>
  <si>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</si>
  <si>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</si>
  <si>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</si>
  <si>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</si>
  <si>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</si>
  <si>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</si>
  <si>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</si>
  <si>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</si>
  <si>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</si>
  <si>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</si>
  <si>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</si>
  <si>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</si>
  <si>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</si>
  <si>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</si>
  <si>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</si>
  <si>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</si>
  <si>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</si>
  <si>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</si>
  <si>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</si>
  <si>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</si>
  <si>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</si>
  <si>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</si>
  <si>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</si>
  <si>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</si>
  <si>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</si>
  <si>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</si>
  <si>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</si>
  <si>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</si>
  <si>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</si>
  <si>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</si>
  <si>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</si>
  <si>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</si>
  <si>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</si>
  <si>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</si>
  <si>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</si>
  <si>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</si>
  <si>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</si>
  <si>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</si>
  <si>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</si>
  <si>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</si>
  <si>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</si>
  <si>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</si>
  <si>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</si>
  <si>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</si>
  <si>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</si>
  <si>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</si>
  <si>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</si>
  <si>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</si>
  <si>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</si>
  <si>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</si>
  <si>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</si>
  <si>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</si>
  <si>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</si>
  <si>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</si>
  <si>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</si>
  <si>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</si>
  <si>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</si>
  <si>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</si>
  <si>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</si>
  <si>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</si>
  <si>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</si>
  <si>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</si>
  <si>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</si>
  <si>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</si>
  <si>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</si>
  <si>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</si>
  <si>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</si>
  <si>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</si>
  <si>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</si>
  <si>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</si>
  <si>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</si>
  <si>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</si>
  <si>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</si>
  <si>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</si>
  <si>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</si>
  <si>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</si>
  <si>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</si>
  <si>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</si>
  <si>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</si>
  <si>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</si>
  <si>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</si>
  <si>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</si>
  <si>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</si>
  <si>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</si>
  <si>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</si>
  <si>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</si>
  <si>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</si>
  <si>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</si>
  <si>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</si>
  <si>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</si>
  <si>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</si>
  <si>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</si>
  <si>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</si>
  <si>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</si>
  <si>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</si>
  <si>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</si>
  <si>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</si>
  <si>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</si>
  <si>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</si>
  <si>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</si>
  <si>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</si>
  <si>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</si>
  <si>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</si>
  <si>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</si>
  <si>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</si>
  <si>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</si>
  <si>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</si>
  <si>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</si>
  <si>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</si>
  <si>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</si>
  <si>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</si>
  <si>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</si>
  <si>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</si>
  <si>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</si>
  <si>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</si>
  <si>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</si>
  <si>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</si>
  <si>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</si>
  <si>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</si>
  <si>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</si>
  <si>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</si>
  <si>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</si>
  <si>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</si>
  <si>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</si>
  <si>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</si>
  <si>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</si>
  <si>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</si>
  <si>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</si>
  <si>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</si>
  <si>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</si>
  <si>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</si>
  <si>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</si>
  <si>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</si>
  <si>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</si>
  <si>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</si>
  <si>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</si>
  <si>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</si>
  <si>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</si>
  <si>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</si>
  <si>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</si>
  <si>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</si>
  <si>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</si>
  <si>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</si>
  <si>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</si>
  <si>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</si>
  <si>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</si>
  <si>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</si>
  <si>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</si>
  <si>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</si>
  <si>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</si>
  <si>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</si>
  <si>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</si>
  <si>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</si>
  <si>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</si>
  <si>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</si>
  <si>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</si>
  <si>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</si>
  <si>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</si>
  <si>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</si>
  <si>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</si>
  <si>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</si>
  <si>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</si>
  <si>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</si>
  <si>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</si>
  <si>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</si>
  <si>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</si>
  <si>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</si>
  <si>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</si>
  <si>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</si>
  <si>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</si>
  <si>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</si>
  <si>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</si>
  <si>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</si>
  <si>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</si>
  <si>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</si>
  <si>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</si>
  <si>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</si>
  <si>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</si>
  <si>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</si>
  <si>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</si>
  <si>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</si>
  <si>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</si>
  <si>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</si>
  <si>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</si>
  <si>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</si>
  <si>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</si>
  <si>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</si>
  <si>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</si>
  <si>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</si>
  <si>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</si>
  <si>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</si>
  <si>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</si>
  <si>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</si>
  <si>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</si>
  <si>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</si>
  <si>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</si>
  <si>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</si>
  <si>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</si>
  <si>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</si>
  <si>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</si>
  <si>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</si>
  <si>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</si>
  <si>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</si>
  <si>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</si>
  <si>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</si>
  <si>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</si>
  <si>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</si>
  <si>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</si>
  <si>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</si>
  <si>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</si>
  <si>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</si>
  <si>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</si>
  <si>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</si>
  <si>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</si>
  <si>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</si>
  <si>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</si>
  <si>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</si>
  <si>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</si>
  <si>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</si>
  <si>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</si>
  <si>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</si>
  <si>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</si>
  <si>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</si>
  <si>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</si>
  <si>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</si>
  <si>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</si>
  <si>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</si>
  <si>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</si>
  <si>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</si>
  <si>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</si>
  <si>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</si>
  <si>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</si>
  <si>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</si>
  <si>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</si>
  <si>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</si>
  <si>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</si>
  <si>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</si>
  <si>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</si>
  <si>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</si>
  <si>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</si>
  <si>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</si>
  <si>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</si>
  <si>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</si>
  <si>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</si>
  <si>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</si>
  <si>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</si>
  <si>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</si>
  <si>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</si>
  <si>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</si>
  <si>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</si>
  <si>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</si>
  <si>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</si>
  <si>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</si>
  <si>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</si>
  <si>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</si>
  <si>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</si>
  <si>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</si>
  <si>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</si>
  <si>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</si>
  <si>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</si>
  <si>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</si>
  <si>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</si>
  <si>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</si>
  <si>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</si>
  <si>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</si>
  <si>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</si>
  <si>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</si>
  <si>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</si>
  <si>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</si>
  <si>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</si>
  <si>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</si>
  <si>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</si>
  <si>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</si>
  <si>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</si>
  <si>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</si>
  <si>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</si>
  <si>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</si>
  <si>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</si>
  <si>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</si>
  <si>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</si>
  <si>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</si>
  <si>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</si>
  <si>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</si>
  <si>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</si>
  <si>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</si>
  <si>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</si>
  <si>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</si>
  <si>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</si>
  <si>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</si>
  <si>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</si>
  <si>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</si>
  <si>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</si>
  <si>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</si>
  <si>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</si>
  <si>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</si>
  <si>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</si>
  <si>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</si>
  <si>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</si>
  <si>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</si>
  <si>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</si>
  <si>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</si>
  <si>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</si>
  <si>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</si>
  <si>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</si>
  <si>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</si>
  <si>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</si>
  <si>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</si>
  <si>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</si>
  <si>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</si>
  <si>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</si>
  <si>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</si>
  <si>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</si>
  <si>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</si>
  <si>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</si>
  <si>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</si>
  <si>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</si>
  <si>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</si>
  <si>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</si>
  <si>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</si>
  <si>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</si>
  <si>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</si>
  <si>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</si>
  <si>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</si>
  <si>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</si>
  <si>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</si>
  <si>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</si>
  <si>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</si>
  <si>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</si>
  <si>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</si>
  <si>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</si>
  <si>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</si>
  <si>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</si>
  <si>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</si>
  <si>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</si>
  <si>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</si>
  <si>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</si>
  <si>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</si>
  <si>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</si>
  <si>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</si>
  <si>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</si>
  <si>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</si>
  <si>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</si>
  <si>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</si>
  <si>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</si>
  <si>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</si>
  <si>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</si>
  <si>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</si>
  <si>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</si>
  <si>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</si>
  <si>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</si>
  <si>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</si>
  <si>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</si>
  <si>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</si>
  <si>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</si>
  <si>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</si>
  <si>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</si>
  <si>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</si>
  <si>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</si>
  <si>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</si>
  <si>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</si>
  <si>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</si>
  <si>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</si>
  <si>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</si>
  <si>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</si>
  <si>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</si>
  <si>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</si>
  <si>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</si>
  <si>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</si>
  <si>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</si>
  <si>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</si>
  <si>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</si>
  <si>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</si>
  <si>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</si>
  <si>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</si>
  <si>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</si>
  <si>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</si>
  <si>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</si>
  <si>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</si>
  <si>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</si>
  <si>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</si>
  <si>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</si>
  <si>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</si>
  <si>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</si>
  <si>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</si>
  <si>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</si>
  <si>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</si>
  <si>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</si>
  <si>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</si>
  <si>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</si>
  <si>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</si>
  <si>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</si>
  <si>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</si>
  <si>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</si>
  <si>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</si>
  <si>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</si>
  <si>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</si>
  <si>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</si>
  <si>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</si>
  <si>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</si>
  <si>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</si>
  <si>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</si>
  <si>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</si>
  <si>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</si>
  <si>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</si>
  <si>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</si>
  <si>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</si>
  <si>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</si>
  <si>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</si>
  <si>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</si>
  <si>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</si>
  <si>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</si>
  <si>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</si>
  <si>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</si>
  <si>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</si>
  <si>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</si>
  <si>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</si>
  <si>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</si>
  <si>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</si>
  <si>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</si>
  <si>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</si>
  <si>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</si>
  <si>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</si>
  <si>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</si>
  <si>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</si>
  <si>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</si>
  <si>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</si>
  <si>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</si>
  <si>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</si>
  <si>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</si>
  <si>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</si>
  <si>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</si>
  <si>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</si>
  <si>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</si>
  <si>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</si>
  <si>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</si>
  <si>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</si>
  <si>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</si>
  <si>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</si>
  <si>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</si>
  <si>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</si>
  <si>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</si>
  <si>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</si>
  <si>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</si>
  <si>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</si>
  <si>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</si>
  <si>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</si>
  <si>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</si>
  <si>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</si>
  <si>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</si>
  <si>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</si>
  <si>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</si>
  <si>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</si>
  <si>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</si>
  <si>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</si>
  <si>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</si>
  <si>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</si>
  <si>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</si>
  <si>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</si>
  <si>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</si>
  <si>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</si>
  <si>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</si>
  <si>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</si>
  <si>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</si>
  <si>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</si>
  <si>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</si>
  <si>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</si>
  <si>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</si>
  <si>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</si>
  <si>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</si>
  <si>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</si>
  <si>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</si>
  <si>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</si>
  <si>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</si>
  <si>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</si>
  <si>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</si>
  <si>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</si>
  <si>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</si>
  <si>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</si>
  <si>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</si>
  <si>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</si>
  <si>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</si>
  <si>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</si>
  <si>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</si>
  <si>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</si>
  <si>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</si>
  <si>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</si>
  <si>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</si>
  <si>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</si>
  <si>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</si>
  <si>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</si>
  <si>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</si>
  <si>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</si>
  <si>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</si>
  <si>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</si>
  <si>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</si>
  <si>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</si>
  <si>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</si>
  <si>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</si>
  <si>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</si>
  <si>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</si>
  <si>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</si>
  <si>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</si>
  <si>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</si>
  <si>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</si>
  <si>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</si>
  <si>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</si>
  <si>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</si>
  <si>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</si>
  <si>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</si>
  <si>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</si>
  <si>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</si>
  <si>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</si>
  <si>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</si>
  <si>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</si>
  <si>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</si>
  <si>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</si>
  <si>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</si>
  <si>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</si>
  <si>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</si>
  <si>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</si>
  <si>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</si>
  <si>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</si>
  <si>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</si>
  <si>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</si>
  <si>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</si>
  <si>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</si>
  <si>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</si>
  <si>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</si>
  <si>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</si>
  <si>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</si>
  <si>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</si>
  <si>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</si>
  <si>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</si>
  <si>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</si>
  <si>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</si>
  <si>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</si>
  <si>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</si>
  <si>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</si>
  <si>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</si>
  <si>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</si>
  <si>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</si>
  <si>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</si>
  <si>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</si>
  <si>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</si>
  <si>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</si>
  <si>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</si>
  <si>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</si>
  <si>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</si>
  <si>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</si>
  <si>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</si>
  <si>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</si>
  <si>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</si>
  <si>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</si>
  <si>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</si>
  <si>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</si>
  <si>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</si>
  <si>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</si>
  <si>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</si>
  <si>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</si>
  <si>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</si>
  <si>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</si>
  <si>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</si>
  <si>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</si>
  <si>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</si>
  <si>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</si>
  <si>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</si>
  <si>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</si>
  <si>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</si>
  <si>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</si>
  <si>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</si>
  <si>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</si>
  <si>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</si>
  <si>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</si>
  <si>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</si>
  <si>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</si>
  <si>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</si>
  <si>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</si>
  <si>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</si>
  <si>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</si>
  <si>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</si>
  <si>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</si>
  <si>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</si>
  <si>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</si>
  <si>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</si>
  <si>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</si>
  <si>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</si>
  <si>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</si>
  <si>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</si>
  <si>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</si>
  <si>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</si>
  <si>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</si>
  <si>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</si>
  <si>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</si>
  <si>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</si>
  <si>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</si>
  <si>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</si>
  <si>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</si>
  <si>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</si>
  <si>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</si>
  <si>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</si>
  <si>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</si>
  <si>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</si>
  <si>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</si>
  <si>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</si>
  <si>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</si>
  <si>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</si>
  <si>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</si>
  <si>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</si>
  <si>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</si>
  <si>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</si>
  <si>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</si>
  <si>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</si>
  <si>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</si>
  <si>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</si>
  <si>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</si>
  <si>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</si>
  <si>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</si>
  <si>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</si>
  <si>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</si>
  <si>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</si>
  <si>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</si>
  <si>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</si>
  <si>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</si>
  <si>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</si>
  <si>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</si>
  <si>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</si>
  <si>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</si>
  <si>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</si>
  <si>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</si>
  <si>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</si>
  <si>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</si>
  <si>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</si>
  <si>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</si>
  <si>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</si>
  <si>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</si>
  <si>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</si>
  <si>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</si>
  <si>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</si>
  <si>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</si>
  <si>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</si>
  <si>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</si>
  <si>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</si>
  <si>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</si>
  <si>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</si>
  <si>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</si>
  <si>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</si>
  <si>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</si>
  <si>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</si>
  <si>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</si>
  <si>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</si>
  <si>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</si>
  <si>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</si>
  <si>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</si>
  <si>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</si>
  <si>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</si>
  <si>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</si>
  <si>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</si>
  <si>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</si>
  <si>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</si>
  <si>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</si>
  <si>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</si>
  <si>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</si>
  <si>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</si>
  <si>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</si>
  <si>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</si>
  <si>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</si>
  <si>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</si>
  <si>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</si>
  <si>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</si>
  <si>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</si>
  <si>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</si>
  <si>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</si>
  <si>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</si>
  <si>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</si>
  <si>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</si>
  <si>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</si>
  <si>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</si>
  <si>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</si>
  <si>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</si>
  <si>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</si>
  <si>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</si>
  <si>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</si>
  <si>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</si>
  <si>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</si>
  <si>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</si>
  <si>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</si>
  <si>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</si>
  <si>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</si>
  <si>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</si>
  <si>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</si>
  <si>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</si>
  <si>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</si>
  <si>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</si>
  <si>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</si>
  <si>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</si>
  <si>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</si>
  <si>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</si>
  <si>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</si>
  <si>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</si>
  <si>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</si>
  <si>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</si>
  <si>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</si>
  <si>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</si>
  <si>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</si>
  <si>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</si>
  <si>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</si>
  <si>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</si>
  <si>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</si>
  <si>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</si>
  <si>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</si>
  <si>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</si>
  <si>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</si>
  <si>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</si>
  <si>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</si>
  <si>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</si>
  <si>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</si>
  <si>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</si>
  <si>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</si>
  <si>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</si>
  <si>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</si>
  <si>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</si>
  <si>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</si>
  <si>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</si>
  <si>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</si>
  <si>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</si>
  <si>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</si>
  <si>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</si>
  <si>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</si>
  <si>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</si>
  <si>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</si>
  <si>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</si>
  <si>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</si>
  <si>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</si>
  <si>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</si>
  <si>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</si>
  <si>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</si>
  <si>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</si>
  <si>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</si>
  <si>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</si>
  <si>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</si>
  <si>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</si>
  <si>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</si>
  <si>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</si>
  <si>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</si>
  <si>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</si>
  <si>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</si>
  <si>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</si>
  <si>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</si>
  <si>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</si>
  <si>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</si>
  <si>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</si>
  <si>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</si>
  <si>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</si>
  <si>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</si>
  <si>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</si>
  <si>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</si>
  <si>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</si>
  <si>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</si>
  <si>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</si>
  <si>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</si>
  <si>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</si>
  <si>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</si>
  <si>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</si>
  <si>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</si>
  <si>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</si>
  <si>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</si>
  <si>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</si>
  <si>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</si>
  <si>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</si>
  <si>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</si>
  <si>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</si>
  <si>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</si>
  <si>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</si>
  <si>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</si>
  <si>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</si>
  <si>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</si>
  <si>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</si>
  <si>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</si>
  <si>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</si>
  <si>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</si>
  <si>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</si>
  <si>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</si>
  <si>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</si>
  <si>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</si>
  <si>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</si>
  <si>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</si>
  <si>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</si>
  <si>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</si>
  <si>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</si>
  <si>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</si>
  <si>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</si>
  <si>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</si>
  <si>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</si>
  <si>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</si>
  <si>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</si>
  <si>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</si>
  <si>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</si>
  <si>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</si>
  <si>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</si>
  <si>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</si>
  <si>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</si>
  <si>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</si>
  <si>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</si>
  <si>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</si>
  <si>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</si>
  <si>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</si>
  <si>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</si>
  <si>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</si>
  <si>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</si>
  <si>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</si>
  <si>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</si>
  <si>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</si>
  <si>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</si>
  <si>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</si>
  <si>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</si>
  <si>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</si>
  <si>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</si>
  <si>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</si>
  <si>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</si>
  <si>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</si>
  <si>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</si>
  <si>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</si>
  <si>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</si>
  <si>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</si>
  <si>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</si>
  <si>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</si>
  <si>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</si>
  <si>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</si>
  <si>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</si>
  <si>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</si>
  <si>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</si>
  <si>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</si>
  <si>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</si>
  <si>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</si>
  <si>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</si>
  <si>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</si>
  <si>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</si>
  <si>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</si>
  <si>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</si>
  <si>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</si>
  <si>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</si>
  <si>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</si>
  <si>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</si>
  <si>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</si>
  <si>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</si>
  <si>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</si>
  <si>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</si>
  <si>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</si>
  <si>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</si>
  <si>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</si>
  <si>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</si>
  <si>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</si>
  <si>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</si>
  <si>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</si>
  <si>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</si>
  <si>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</si>
  <si>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</si>
  <si>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</si>
  <si>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</si>
  <si>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</si>
  <si>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</si>
  <si>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</si>
  <si>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</si>
  <si>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</si>
  <si>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</si>
  <si>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</si>
  <si>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</si>
  <si>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</si>
  <si>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</si>
  <si>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</si>
  <si>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</si>
  <si>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</si>
  <si>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</si>
  <si>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</si>
  <si>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</si>
  <si>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</si>
  <si>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</si>
  <si>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</si>
  <si>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</si>
  <si>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</si>
  <si>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</si>
  <si>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</si>
  <si>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</si>
  <si>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</si>
  <si>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</si>
  <si>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</si>
  <si>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</si>
  <si>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</si>
  <si>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</si>
  <si>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</si>
  <si>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</si>
  <si>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</si>
  <si>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</si>
  <si>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</si>
  <si>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</si>
  <si>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</si>
  <si>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</si>
  <si>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</si>
  <si>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</si>
  <si>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</si>
  <si>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</si>
  <si>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</si>
  <si>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</si>
  <si>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</si>
  <si>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</si>
  <si>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</si>
  <si>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</si>
  <si>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</si>
  <si>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</si>
  <si>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</si>
  <si>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</si>
  <si>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</si>
  <si>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</si>
  <si>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</si>
  <si>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</si>
  <si>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</si>
  <si>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</si>
  <si>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</si>
  <si>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</si>
  <si>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</si>
  <si>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</si>
  <si>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</si>
  <si>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</si>
  <si>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</si>
  <si>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</si>
  <si>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</si>
  <si>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</si>
  <si>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</si>
  <si>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</si>
  <si>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</si>
  <si>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</si>
  <si>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</si>
  <si>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</si>
  <si>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</si>
  <si>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</si>
  <si>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</si>
  <si>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</si>
  <si>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</si>
  <si>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</si>
  <si>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</si>
  <si>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</si>
  <si>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</si>
  <si>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</si>
  <si>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</si>
  <si>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</si>
  <si>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</si>
  <si>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</si>
  <si>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</si>
  <si>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</si>
  <si>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</si>
  <si>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</si>
  <si>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</si>
  <si>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</si>
  <si>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</si>
  <si>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</si>
  <si>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</si>
  <si>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</si>
  <si>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</si>
  <si>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</si>
  <si>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</si>
  <si>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</si>
  <si>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</si>
  <si>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</si>
  <si>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</si>
  <si>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</si>
  <si>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</si>
  <si>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</si>
  <si>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</si>
  <si>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</si>
  <si>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</si>
  <si>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</si>
  <si>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</si>
  <si>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</si>
  <si>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</si>
  <si>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</si>
  <si>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</si>
  <si>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</si>
  <si>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</si>
  <si>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</si>
  <si>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</si>
  <si>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</si>
  <si>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</si>
  <si>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</si>
  <si>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</si>
  <si>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</si>
  <si>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</si>
  <si>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</si>
  <si>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</si>
  <si>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</si>
  <si>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</si>
  <si>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</si>
  <si>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</si>
  <si>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</si>
  <si>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</si>
  <si>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</si>
  <si>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</si>
  <si>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</si>
  <si>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</si>
  <si>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</si>
  <si>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</si>
  <si>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</si>
  <si>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</si>
  <si>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</si>
  <si>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</si>
  <si>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</si>
  <si>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</si>
  <si>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</si>
  <si>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</si>
  <si>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</si>
  <si>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</si>
  <si>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</si>
  <si>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</si>
  <si>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</si>
  <si>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</si>
  <si>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</si>
  <si>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</si>
  <si>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</si>
  <si>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</si>
  <si>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</si>
  <si>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</si>
  <si>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</si>
  <si>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</si>
  <si>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</si>
  <si>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</si>
  <si>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</si>
  <si>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</si>
  <si>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</si>
  <si>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</si>
  <si>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</si>
  <si>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</si>
  <si>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</si>
  <si>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</si>
  <si>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</si>
  <si>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</si>
  <si>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</si>
  <si>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</si>
  <si>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</si>
  <si>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</si>
  <si>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</si>
  <si>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</si>
  <si>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</si>
  <si>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</si>
  <si>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</si>
  <si>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</si>
  <si>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</si>
  <si>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</si>
  <si>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</si>
  <si>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</si>
  <si>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</si>
  <si>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</si>
  <si>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</si>
  <si>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</si>
  <si>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</si>
  <si>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</si>
  <si>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</si>
  <si>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</si>
  <si>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</si>
  <si>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</si>
  <si>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</si>
  <si>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</si>
  <si>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</si>
  <si>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</si>
  <si>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</si>
  <si>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</si>
  <si>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</si>
  <si>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</si>
  <si>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</si>
  <si>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</si>
  <si>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</si>
  <si>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</si>
  <si>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</si>
  <si>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</si>
  <si>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</si>
  <si>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</si>
  <si>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</si>
  <si>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</si>
  <si>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</si>
  <si>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</si>
  <si>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</si>
  <si>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</si>
  <si>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</si>
  <si>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</si>
  <si>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</si>
  <si>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</si>
  <si>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</si>
  <si>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</si>
  <si>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</si>
  <si>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</si>
  <si>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</si>
  <si>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</si>
  <si>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</si>
  <si>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</si>
  <si>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</si>
  <si>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</si>
  <si>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</si>
  <si>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</si>
  <si>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</si>
  <si>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</si>
  <si>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</si>
  <si>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</si>
  <si>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</si>
  <si>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</si>
  <si>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</si>
  <si>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</si>
  <si>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</si>
  <si>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</si>
  <si>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</si>
  <si>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</si>
  <si>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</si>
  <si>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</si>
  <si>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</si>
  <si>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</si>
  <si>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</si>
  <si>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</si>
  <si>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</si>
  <si>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</si>
  <si>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</si>
  <si>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</si>
  <si>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</si>
  <si>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</si>
  <si>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</si>
  <si>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</si>
  <si>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</si>
  <si>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</si>
  <si>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</si>
  <si>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</si>
  <si>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</si>
  <si>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</si>
  <si>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</si>
  <si>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</si>
  <si>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</si>
  <si>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</si>
  <si>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</si>
  <si>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</si>
  <si>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</si>
  <si>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</si>
  <si>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</si>
  <si>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</si>
  <si>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</si>
  <si>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</si>
  <si>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</si>
  <si>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</si>
  <si>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</si>
  <si>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</si>
  <si>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</si>
  <si>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</si>
  <si>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</si>
  <si>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</si>
  <si>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</si>
  <si>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</si>
  <si>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</si>
  <si>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</si>
  <si>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</si>
  <si>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</si>
  <si>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</si>
  <si>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</si>
  <si>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</si>
  <si>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</si>
  <si>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</si>
  <si>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</si>
  <si>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</si>
  <si>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</si>
  <si>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</si>
  <si>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</si>
  <si>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</si>
  <si>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</si>
  <si>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</si>
  <si>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</si>
  <si>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</si>
  <si>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</si>
  <si>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</si>
  <si>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</si>
  <si>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</si>
  <si>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</si>
  <si>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</si>
  <si>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</si>
  <si>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</si>
  <si>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</si>
  <si>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</si>
  <si>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</si>
  <si>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</si>
  <si>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</si>
  <si>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</si>
  <si>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</si>
  <si>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</si>
  <si>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</si>
  <si>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</si>
  <si>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</si>
  <si>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</si>
  <si>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</si>
  <si>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</si>
  <si>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</si>
  <si>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</si>
  <si>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</si>
  <si>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</si>
  <si>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</si>
  <si>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</si>
  <si>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</si>
  <si>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</si>
  <si>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</si>
  <si>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</si>
  <si>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</si>
  <si>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</si>
  <si>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</si>
  <si>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</si>
  <si>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</si>
  <si>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</si>
  <si>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</si>
  <si>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</si>
  <si>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</si>
  <si>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</si>
  <si>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</si>
  <si>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</si>
  <si>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</si>
  <si>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</si>
  <si>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</si>
  <si>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</si>
  <si>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</si>
  <si>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</si>
  <si>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</si>
  <si>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</si>
  <si>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</si>
  <si>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</si>
  <si>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</si>
  <si>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</si>
  <si>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</si>
  <si>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</si>
  <si>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</si>
  <si>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</si>
  <si>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</si>
  <si>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</si>
  <si>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</si>
  <si>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</si>
  <si>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</si>
  <si>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</si>
  <si>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</si>
  <si>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</si>
  <si>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</si>
  <si>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</si>
  <si>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</si>
  <si>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</si>
  <si>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</si>
  <si>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</si>
  <si>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</si>
  <si>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</si>
  <si>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</si>
  <si>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</si>
  <si>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</si>
  <si>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</si>
  <si>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</si>
  <si>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</si>
  <si>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</si>
  <si>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</si>
  <si>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</si>
  <si>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</si>
  <si>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</si>
  <si>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</si>
  <si>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</si>
  <si>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</si>
  <si>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</si>
  <si>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</si>
  <si>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</si>
  <si>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</si>
  <si>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</si>
  <si>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</si>
  <si>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</si>
  <si>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</si>
  <si>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</si>
  <si>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</si>
  <si>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</si>
  <si>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</si>
  <si>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</si>
  <si>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</si>
  <si>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</si>
  <si>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</si>
  <si>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</si>
  <si>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</si>
  <si>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</si>
  <si>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</si>
  <si>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</si>
  <si>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</si>
  <si>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</si>
  <si>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</si>
  <si>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</si>
  <si>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</si>
  <si>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</si>
  <si>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</si>
  <si>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</si>
  <si>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</si>
  <si>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</si>
  <si>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</si>
  <si>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</si>
  <si>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</si>
  <si>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</si>
  <si>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</si>
  <si>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</si>
  <si>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</si>
  <si>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</si>
  <si>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</si>
  <si>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</si>
  <si>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</si>
  <si>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</si>
  <si>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</si>
  <si>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</si>
  <si>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</si>
  <si>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</si>
  <si>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</si>
  <si>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</si>
  <si>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</si>
  <si>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</si>
  <si>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</si>
  <si>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</si>
  <si>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</si>
  <si>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</si>
  <si>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</si>
  <si>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</si>
  <si>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</si>
  <si>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</si>
  <si>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</si>
  <si>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</si>
  <si>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</si>
  <si>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</si>
  <si>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</si>
  <si>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</si>
  <si>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</si>
  <si>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</si>
  <si>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</si>
  <si>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</si>
  <si>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</si>
  <si>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</si>
  <si>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</si>
  <si>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</si>
  <si>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</si>
  <si>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</si>
  <si>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</si>
  <si>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</si>
  <si>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</si>
  <si>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</si>
  <si>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</si>
  <si>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</si>
  <si>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</si>
  <si>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</si>
  <si>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</si>
  <si>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</si>
  <si>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</si>
  <si>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</si>
  <si>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</si>
  <si>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</si>
  <si>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</si>
  <si>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</si>
  <si>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</si>
  <si>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</si>
  <si>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</si>
  <si>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</si>
  <si>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</si>
  <si>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</si>
  <si>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</si>
  <si>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</si>
  <si>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</si>
  <si>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</si>
  <si>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</si>
  <si>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</si>
  <si>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</si>
  <si>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</si>
  <si>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</si>
  <si>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</si>
  <si>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</si>
  <si>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</si>
  <si>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</si>
  <si>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</si>
  <si>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</si>
  <si>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</si>
  <si>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</si>
  <si>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</si>
  <si>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</si>
  <si>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</si>
  <si>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</si>
  <si>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</si>
  <si>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</si>
  <si>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</si>
  <si>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</si>
  <si>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</si>
  <si>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</si>
  <si>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</si>
  <si>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</si>
  <si>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</si>
  <si>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</si>
  <si>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</si>
  <si>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</si>
  <si>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</si>
  <si>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</si>
  <si>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</si>
  <si>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</si>
  <si>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</si>
  <si>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</si>
  <si>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</si>
  <si>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</si>
  <si>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</si>
  <si>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</si>
  <si>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</si>
  <si>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</si>
  <si>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</si>
  <si>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</si>
  <si>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</si>
  <si>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</si>
  <si>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</si>
  <si>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</si>
  <si>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</si>
  <si>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</si>
  <si>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</si>
  <si>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</si>
  <si>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</si>
  <si>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</si>
  <si>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</si>
  <si>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</si>
  <si>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</si>
  <si>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</si>
  <si>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</si>
  <si>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</si>
  <si>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</si>
  <si>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</si>
  <si>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</si>
  <si>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</si>
  <si>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</si>
  <si>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</si>
  <si>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</si>
  <si>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</si>
  <si>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</si>
  <si>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</si>
  <si>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</si>
  <si>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</si>
  <si>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</si>
  <si>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</si>
  <si>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</si>
  <si>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</si>
  <si>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</si>
  <si>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</si>
  <si>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</si>
  <si>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</si>
  <si>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</si>
  <si>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</si>
  <si>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</si>
  <si>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</si>
  <si>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</si>
  <si>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</si>
  <si>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</si>
  <si>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</si>
  <si>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</si>
  <si>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</si>
  <si>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</si>
  <si>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</si>
  <si>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</si>
  <si>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</si>
  <si>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</si>
  <si>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</si>
  <si>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</si>
  <si>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</si>
  <si>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</si>
  <si>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</si>
  <si>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</si>
  <si>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</si>
  <si>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</si>
  <si>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</si>
  <si>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</si>
  <si>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</si>
  <si>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</si>
  <si>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</si>
  <si>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</si>
  <si>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</si>
  <si>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</si>
  <si>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</si>
  <si>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</si>
  <si>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</si>
  <si>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</si>
  <si>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</si>
  <si>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</si>
  <si>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</si>
  <si>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</si>
  <si>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</si>
  <si>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</si>
  <si>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</si>
  <si>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</si>
  <si>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</si>
  <si>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</si>
  <si>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</si>
  <si>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</si>
  <si>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</si>
  <si>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</si>
  <si>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</si>
  <si>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</si>
  <si>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</si>
  <si>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</si>
  <si>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</si>
  <si>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</si>
  <si>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</si>
  <si>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</si>
  <si>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</si>
  <si>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</si>
  <si>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</si>
  <si>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</si>
  <si>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</si>
  <si>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</si>
  <si>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</si>
  <si>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</si>
  <si>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</si>
  <si>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</si>
  <si>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</si>
  <si>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</si>
  <si>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</si>
  <si>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</si>
  <si>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</si>
  <si>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</si>
  <si>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</si>
  <si>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</si>
  <si>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</si>
  <si>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</si>
  <si>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</si>
  <si>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</si>
  <si>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</si>
  <si>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</si>
  <si>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</si>
  <si>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</si>
  <si>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</si>
  <si>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</si>
  <si>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</si>
  <si>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</si>
  <si>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</si>
  <si>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</si>
  <si>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</si>
  <si>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</si>
  <si>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</si>
  <si>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</si>
  <si>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</si>
  <si>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</si>
  <si>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</si>
  <si>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</si>
  <si>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</si>
  <si>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</si>
  <si>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</si>
  <si>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</si>
  <si>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</si>
  <si>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</si>
  <si>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</si>
  <si>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</si>
  <si>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</si>
  <si>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</si>
  <si>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</si>
  <si>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</si>
  <si>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</si>
  <si>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</si>
  <si>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</si>
  <si>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</si>
  <si>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</si>
  <si>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</si>
  <si>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</si>
  <si>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</si>
  <si>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</si>
  <si>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</si>
  <si>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</si>
  <si>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</si>
  <si>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</si>
  <si>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</si>
  <si>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</si>
  <si>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</si>
  <si>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</si>
  <si>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</si>
  <si>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</si>
  <si>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</si>
  <si>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</si>
  <si>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</si>
  <si>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</si>
  <si>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</si>
  <si>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</si>
  <si>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</si>
  <si>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</si>
  <si>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</si>
  <si>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</si>
  <si>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</si>
  <si>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</si>
  <si>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</si>
  <si>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</si>
  <si>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</si>
  <si>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</si>
  <si>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</si>
  <si>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</si>
  <si>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</si>
  <si>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</si>
  <si>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</si>
  <si>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</si>
  <si>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</si>
  <si>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</si>
  <si>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</si>
  <si>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</si>
  <si>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</si>
  <si>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</si>
  <si>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</si>
  <si>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</si>
  <si>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</si>
  <si>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</si>
  <si>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</si>
  <si>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</si>
  <si>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</si>
  <si>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</si>
  <si>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</si>
  <si>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</si>
  <si>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</si>
  <si>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</si>
  <si>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</si>
  <si>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</si>
  <si>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</si>
  <si>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</si>
  <si>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</si>
  <si>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</si>
  <si>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</si>
  <si>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</si>
  <si>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</si>
  <si>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</si>
  <si>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</si>
  <si>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</si>
  <si>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</si>
  <si>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</si>
  <si>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</si>
  <si>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</si>
  <si>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</si>
  <si>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</si>
  <si>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</si>
  <si>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</si>
  <si>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</si>
  <si>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</si>
  <si>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</si>
  <si>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</si>
  <si>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</si>
  <si>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</si>
  <si>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</si>
  <si>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</si>
  <si>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</si>
  <si>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</si>
  <si>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</si>
  <si>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</si>
  <si>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</si>
  <si>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</si>
  <si>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</si>
  <si>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</si>
  <si>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</si>
  <si>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</si>
  <si>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</si>
  <si>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</si>
  <si>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</si>
  <si>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</si>
  <si>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</si>
  <si>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</si>
  <si>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</si>
  <si>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</si>
  <si>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</si>
  <si>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</si>
  <si>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</si>
  <si>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</si>
  <si>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</si>
  <si>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</si>
  <si>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</si>
  <si>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</si>
  <si>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</si>
  <si>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</si>
  <si>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</si>
  <si>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</si>
  <si>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</si>
  <si>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</si>
  <si>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</si>
  <si>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</si>
  <si>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</si>
  <si>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</si>
  <si>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</si>
  <si>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</si>
  <si>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</si>
  <si>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</si>
  <si>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</si>
  <si>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</si>
  <si>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</si>
  <si>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</si>
  <si>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</si>
  <si>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</si>
  <si>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</si>
  <si>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</si>
  <si>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</si>
  <si>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</si>
  <si>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</si>
  <si>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</si>
  <si>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</si>
  <si>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</si>
  <si>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</si>
  <si>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</si>
  <si>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</si>
  <si>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</si>
  <si>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</si>
  <si>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</si>
  <si>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</si>
  <si>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</si>
  <si>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</si>
  <si>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</si>
  <si>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</si>
  <si>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</si>
  <si>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</si>
  <si>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</si>
  <si>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</si>
  <si>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</si>
  <si>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</si>
  <si>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</si>
  <si>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</si>
  <si>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</si>
  <si>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</si>
  <si>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</si>
  <si>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</si>
  <si>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</si>
  <si>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</si>
  <si>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</si>
  <si>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</si>
  <si>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</si>
  <si>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</si>
  <si>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</si>
  <si>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</si>
  <si>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</si>
  <si>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</si>
  <si>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</si>
  <si>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</si>
  <si>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</si>
  <si>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</si>
  <si>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</si>
  <si>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</si>
  <si>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</si>
  <si>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</si>
  <si>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</si>
  <si>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</si>
  <si>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</si>
  <si>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</si>
  <si>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</si>
  <si>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</si>
  <si>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</si>
  <si>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</si>
  <si>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</si>
  <si>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</si>
  <si>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</si>
  <si>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</si>
  <si>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</si>
  <si>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</si>
  <si>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</si>
  <si>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</si>
  <si>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</si>
  <si>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</si>
  <si>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</si>
  <si>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</si>
  <si>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</si>
  <si>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</si>
  <si>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</si>
  <si>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</si>
  <si>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</si>
  <si>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</si>
  <si>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</si>
  <si>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</si>
  <si>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</si>
  <si>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</si>
  <si>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</si>
  <si>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</si>
  <si>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</si>
  <si>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</si>
  <si>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</si>
  <si>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</si>
  <si>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</si>
  <si>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</si>
  <si>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</si>
  <si>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</si>
  <si>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</si>
  <si>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</si>
  <si>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</si>
  <si>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</si>
  <si>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</si>
  <si>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</si>
  <si>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</si>
  <si>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</si>
  <si>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</si>
  <si>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</si>
  <si>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</si>
  <si>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</si>
  <si>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</si>
  <si>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</si>
  <si>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</si>
  <si>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</si>
  <si>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</si>
  <si>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</si>
  <si>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</si>
  <si>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</si>
  <si>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</si>
  <si>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</si>
  <si>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</si>
  <si>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</si>
  <si>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</si>
  <si>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</si>
  <si>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</si>
  <si>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</si>
  <si>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</si>
  <si>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</si>
  <si>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</si>
  <si>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</si>
  <si>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</si>
  <si>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</si>
  <si>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</si>
  <si>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</si>
  <si>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</si>
  <si>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</si>
  <si>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</si>
  <si>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</si>
  <si>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</si>
  <si>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</si>
  <si>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</si>
  <si>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</si>
  <si>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</si>
  <si>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</si>
  <si>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</si>
  <si>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</si>
  <si>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</si>
  <si>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</si>
  <si>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</si>
  <si>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</si>
  <si>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</si>
  <si>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</si>
  <si>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</si>
  <si>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</si>
  <si>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</si>
  <si>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</si>
  <si>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Subcategory</t>
  </si>
  <si>
    <t>Date Created Conversion</t>
  </si>
  <si>
    <t>Date ended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</si>
  <si>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</si>
  <si>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</si>
  <si>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</si>
  <si>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</si>
  <si>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</si>
  <si>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</si>
  <si>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</si>
  <si>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</si>
  <si>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</si>
  <si>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</si>
  <si>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</si>
  <si>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</si>
  <si>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</si>
  <si>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</si>
  <si>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</si>
  <si>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</si>
  <si>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</si>
  <si>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</si>
  <si>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</si>
  <si>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</si>
  <si>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</si>
  <si>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</si>
  <si>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</si>
  <si>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</si>
  <si>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</si>
  <si>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</si>
  <si>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</si>
  <si>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</si>
  <si>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</si>
  <si>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</si>
  <si>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</si>
  <si>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</si>
  <si>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</si>
  <si>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</si>
  <si>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</si>
  <si>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</si>
  <si>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</si>
  <si>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</si>
  <si>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</si>
  <si>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</si>
  <si>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</si>
  <si>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</si>
  <si>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</si>
  <si>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</si>
  <si>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</si>
  <si>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</si>
  <si>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</si>
  <si>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</si>
  <si>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</si>
  <si>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</si>
  <si>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</si>
  <si>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</si>
  <si>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Count of state</t>
  </si>
  <si>
    <t>Column Labels</t>
  </si>
  <si>
    <t>(All)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</si>
  <si>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</si>
  <si>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</si>
  <si>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</si>
  <si>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</si>
  <si>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</si>
  <si>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</si>
  <si>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</si>
  <si>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</si>
  <si>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</si>
  <si>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</si>
  <si>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</si>
  <si>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</si>
  <si>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Years</t>
  </si>
  <si>
    <t>Goal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</si>
  <si>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</si>
  <si>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</si>
  <si>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</si>
  <si>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</si>
  <si>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</si>
  <si>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</si>
  <si>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15000 to 19999</t>
  </si>
  <si>
    <t>20000 to 24999</t>
  </si>
  <si>
    <t>30000 to 34999</t>
  </si>
  <si>
    <t>35000 to 39999</t>
  </si>
  <si>
    <t>40000 to 44999</t>
  </si>
  <si>
    <t>45000 to 49999</t>
  </si>
  <si>
    <t>10000 to 14999</t>
  </si>
  <si>
    <t>25000 to 29999</t>
  </si>
  <si>
    <t>Greater than or equal to 50,000</t>
  </si>
  <si>
    <t>Number Successful</t>
  </si>
  <si>
    <t>Number Failed</t>
  </si>
  <si>
    <t>Number Cancelled</t>
  </si>
  <si>
    <t>Total Project</t>
  </si>
  <si>
    <t>Number of unsuccessful</t>
  </si>
  <si>
    <t>Mean</t>
  </si>
  <si>
    <t>Median</t>
  </si>
  <si>
    <t>Min</t>
  </si>
  <si>
    <t>Max</t>
  </si>
  <si>
    <t>Var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</si>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</sst>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m/yyyy;@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6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[VM_StarterBook_assign_17_12_21.xlsx]PIVOT TABLE-CATEGORY!PivotTable13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Count of state vs Category</a:t>
            </a:r>
          </a:p>
        </c:rich>
      </c:tx>
      <c:layout>
        <c:manualLayout>
          <c:xMode val="edge"/>
          <c:yMode val="edge"/>
          <c:x val="0.38518593819098651"/>
          <c:y val="2.6426426426426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9-4883-959F-43260C62B713}"/>
            </c:ext>
          </c:extLst>
        </c:ser>
        <c:ser>
          <c:idx val="1"/>
          <c:order val="1"/>
          <c:tx>
            <c:strRef>
              <c:f>'PIVOT TABLE-CATEGORY'!$C$3:$C$4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9-4883-959F-43260C62B713}"/>
            </c:ext>
          </c:extLst>
        </c:ser>
        <c:ser>
          <c:idx val="2"/>
          <c:order val="2"/>
          <c:tx>
            <c:strRef>
              <c:f>'PIVOT TABLE-CATEGORY'!$D$3:$D$4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9-4883-959F-43260C62B713}"/>
            </c:ext>
          </c:extLst>
        </c:ser>
        <c:ser>
          <c:idx val="3"/>
          <c:order val="3"/>
          <c:tx>
            <c:strRef>
              <c:f>'PIVOT TABLE-CATEGORY'!$E$3:$E$4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19-4883-959F-43260C62B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91917296"/>
        <c:axId val="891917624"/>
      </c:barChart>
      <c:catAx>
        <c:axId val="89191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 b="1"/>
                  <a:t>Category</a:t>
                </a:r>
              </a:p>
            </c:rich>
          </c:tx>
          <c:layout>
            <c:manualLayout>
              <c:xMode val="edge"/>
              <c:yMode val="edge"/>
              <c:x val="0.43935102633882961"/>
              <c:y val="0.9514593648766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17624"/>
        <c:crosses val="autoZero"/>
        <c:auto val="1"/>
        <c:lblAlgn val="ctr"/>
        <c:lblOffset val="100"/>
        <c:noMultiLvlLbl val="0"/>
      </c:catAx>
      <c:valAx>
        <c:axId val="89191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 b="1"/>
                  <a:t>Count of state</a:t>
                </a:r>
              </a:p>
            </c:rich>
          </c:tx>
          <c:layout>
            <c:manualLayout>
              <c:xMode val="edge"/>
              <c:yMode val="edge"/>
              <c:x val="1.3399825800477078E-2"/>
              <c:y val="0.38989628999077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1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[VM_StarterBook_assign_17_12_21.xlsx]PIVOT TABLE-SUB CATEGORY!PivotTable14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Count of state vs Sub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TABLE-SUB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'PIVOT TABLE-SUB 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TABLE-SUB CATEGORY'!$B$5:$B$46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6F-906F-7F666350101F}"/>
            </c:ext>
          </c:extLst>
        </c:ser>
        <c:ser>
          <c:idx val="1"/>
          <c:order val="1"/>
          <c:tx>
            <c:strRef>
              <c:f>'PIVOT TABLE-SUB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TABLE-SUB 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TABLE-SUB CATEGORY'!$C$5:$C$46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2-476F-906F-7F666350101F}"/>
            </c:ext>
          </c:extLst>
        </c:ser>
        <c:ser>
          <c:idx val="2"/>
          <c:order val="2"/>
          <c:tx>
            <c:strRef>
              <c:f>'PIVOT TABLE-SUB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TABLE-SUB 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TABLE-SUB CATEGORY'!$D$5:$D$46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2-476F-906F-7F666350101F}"/>
            </c:ext>
          </c:extLst>
        </c:ser>
        <c:ser>
          <c:idx val="3"/>
          <c:order val="3"/>
          <c:tx>
            <c:strRef>
              <c:f>'PIVOT TABLE-SUB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TABLE-SUB 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TABLE-SUB CATEGORY'!$E$5:$E$46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E2-476F-906F-7F6663501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91929432"/>
        <c:axId val="891924512"/>
      </c:barChart>
      <c:catAx>
        <c:axId val="89192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 b="1"/>
                  <a:t>Sub</a:t>
                </a:r>
                <a:r>
                  <a:rPr lang="en-AU" sz="1200" b="1" baseline="0"/>
                  <a:t> category</a:t>
                </a:r>
                <a:endParaRPr lang="en-AU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24512"/>
        <c:crosses val="autoZero"/>
        <c:auto val="1"/>
        <c:lblAlgn val="ctr"/>
        <c:lblOffset val="100"/>
        <c:noMultiLvlLbl val="0"/>
      </c:catAx>
      <c:valAx>
        <c:axId val="8919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 b="1"/>
                  <a:t>Count of</a:t>
                </a:r>
                <a:r>
                  <a:rPr lang="en-AU" sz="1200" b="1" baseline="0"/>
                  <a:t> state</a:t>
                </a:r>
              </a:p>
              <a:p>
                <a:pPr>
                  <a:defRPr sz="1200" b="1"/>
                </a:pPr>
                <a:endParaRPr lang="en-AU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2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[VM_StarterBook_assign_17_12_21.xlsx]PIVOT TABLE - DATES!PivotTable15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Count</a:t>
            </a:r>
            <a:r>
              <a:rPr lang="en-AU" b="1" baseline="0"/>
              <a:t> of state vs Date created</a:t>
            </a:r>
            <a:endParaRPr lang="en-A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FF00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-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-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DATES'!$B$6:$B$18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1-490B-ABD0-7E6B7179ECF3}"/>
            </c:ext>
          </c:extLst>
        </c:ser>
        <c:ser>
          <c:idx val="1"/>
          <c:order val="1"/>
          <c:tx>
            <c:strRef>
              <c:f>'PIVOT TABLE -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-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DATES'!$C$6:$C$18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1-490B-ABD0-7E6B7179ECF3}"/>
            </c:ext>
          </c:extLst>
        </c:ser>
        <c:ser>
          <c:idx val="2"/>
          <c:order val="2"/>
          <c:tx>
            <c:strRef>
              <c:f>'PIVOT TABLE - DATES'!$D$4:$D$5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'PIVOT TABLE -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DATES'!$D$6:$D$18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A1-490B-ABD0-7E6B7179E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938944"/>
        <c:axId val="893941240"/>
      </c:lineChart>
      <c:catAx>
        <c:axId val="89393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 b="1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41240"/>
        <c:crosses val="autoZero"/>
        <c:auto val="1"/>
        <c:lblAlgn val="ctr"/>
        <c:lblOffset val="100"/>
        <c:noMultiLvlLbl val="0"/>
      </c:catAx>
      <c:valAx>
        <c:axId val="8939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 b="1"/>
                  <a:t>Count of state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Outcomes Based on Goal</a:t>
            </a:r>
          </a:p>
          <a:p>
            <a:pPr>
              <a:defRPr/>
            </a:pP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WORK-1'!$F$2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WORK-1'!$A$3:$A$14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'BONUS WORK-1'!$F$3:$F$14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0.35294117647058826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6-4E0D-8C0E-510AA0F79524}"/>
            </c:ext>
          </c:extLst>
        </c:ser>
        <c:ser>
          <c:idx val="1"/>
          <c:order val="1"/>
          <c:tx>
            <c:strRef>
              <c:f>'BONUS WORK-1'!$G$2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WORK-1'!$A$3:$A$14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'BONUS WORK-1'!$G$3:$G$14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0.6470588235294118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6-4E0D-8C0E-510AA0F79524}"/>
            </c:ext>
          </c:extLst>
        </c:ser>
        <c:ser>
          <c:idx val="2"/>
          <c:order val="2"/>
          <c:tx>
            <c:strRef>
              <c:f>'BONUS WORK-1'!$H$2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WORK-1'!$A$3:$A$14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'BONUS WORK-1'!$H$3:$H$14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6-4E0D-8C0E-510AA0F79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113440"/>
        <c:axId val="892117048"/>
      </c:lineChart>
      <c:catAx>
        <c:axId val="8921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17048"/>
        <c:crosses val="autoZero"/>
        <c:auto val="1"/>
        <c:lblAlgn val="ctr"/>
        <c:lblOffset val="100"/>
        <c:noMultiLvlLbl val="0"/>
      </c:catAx>
      <c:valAx>
        <c:axId val="89211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5</xdr:row>
      <xdr:rowOff>28575</xdr:rowOff>
    </xdr:from>
    <xdr:to>
      <xdr:col>20</xdr:col>
      <xdr:colOff>504825</xdr:colOff>
      <xdr:row>32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19050</xdr:rowOff>
    </xdr:from>
    <xdr:to>
      <xdr:col>25</xdr:col>
      <xdr:colOff>295275</xdr:colOff>
      <xdr:row>34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2</xdr:row>
      <xdr:rowOff>123825</xdr:rowOff>
    </xdr:from>
    <xdr:to>
      <xdr:col>19</xdr:col>
      <xdr:colOff>285749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1066799</xdr:colOff>
      <xdr:row>15</xdr:row>
      <xdr:rowOff>57150</xdr:rowOff>
    </xdr:from>
    <xdr:to>
      <xdr:col>13</xdr:col>
      <xdr:colOff>533400</xdr:colOff>
      <xdr:row>35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rginia Mwape" refreshedDate="44542.332100347223" createdVersion="6" refreshedVersion="6" minRefreshableVersion="3" recordCount="4115">
  <cacheSource type="worksheet">
    <worksheetSource ref="A1:T1048576" sheet="MAIN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 " numFmtId="0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m/>
      </sharedItems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 count="503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  <m/>
      </sharedItems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Blank="1" containsMixedTypes="1" containsNumber="1" minValue="4.4241914790072115E-5" maxValue="25000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3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17/05/2009"/>
          <s v="Qtr1"/>
          <s v="Qtr2"/>
          <s v="Qtr3"/>
          <s v="Qtr4"/>
          <s v="&gt;15/03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17/05/2009"/>
          <s v="2009"/>
          <s v="2010"/>
          <s v="2011"/>
          <s v="2012"/>
          <s v="2013"/>
          <s v="2014"/>
          <s v="2015"/>
          <s v="2016"/>
          <s v="2017"/>
          <s v="&gt;15/03/2017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5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b v="0"/>
    <x v="0"/>
    <b v="1"/>
    <s v="film &amp; video/television"/>
    <n v="0.73067996217656661"/>
    <n v="63.917582417582416"/>
    <x v="0"/>
    <x v="0"/>
    <x v="0"/>
    <d v="2015-07-23T03:00:00"/>
  </r>
  <r>
    <n v="1"/>
    <s v="FannibalFest Fan Convention"/>
    <s v="A Hannibal TV Show Fan Convention and Art Collective"/>
    <x v="1"/>
    <n v="14653"/>
    <x v="0"/>
    <s v="US"/>
    <s v="USD"/>
    <n v="1488464683"/>
    <n v="1485872683"/>
    <b v="0"/>
    <x v="1"/>
    <b v="1"/>
    <s v="film &amp; video/television"/>
    <n v="0.70122159284788099"/>
    <n v="185.48101265822785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n v="1454691083"/>
    <b v="0"/>
    <x v="2"/>
    <b v="1"/>
    <s v="film &amp; video/television"/>
    <n v="0.95238095238095233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n v="1404822107"/>
    <b v="0"/>
    <x v="3"/>
    <b v="1"/>
    <s v="film &amp; video/television"/>
    <n v="0.9624639076034649"/>
    <n v="69.266666666666666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b v="0"/>
    <x v="4"/>
    <b v="1"/>
    <s v="film &amp; video/television"/>
    <n v="0.81306401696495034"/>
    <n v="190.5502816901408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b v="0"/>
    <x v="5"/>
    <b v="1"/>
    <s v="film &amp; video/television"/>
    <n v="0.91093394077448742"/>
    <n v="93.40425531914893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b v="0"/>
    <x v="6"/>
    <b v="1"/>
    <s v="film &amp; video/television"/>
    <n v="0.93907735649724144"/>
    <n v="146.87931034482759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b v="0"/>
    <x v="7"/>
    <b v="1"/>
    <s v="film &amp; video/television"/>
    <n v="0.98792535675082327"/>
    <n v="159.82456140350877"/>
    <x v="0"/>
    <x v="0"/>
    <x v="7"/>
    <d v="2016-07-05T01:07:47"/>
  </r>
  <r>
    <n v="8"/>
    <s v="Sizzling in the Kitchen Flynn Style"/>
    <s v="Help us raise the funds to film our pilot episode!"/>
    <x v="8"/>
    <n v="3501.52"/>
    <x v="0"/>
    <s v="US"/>
    <s v="USD"/>
    <n v="1460754000"/>
    <n v="1460155212"/>
    <b v="0"/>
    <x v="8"/>
    <b v="1"/>
    <s v="film &amp; video/television"/>
    <n v="0.99956590280792346"/>
    <n v="291.79333333333335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b v="0"/>
    <x v="9"/>
    <b v="1"/>
    <s v="film &amp; video/television"/>
    <n v="0.7936633914824045"/>
    <n v="31.499500000000001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b v="0"/>
    <x v="10"/>
    <b v="1"/>
    <s v="film &amp; video/television"/>
    <n v="0.99502487562189057"/>
    <n v="158.6842105263157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b v="0"/>
    <x v="11"/>
    <b v="1"/>
    <s v="film &amp; video/television"/>
    <n v="0.82987551867219922"/>
    <n v="80.333333333333329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b v="0"/>
    <x v="12"/>
    <b v="1"/>
    <s v="film &amp; video/television"/>
    <n v="0.60498507703476645"/>
    <n v="59.961305925030231"/>
    <x v="0"/>
    <x v="0"/>
    <x v="12"/>
    <d v="2014-07-16T03:00:00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n v="1463588109"/>
    <b v="0"/>
    <x v="13"/>
    <b v="1"/>
    <s v="film &amp; video/television"/>
    <n v="0.62511162707626367"/>
    <n v="109.78431372549019"/>
    <x v="0"/>
    <x v="0"/>
    <x v="13"/>
    <d v="2016-06-23T20:27:00"/>
  </r>
  <r>
    <n v="14"/>
    <s v="3010 | Sci-fi Series"/>
    <s v="A highly charged post apocalyptic sci fi series that pulls no punches!"/>
    <x v="12"/>
    <n v="6056"/>
    <x v="0"/>
    <s v="AU"/>
    <s v="AUD"/>
    <n v="1405259940"/>
    <n v="1403051888"/>
    <b v="0"/>
    <x v="14"/>
    <b v="1"/>
    <s v="film &amp; video/television"/>
    <n v="0.99075297225891679"/>
    <n v="147.70731707317074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b v="0"/>
    <x v="15"/>
    <b v="1"/>
    <s v="film &amp; video/television"/>
    <n v="0.93808630393996251"/>
    <n v="21.755102040816325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b v="0"/>
    <x v="16"/>
    <b v="1"/>
    <s v="film &amp; video/television"/>
    <n v="0.99758915953113314"/>
    <n v="171.84285714285716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b v="0"/>
    <x v="17"/>
    <b v="1"/>
    <s v="film &amp; video/television"/>
    <n v="0.99337748344370858"/>
    <n v="41.944444444444443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n v="1408366856"/>
    <b v="0"/>
    <x v="18"/>
    <b v="1"/>
    <s v="film &amp; video/television"/>
    <n v="0.94054707861374642"/>
    <n v="93.264122807017543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b v="0"/>
    <x v="19"/>
    <b v="1"/>
    <s v="film &amp; video/television"/>
    <n v="0.68825910931174084"/>
    <n v="56.136363636363633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n v="1436983912"/>
    <b v="0"/>
    <x v="20"/>
    <b v="1"/>
    <s v="film &amp; video/television"/>
    <n v="0.99800399201596801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b v="0"/>
    <x v="21"/>
    <b v="1"/>
    <s v="film &amp; video/television"/>
    <n v="0.9162951956414066"/>
    <n v="199.9009900990099"/>
    <x v="0"/>
    <x v="0"/>
    <x v="21"/>
    <d v="2014-09-26T15:03:09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n v="1418766740"/>
    <b v="0"/>
    <x v="22"/>
    <b v="1"/>
    <s v="film &amp; video/television"/>
    <n v="0.85365853658536583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b v="0"/>
    <x v="23"/>
    <b v="1"/>
    <s v="film &amp; video/television"/>
    <n v="0.84388185654008441"/>
    <n v="103.04347826086956"/>
    <x v="0"/>
    <x v="0"/>
    <x v="23"/>
    <d v="2015-04-30T15:20:00"/>
  </r>
  <r>
    <n v="24"/>
    <s v="Bring STL Up Late to TV"/>
    <s v="STL Up Late is a weekly late night comedy talk show for St. Louis television."/>
    <x v="19"/>
    <n v="38082.69"/>
    <x v="0"/>
    <s v="US"/>
    <s v="USD"/>
    <n v="1442345940"/>
    <n v="1439494863"/>
    <b v="0"/>
    <x v="24"/>
    <b v="1"/>
    <s v="film &amp; video/television"/>
    <n v="0.91905272447928432"/>
    <n v="66.346149825783982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n v="1447115761"/>
    <b v="0"/>
    <x v="25"/>
    <b v="1"/>
    <s v="film &amp; video/television"/>
    <n v="0.75"/>
    <n v="57.142857142857146"/>
    <x v="0"/>
    <x v="0"/>
    <x v="25"/>
    <d v="2016-01-09T00:36:01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n v="1404822144"/>
    <b v="0"/>
    <x v="10"/>
    <b v="1"/>
    <s v="film &amp; video/television"/>
    <n v="0.64432989690721654"/>
    <n v="102.10526315789474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n v="1413518233"/>
    <b v="0"/>
    <x v="3"/>
    <b v="1"/>
    <s v="film &amp; video/television"/>
    <n v="0.89505482210785414"/>
    <n v="148.96666666666667"/>
    <x v="0"/>
    <x v="0"/>
    <x v="27"/>
    <d v="2014-11-16T04:57:13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n v="1447715284"/>
    <b v="0"/>
    <x v="26"/>
    <b v="1"/>
    <s v="film &amp; video/television"/>
    <n v="0.99651220727453915"/>
    <n v="169.6056338028169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b v="0"/>
    <x v="27"/>
    <b v="1"/>
    <s v="film &amp; video/television"/>
    <n v="0.81081081081081086"/>
    <n v="31.623931623931625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n v="1406012515"/>
    <b v="0"/>
    <x v="28"/>
    <b v="1"/>
    <s v="film &amp; video/television"/>
    <n v="0.98716926744636591"/>
    <n v="76.45264150943396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n v="1452193234"/>
    <b v="0"/>
    <x v="29"/>
    <b v="1"/>
    <s v="film &amp; video/television"/>
    <n v="1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b v="0"/>
    <x v="30"/>
    <b v="1"/>
    <s v="film &amp; video/television"/>
    <n v="0.99754558204768584"/>
    <n v="320.44943820224717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b v="0"/>
    <x v="31"/>
    <b v="1"/>
    <s v="film &amp; video/television"/>
    <n v="0.97947761194029848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b v="0"/>
    <x v="32"/>
    <b v="1"/>
    <s v="film &amp; video/television"/>
    <n v="0.76650943396226412"/>
    <n v="49.882352941176471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n v="1428130814"/>
    <b v="0"/>
    <x v="33"/>
    <b v="1"/>
    <s v="film &amp; video/television"/>
    <n v="0.60060060060060061"/>
    <n v="59.464285714285715"/>
    <x v="0"/>
    <x v="0"/>
    <x v="35"/>
    <d v="2015-04-28T00:00:00"/>
  </r>
  <r>
    <n v="36"/>
    <s v="THE LISTENING BOX"/>
    <s v="A modern day priest makes an unusual discovery, setting off a chain of events."/>
    <x v="12"/>
    <n v="8529"/>
    <x v="0"/>
    <s v="US"/>
    <s v="USD"/>
    <n v="1428128525"/>
    <n v="1425540125"/>
    <b v="0"/>
    <x v="34"/>
    <b v="1"/>
    <s v="film &amp; video/television"/>
    <n v="0.70348223707351387"/>
    <n v="193.84090909090909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b v="0"/>
    <x v="35"/>
    <b v="1"/>
    <s v="film &amp; video/television"/>
    <n v="0.54513467304309038"/>
    <n v="159.51383399209487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n v="1365643344"/>
    <b v="0"/>
    <x v="36"/>
    <b v="1"/>
    <s v="film &amp; video/television"/>
    <n v="0.90876045074518352"/>
    <n v="41.6818181818181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b v="0"/>
    <x v="37"/>
    <b v="1"/>
    <s v="film &amp; video/television"/>
    <n v="0.76347533974652615"/>
    <n v="150.89861751152074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b v="0"/>
    <x v="38"/>
    <b v="1"/>
    <s v="film &amp; video/television"/>
    <n v="0.98667982239763197"/>
    <n v="126.6875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b v="0"/>
    <x v="10"/>
    <b v="1"/>
    <s v="film &amp; video/television"/>
    <n v="1"/>
    <n v="105.26315789473684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b v="0"/>
    <x v="39"/>
    <b v="1"/>
    <s v="film &amp; video/television"/>
    <n v="0.70493454179254789"/>
    <n v="117.51479289940828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b v="0"/>
    <x v="40"/>
    <b v="1"/>
    <s v="film &amp; video/television"/>
    <n v="0.32398107950495691"/>
    <n v="117.36121673003802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b v="0"/>
    <x v="41"/>
    <b v="1"/>
    <s v="film &amp; video/television"/>
    <n v="1"/>
    <n v="133.33333333333334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b v="0"/>
    <x v="42"/>
    <b v="1"/>
    <s v="film &amp; video/television"/>
    <n v="0.83333333333333337"/>
    <n v="98.360655737704917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n v="1447628974"/>
    <b v="0"/>
    <x v="43"/>
    <b v="1"/>
    <s v="film &amp; video/television"/>
    <n v="0.96"/>
    <n v="194.44444444444446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b v="0"/>
    <x v="16"/>
    <b v="1"/>
    <s v="film &amp; video/television"/>
    <n v="0.92927302970885872"/>
    <n v="76.865000000000009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b v="0"/>
    <x v="44"/>
    <b v="1"/>
    <s v="film &amp; video/television"/>
    <n v="0.92635479388605835"/>
    <n v="56.815789473684212"/>
    <x v="0"/>
    <x v="0"/>
    <x v="48"/>
    <d v="2015-03-01T12:00:00"/>
  </r>
  <r>
    <n v="49"/>
    <s v="Driving Jersey - Season Five"/>
    <s v="Driving Jersey is real people telling real stories."/>
    <x v="14"/>
    <n v="12000"/>
    <x v="0"/>
    <s v="US"/>
    <s v="USD"/>
    <n v="1445660045"/>
    <n v="1443068045"/>
    <b v="0"/>
    <x v="45"/>
    <b v="1"/>
    <s v="film &amp; video/television"/>
    <n v="1"/>
    <n v="137.93103448275863"/>
    <x v="0"/>
    <x v="0"/>
    <x v="49"/>
    <d v="2015-10-24T04:14:05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n v="1419271458"/>
    <b v="0"/>
    <x v="19"/>
    <b v="1"/>
    <s v="film &amp; video/television"/>
    <n v="1"/>
    <n v="27.272727272727273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b v="0"/>
    <x v="46"/>
    <b v="1"/>
    <s v="film &amp; video/television"/>
    <n v="0.78113904274960944"/>
    <n v="118.33613445378151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b v="0"/>
    <x v="47"/>
    <b v="1"/>
    <s v="film &amp; video/television"/>
    <n v="0.86051114361930992"/>
    <n v="223.48076923076923"/>
    <x v="0"/>
    <x v="0"/>
    <x v="52"/>
    <d v="2014-07-17T16:50:46"/>
  </r>
  <r>
    <n v="53"/>
    <s v="Rolling out Vegan Mashup's Season 2"/>
    <s v="Delicious TV's Vegan Mashup launching season two on public television"/>
    <x v="9"/>
    <n v="3289"/>
    <x v="0"/>
    <s v="US"/>
    <s v="USD"/>
    <n v="1396648800"/>
    <n v="1395407445"/>
    <b v="0"/>
    <x v="27"/>
    <b v="1"/>
    <s v="film &amp; video/television"/>
    <n v="0.91213134691395559"/>
    <n v="28.1111111111111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b v="0"/>
    <x v="47"/>
    <b v="1"/>
    <s v="film &amp; video/television"/>
    <n v="0.99009900990099009"/>
    <n v="194.230769230769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b v="0"/>
    <x v="48"/>
    <b v="1"/>
    <s v="film &amp; video/television"/>
    <n v="0.77547339945897209"/>
    <n v="128.95348837209303"/>
    <x v="0"/>
    <x v="0"/>
    <x v="55"/>
    <d v="2016-05-27T23:15:16"/>
  </r>
  <r>
    <n v="56"/>
    <s v="Voxwomen Cycling Show"/>
    <s v="We want to see more women's cycling on TV - and we need your help to make it happen!"/>
    <x v="6"/>
    <n v="8581"/>
    <x v="0"/>
    <s v="GB"/>
    <s v="GBP"/>
    <n v="1433779200"/>
    <n v="1432559424"/>
    <b v="0"/>
    <x v="49"/>
    <b v="1"/>
    <s v="film &amp; video/television"/>
    <n v="0.93229227362778233"/>
    <n v="49.316091954022987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n v="1427399962"/>
    <b v="0"/>
    <x v="50"/>
    <b v="1"/>
    <s v="film &amp; video/television"/>
    <n v="0.98135426889106969"/>
    <n v="221.52173913043478"/>
    <x v="0"/>
    <x v="0"/>
    <x v="57"/>
    <d v="2015-04-25T19:59:22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n v="1413827572"/>
    <b v="0"/>
    <x v="11"/>
    <b v="1"/>
    <s v="film &amp; video/television"/>
    <n v="0.97172286463900492"/>
    <n v="137.21333333333334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b v="0"/>
    <x v="51"/>
    <b v="1"/>
    <s v="film &amp; video/television"/>
    <n v="0.99874457806537187"/>
    <n v="606.82242424242418"/>
    <x v="0"/>
    <x v="0"/>
    <x v="59"/>
    <d v="2015-09-14T21:00:00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n v="1393882717"/>
    <b v="0"/>
    <x v="52"/>
    <b v="1"/>
    <s v="film &amp; video/shorts"/>
    <n v="0.96808961498000357"/>
    <n v="43.040092592592593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b v="0"/>
    <x v="23"/>
    <b v="1"/>
    <s v="film &amp; video/shorts"/>
    <n v="0.67430883344571813"/>
    <n v="322.39130434782606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b v="0"/>
    <x v="53"/>
    <b v="1"/>
    <s v="film &amp; video/shorts"/>
    <n v="0.64627315812149932"/>
    <n v="96.708333333333329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b v="0"/>
    <x v="31"/>
    <b v="1"/>
    <s v="film &amp; video/shorts"/>
    <n v="0.88091368367270539"/>
    <n v="35.474531249999998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b v="0"/>
    <x v="54"/>
    <b v="1"/>
    <s v="film &amp; video/shorts"/>
    <n v="0.57692307692307687"/>
    <n v="86.666666666666671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n v="1405453354"/>
    <b v="0"/>
    <x v="7"/>
    <b v="1"/>
    <s v="film &amp; video/shorts"/>
    <n v="0.92998538594393521"/>
    <n v="132.05263157894737"/>
    <x v="0"/>
    <x v="1"/>
    <x v="65"/>
    <d v="2014-08-11T05:59:00"/>
  </r>
  <r>
    <n v="66"/>
    <s v="A Stagnant Fever: Short Film"/>
    <s v="A dark comedy set in the '60s about clinical depression and one night stands."/>
    <x v="13"/>
    <n v="2372"/>
    <x v="0"/>
    <s v="US"/>
    <s v="USD"/>
    <n v="1468873420"/>
    <n v="1466281420"/>
    <b v="0"/>
    <x v="55"/>
    <b v="1"/>
    <s v="film &amp; video/shorts"/>
    <n v="0.84317032040472173"/>
    <n v="91.230769230769226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b v="0"/>
    <x v="9"/>
    <b v="1"/>
    <s v="film &amp; video/shorts"/>
    <n v="0.86021505376344087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b v="0"/>
    <x v="17"/>
    <b v="1"/>
    <s v="film &amp; video/shorts"/>
    <n v="0.78636959370904325"/>
    <n v="21.194444444444443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b v="0"/>
    <x v="56"/>
    <b v="1"/>
    <s v="film &amp; video/shorts"/>
    <n v="0.90136945060630624"/>
    <n v="62.327134831460668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b v="0"/>
    <x v="57"/>
    <b v="1"/>
    <s v="film &amp; video/shorts"/>
    <n v="0.78616352201257866"/>
    <n v="37.411764705882355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b v="0"/>
    <x v="58"/>
    <b v="1"/>
    <s v="film &amp; video/shorts"/>
    <n v="0.80681308830121024"/>
    <n v="69.71875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b v="0"/>
    <x v="14"/>
    <b v="1"/>
    <s v="film &amp; video/shorts"/>
    <n v="0.92243186582809222"/>
    <n v="58.170731707317074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b v="0"/>
    <x v="59"/>
    <b v="1"/>
    <s v="film &amp; video/shorts"/>
    <n v="1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b v="0"/>
    <x v="60"/>
    <b v="1"/>
    <s v="film &amp; video/shorts"/>
    <n v="0.88548861261644185"/>
    <n v="19.471034482758618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n v="1364101272"/>
    <b v="0"/>
    <x v="5"/>
    <b v="1"/>
    <s v="film &amp; video/shorts"/>
    <n v="0.86633663366336633"/>
    <n v="85.957446808510639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n v="1319819758"/>
    <b v="0"/>
    <x v="41"/>
    <b v="1"/>
    <s v="film &amp; video/shorts"/>
    <n v="0.65217391304347827"/>
    <n v="30.666666666666668"/>
    <x v="0"/>
    <x v="1"/>
    <x v="76"/>
    <d v="2011-12-27T17:35:58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n v="1332991717"/>
    <b v="0"/>
    <x v="55"/>
    <b v="1"/>
    <s v="film &amp; video/shorts"/>
    <n v="0.25477707006369427"/>
    <n v="60.384615384615387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b v="0"/>
    <x v="2"/>
    <b v="1"/>
    <s v="film &amp; video/shorts"/>
    <n v="3.7009622501850484E-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n v="1395859093"/>
    <b v="0"/>
    <x v="14"/>
    <b v="1"/>
    <s v="film &amp; video/shorts"/>
    <n v="0.78740157480314965"/>
    <n v="40.268292682926827"/>
    <x v="0"/>
    <x v="1"/>
    <x v="79"/>
    <d v="2014-04-25T18:38:13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n v="1383616856"/>
    <b v="0"/>
    <x v="5"/>
    <b v="1"/>
    <s v="film &amp; video/shorts"/>
    <n v="0.93240093240093236"/>
    <n v="273.82978723404256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n v="1341892127"/>
    <b v="0"/>
    <x v="33"/>
    <b v="1"/>
    <s v="film &amp; video/shorts"/>
    <n v="0.50505050505050508"/>
    <n v="53.035714285714285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b v="0"/>
    <x v="61"/>
    <b v="1"/>
    <s v="film &amp; video/shorts"/>
    <n v="0.99987501562304715"/>
    <n v="40.005000000000003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b v="0"/>
    <x v="62"/>
    <b v="1"/>
    <s v="film &amp; video/shorts"/>
    <n v="0.97560975609756095"/>
    <n v="15.769230769230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n v="1302891086"/>
    <b v="0"/>
    <x v="63"/>
    <b v="1"/>
    <s v="film &amp; video/shorts"/>
    <n v="1"/>
    <n v="71.428571428571431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n v="1314154837"/>
    <b v="0"/>
    <x v="64"/>
    <b v="1"/>
    <s v="film &amp; video/shorts"/>
    <n v="0.79681274900398402"/>
    <n v="71.714285714285708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b v="0"/>
    <x v="57"/>
    <b v="1"/>
    <s v="film &amp; video/shorts"/>
    <n v="0.93926111458985595"/>
    <n v="375.76470588235293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n v="1274705803"/>
    <b v="0"/>
    <x v="20"/>
    <b v="1"/>
    <s v="film &amp; video/shorts"/>
    <n v="0.95602294455066916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b v="0"/>
    <x v="65"/>
    <b v="1"/>
    <s v="film &amp; video/shorts"/>
    <n v="0.97222222222222221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n v="1368036192"/>
    <b v="0"/>
    <x v="66"/>
    <b v="1"/>
    <s v="film &amp; video/shorts"/>
    <n v="0.86906141367323286"/>
    <n v="123.28571428571429"/>
    <x v="0"/>
    <x v="1"/>
    <x v="89"/>
    <d v="2013-06-02T18:03:12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n v="1307862499"/>
    <b v="0"/>
    <x v="38"/>
    <b v="1"/>
    <s v="film &amp; video/shorts"/>
    <n v="0.99601593625498008"/>
    <n v="31.375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b v="0"/>
    <x v="67"/>
    <b v="1"/>
    <s v="film &amp; video/shorts"/>
    <n v="0.83333333333333337"/>
    <n v="78.260869565217391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b v="0"/>
    <x v="68"/>
    <b v="1"/>
    <s v="film &amp; video/shorts"/>
    <n v="0.95057034220532322"/>
    <n v="122.3255813953488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b v="0"/>
    <x v="41"/>
    <b v="1"/>
    <s v="film &amp; video/shorts"/>
    <n v="0.9041591320072333"/>
    <n v="73.733333333333334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n v="1395162822"/>
    <b v="0"/>
    <x v="8"/>
    <b v="1"/>
    <s v="film &amp; video/shorts"/>
    <n v="0.96153846153846156"/>
    <n v="21.666666666666668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b v="0"/>
    <x v="64"/>
    <b v="1"/>
    <s v="film &amp; video/shorts"/>
    <n v="0.76086956521739135"/>
    <n v="21.904761904761905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b v="0"/>
    <x v="69"/>
    <b v="1"/>
    <s v="film &amp; video/shorts"/>
    <n v="0.87209302325581395"/>
    <n v="50.588235294117645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b v="0"/>
    <x v="22"/>
    <b v="1"/>
    <s v="film &amp; video/shorts"/>
    <n v="0.94117647058823528"/>
    <n v="53.125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b v="0"/>
    <x v="65"/>
    <b v="1"/>
    <s v="film &amp; video/shorts"/>
    <n v="0.94117647058823528"/>
    <n v="56.666666666666664"/>
    <x v="0"/>
    <x v="1"/>
    <x v="98"/>
    <d v="2012-12-07T23:30:00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n v="1387834799"/>
    <b v="0"/>
    <x v="70"/>
    <b v="1"/>
    <s v="film &amp; video/shorts"/>
    <n v="0.94322419181407169"/>
    <n v="40.776666666666664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b v="0"/>
    <x v="55"/>
    <b v="1"/>
    <s v="film &amp; video/shorts"/>
    <n v="1"/>
    <n v="192.30769230769232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b v="0"/>
    <x v="2"/>
    <b v="1"/>
    <s v="film &amp; video/shorts"/>
    <n v="1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n v="1290481733"/>
    <b v="0"/>
    <x v="71"/>
    <b v="1"/>
    <s v="film &amp; video/shorts"/>
    <n v="0.78277886497064575"/>
    <n v="117.92307692307692"/>
    <x v="0"/>
    <x v="1"/>
    <x v="102"/>
    <d v="2010-12-23T03:08:53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n v="1392232830"/>
    <b v="0"/>
    <x v="72"/>
    <b v="1"/>
    <s v="film &amp; video/shorts"/>
    <n v="0.95098756400877837"/>
    <n v="27.897959183673468"/>
    <x v="0"/>
    <x v="1"/>
    <x v="103"/>
    <d v="2014-03-07T19:20:30"/>
  </r>
  <r>
    <n v="104"/>
    <s v="Good 'Ol Trumpet"/>
    <s v="UCF short film about an old man, his love for music, and his misplaced trumpet.  "/>
    <x v="2"/>
    <n v="600"/>
    <x v="0"/>
    <s v="US"/>
    <s v="USD"/>
    <n v="1301792400"/>
    <n v="1299775266"/>
    <b v="0"/>
    <x v="73"/>
    <b v="1"/>
    <s v="film &amp; video/shorts"/>
    <n v="0.83333333333333337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n v="1461605020"/>
    <b v="0"/>
    <x v="65"/>
    <b v="1"/>
    <s v="film &amp; video/shorts"/>
    <n v="0.93101988997037666"/>
    <n v="39.383333333333333"/>
    <x v="0"/>
    <x v="1"/>
    <x v="105"/>
    <d v="2016-05-14T00:00:00"/>
  </r>
  <r>
    <n v="106"/>
    <s v="LOST WEEKEND"/>
    <s v="A Boy. A Girl. A Car. A Serial Killer."/>
    <x v="10"/>
    <n v="5025"/>
    <x v="0"/>
    <s v="US"/>
    <s v="USD"/>
    <n v="1333391901"/>
    <n v="1332182301"/>
    <b v="0"/>
    <x v="74"/>
    <b v="1"/>
    <s v="film &amp; video/shorts"/>
    <n v="0.99502487562189057"/>
    <n v="186.111111111111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b v="0"/>
    <x v="50"/>
    <b v="1"/>
    <s v="film &amp; video/shorts"/>
    <n v="0.97592713077423554"/>
    <n v="111.37681159420291"/>
    <x v="0"/>
    <x v="1"/>
    <x v="107"/>
    <d v="2011-04-24T23:34:47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n v="1364827370"/>
    <b v="0"/>
    <x v="5"/>
    <b v="1"/>
    <s v="film &amp; video/shorts"/>
    <n v="0.40540540540540543"/>
    <n v="78.723404255319153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n v="1296088630"/>
    <b v="0"/>
    <x v="5"/>
    <b v="1"/>
    <s v="film &amp; video/shorts"/>
    <n v="0.45558086560364464"/>
    <n v="46.702127659574465"/>
    <x v="0"/>
    <x v="1"/>
    <x v="109"/>
    <d v="2011-02-26T00:37:10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n v="1381445253"/>
    <b v="0"/>
    <x v="55"/>
    <b v="1"/>
    <s v="film &amp; video/shorts"/>
    <n v="0.76470588235294112"/>
    <n v="65.384615384615387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n v="1430467187"/>
    <b v="0"/>
    <x v="28"/>
    <b v="1"/>
    <s v="film &amp; video/shorts"/>
    <n v="0.64695009242144175"/>
    <n v="102.0754716981132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b v="0"/>
    <x v="75"/>
    <b v="1"/>
    <s v="film &amp; video/shorts"/>
    <n v="0.96153846153846156"/>
    <n v="64.197530864197532"/>
    <x v="0"/>
    <x v="1"/>
    <x v="112"/>
    <d v="2014-04-13T02:00:00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n v="1311963128"/>
    <b v="0"/>
    <x v="76"/>
    <b v="1"/>
    <s v="film &amp; video/shorts"/>
    <n v="0.70921985815602839"/>
    <n v="90.384615384615387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b v="0"/>
    <x v="2"/>
    <b v="1"/>
    <s v="film &amp; video/shorts"/>
    <n v="0.967741935483871"/>
    <n v="88.571428571428569"/>
    <x v="0"/>
    <x v="1"/>
    <x v="114"/>
    <d v="2012-01-13T06:34:48"/>
  </r>
  <r>
    <n v="115"/>
    <s v="The World's Greatest Lover"/>
    <s v="Never judge a book (or a lover) by their cover."/>
    <x v="52"/>
    <n v="632"/>
    <x v="0"/>
    <s v="US"/>
    <s v="USD"/>
    <n v="1328377444"/>
    <n v="1326217444"/>
    <b v="0"/>
    <x v="19"/>
    <b v="1"/>
    <s v="film &amp; video/shorts"/>
    <n v="0.71202531645569622"/>
    <n v="28.727272727272727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b v="0"/>
    <x v="7"/>
    <b v="1"/>
    <s v="film &amp; video/shorts"/>
    <n v="0.87983911513323276"/>
    <n v="69.78947368421052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b v="0"/>
    <x v="74"/>
    <b v="1"/>
    <s v="film &amp; video/shorts"/>
    <n v="0.9950864840719823"/>
    <n v="167.48962962962963"/>
    <x v="0"/>
    <x v="1"/>
    <x v="117"/>
    <d v="2010-06-09T19:00:00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n v="1309310236"/>
    <b v="0"/>
    <x v="70"/>
    <b v="1"/>
    <s v="film &amp; video/shorts"/>
    <n v="0.88470834704631274"/>
    <n v="144.91230769230768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b v="0"/>
    <x v="77"/>
    <b v="1"/>
    <s v="film &amp; video/shorts"/>
    <n v="0.95641682116476856"/>
    <n v="91.840540540540545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b v="0"/>
    <x v="29"/>
    <b v="0"/>
    <s v="film &amp; video/science fiction"/>
    <n v="7000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b v="0"/>
    <x v="29"/>
    <b v="0"/>
    <s v="film &amp; video/science fiction"/>
    <n v="3000"/>
    <n v="1"/>
    <x v="0"/>
    <x v="2"/>
    <x v="121"/>
    <d v="2015-04-18T10:16:00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n v="1470910907"/>
    <b v="0"/>
    <x v="78"/>
    <b v="0"/>
    <s v="film &amp; video/science fiction"/>
    <e v="#DIV/0!"/>
    <e v="#DIV/0!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b v="0"/>
    <x v="79"/>
    <b v="0"/>
    <s v="film &amp; video/science fiction"/>
    <n v="364.23841059602648"/>
    <n v="25.166666666666668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n v="1429568242"/>
    <b v="0"/>
    <x v="78"/>
    <b v="0"/>
    <s v="film &amp; video/science fiction"/>
    <e v="#DIV/0!"/>
    <e v="#DIV/0!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b v="0"/>
    <x v="79"/>
    <b v="0"/>
    <s v="film &amp; video/science fiction"/>
    <n v="7.1428571428571432"/>
    <n v="11.666666666666666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b v="0"/>
    <x v="62"/>
    <b v="0"/>
    <s v="film &amp; video/science fiction"/>
    <n v="18.024513338139869"/>
    <n v="106.692307692307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b v="0"/>
    <x v="80"/>
    <b v="0"/>
    <s v="film &amp; video/science fiction"/>
    <n v="42.10526315789474"/>
    <n v="47.5"/>
    <x v="0"/>
    <x v="2"/>
    <x v="127"/>
    <d v="2015-04-03T13:59:01"/>
  </r>
  <r>
    <n v="128"/>
    <s v="Ralphi3 (Canceled)"/>
    <s v="A Science Fiction film filled with entertainment and Excitement"/>
    <x v="57"/>
    <n v="1867"/>
    <x v="1"/>
    <s v="US"/>
    <s v="USD"/>
    <n v="1476941293"/>
    <n v="1473917293"/>
    <b v="0"/>
    <x v="79"/>
    <b v="0"/>
    <s v="film &amp; video/science fiction"/>
    <n v="53.561863952865558"/>
    <n v="311.16666666666669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b v="0"/>
    <x v="78"/>
    <b v="0"/>
    <s v="film &amp; video/science fiction"/>
    <e v="#DIV/0!"/>
    <e v="#DIV/0!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b v="0"/>
    <x v="78"/>
    <b v="0"/>
    <s v="film &amp; video/science fiction"/>
    <e v="#DIV/0!"/>
    <e v="#DIV/0!"/>
    <x v="0"/>
    <x v="2"/>
    <x v="130"/>
    <d v="2014-06-16T20:16:00"/>
  </r>
  <r>
    <n v="131"/>
    <s v="I (Canceled)"/>
    <s v="I"/>
    <x v="38"/>
    <n v="0"/>
    <x v="1"/>
    <s v="US"/>
    <s v="USD"/>
    <n v="1467763200"/>
    <n v="1466453161"/>
    <b v="0"/>
    <x v="78"/>
    <b v="0"/>
    <s v="film &amp; video/science fiction"/>
    <e v="#DIV/0!"/>
    <e v="#DIV/0!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b v="0"/>
    <x v="75"/>
    <b v="0"/>
    <s v="film &amp; video/science fiction"/>
    <n v="10.450685826257349"/>
    <n v="94.506172839506178"/>
    <x v="0"/>
    <x v="2"/>
    <x v="132"/>
    <d v="2014-11-07T20:30:07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n v="1462130584"/>
    <b v="0"/>
    <x v="78"/>
    <b v="0"/>
    <s v="film &amp; video/science fiction"/>
    <e v="#DIV/0!"/>
    <e v="#DIV/0!"/>
    <x v="0"/>
    <x v="2"/>
    <x v="133"/>
    <d v="2016-05-31T17:31:00"/>
  </r>
  <r>
    <n v="134"/>
    <s v="MARLEY'S GHOST (AMBASSADORS OF STEAM) (Canceled)"/>
    <s v="steampunk  remake of &quot;a Christmas carol&quot;"/>
    <x v="10"/>
    <n v="0"/>
    <x v="1"/>
    <s v="US"/>
    <s v="USD"/>
    <n v="1441386000"/>
    <n v="1438811418"/>
    <b v="0"/>
    <x v="78"/>
    <b v="0"/>
    <s v="film &amp; video/science fiction"/>
    <e v="#DIV/0!"/>
    <e v="#DIV/0!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n v="1401354597"/>
    <b v="0"/>
    <x v="81"/>
    <b v="0"/>
    <s v="film &amp; video/science fiction"/>
    <n v="7.4441687344913152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b v="0"/>
    <x v="78"/>
    <b v="0"/>
    <s v="film &amp; video/science fiction"/>
    <e v="#DIV/0!"/>
    <e v="#DIV/0!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b v="0"/>
    <x v="78"/>
    <b v="0"/>
    <s v="film &amp; video/science fiction"/>
    <e v="#DIV/0!"/>
    <e v="#DIV/0!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b v="0"/>
    <x v="6"/>
    <b v="0"/>
    <s v="film &amp; video/science fiction"/>
    <n v="31.833616298811545"/>
    <n v="81.241379310344826"/>
    <x v="0"/>
    <x v="2"/>
    <x v="138"/>
    <d v="2015-08-01T04:59:00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n v="1435874772"/>
    <b v="0"/>
    <x v="29"/>
    <b v="0"/>
    <s v="film &amp; video/science fiction"/>
    <n v="1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n v="1424234732"/>
    <b v="0"/>
    <x v="78"/>
    <b v="0"/>
    <s v="film &amp; video/science fiction"/>
    <e v="#DIV/0!"/>
    <e v="#DIV/0!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n v="1429155623"/>
    <b v="0"/>
    <x v="33"/>
    <b v="0"/>
    <s v="film &amp; video/science fiction"/>
    <n v="9.2807424593967518"/>
    <n v="46.178571428571431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n v="1414358778"/>
    <b v="0"/>
    <x v="29"/>
    <b v="0"/>
    <s v="film &amp; video/science fiction"/>
    <n v="300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n v="1467941542"/>
    <b v="0"/>
    <x v="78"/>
    <b v="0"/>
    <s v="film &amp; video/science fiction"/>
    <e v="#DIV/0!"/>
    <e v="#DIV/0!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n v="1423765072"/>
    <b v="0"/>
    <x v="77"/>
    <b v="0"/>
    <s v="film &amp; video/science fiction"/>
    <n v="3.6231884057971016"/>
    <n v="55.945945945945944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b v="0"/>
    <x v="82"/>
    <b v="0"/>
    <s v="film &amp; video/science fiction"/>
    <n v="13.31360946745562"/>
    <n v="37.555555555555557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b v="0"/>
    <x v="83"/>
    <b v="0"/>
    <s v="film &amp; video/science fiction"/>
    <n v="173.91304347826087"/>
    <n v="38.333333333333336"/>
    <x v="0"/>
    <x v="2"/>
    <x v="146"/>
    <d v="2017-01-18T00:23:18"/>
  </r>
  <r>
    <n v="147"/>
    <s v="Consumed (Static Air) (Canceled)"/>
    <s v="Film makers catch live footage beyond their wildest dreams."/>
    <x v="39"/>
    <n v="0"/>
    <x v="1"/>
    <s v="GB"/>
    <s v="GBP"/>
    <n v="1420741080"/>
    <n v="1417026340"/>
    <b v="0"/>
    <x v="78"/>
    <b v="0"/>
    <s v="film &amp; video/science fiction"/>
    <e v="#DIV/0!"/>
    <e v="#DIV/0!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b v="0"/>
    <x v="84"/>
    <b v="0"/>
    <s v="film &amp; video/science fiction"/>
    <n v="1250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b v="0"/>
    <x v="79"/>
    <b v="0"/>
    <s v="film &amp; video/science fiction"/>
    <n v="108.69565217391305"/>
    <n v="15.333333333333334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n v="1427428382"/>
    <b v="0"/>
    <x v="85"/>
    <b v="0"/>
    <s v="film &amp; video/science fiction"/>
    <n v="4.31721572794899"/>
    <n v="449.43283582089555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b v="0"/>
    <x v="81"/>
    <b v="0"/>
    <s v="film &amp; video/science fiction"/>
    <n v="1785.7142857142858"/>
    <n v="28"/>
    <x v="0"/>
    <x v="2"/>
    <x v="151"/>
    <d v="2015-06-18T13:13:11"/>
  </r>
  <r>
    <n v="152"/>
    <s v="The Great Dark (Canceled)"/>
    <s v="The Great Dark is a journey through the unimaginable...and un foreseeable..."/>
    <x v="66"/>
    <n v="30"/>
    <x v="1"/>
    <s v="US"/>
    <s v="USD"/>
    <n v="1411437100"/>
    <n v="1408845100"/>
    <b v="0"/>
    <x v="84"/>
    <b v="0"/>
    <s v="film &amp; video/science fiction"/>
    <n v="12666.666666666666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n v="1413900244"/>
    <b v="0"/>
    <x v="73"/>
    <b v="0"/>
    <s v="film &amp; video/science fiction"/>
    <n v="139.27576601671308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n v="1429621695"/>
    <b v="0"/>
    <x v="83"/>
    <b v="0"/>
    <s v="film &amp; video/science fiction"/>
    <n v="37.5"/>
    <n v="13.333333333333334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b v="0"/>
    <x v="80"/>
    <b v="0"/>
    <s v="film &amp; video/science fiction"/>
    <n v="16666.666666666668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b v="0"/>
    <x v="41"/>
    <b v="0"/>
    <s v="film &amp; video/science fiction"/>
    <n v="19.607843137254903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n v="1453931572"/>
    <b v="0"/>
    <x v="84"/>
    <b v="0"/>
    <s v="film &amp; video/science fiction"/>
    <n v="374.375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b v="0"/>
    <x v="78"/>
    <b v="0"/>
    <s v="film &amp; video/science fiction"/>
    <e v="#DIV/0!"/>
    <e v="#DIV/0!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b v="0"/>
    <x v="29"/>
    <b v="0"/>
    <s v="film &amp; video/science fiction"/>
    <n v="50000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b v="0"/>
    <x v="78"/>
    <b v="0"/>
    <s v="film &amp; video/drama"/>
    <e v="#DIV/0!"/>
    <e v="#DIV/0!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n v="1401726595"/>
    <b v="0"/>
    <x v="29"/>
    <b v="0"/>
    <s v="film &amp; video/drama"/>
    <n v="10000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n v="1405393356"/>
    <b v="0"/>
    <x v="73"/>
    <b v="0"/>
    <s v="film &amp; video/drama"/>
    <n v="6.4367816091954024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b v="0"/>
    <x v="78"/>
    <b v="0"/>
    <s v="film &amp; video/drama"/>
    <e v="#DIV/0!"/>
    <e v="#DIV/0!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b v="0"/>
    <x v="63"/>
    <b v="0"/>
    <s v="film &amp; video/drama"/>
    <n v="187.5"/>
    <n v="91.428571428571431"/>
    <x v="0"/>
    <x v="3"/>
    <x v="164"/>
    <d v="2014-09-19T18:18:21"/>
  </r>
  <r>
    <n v="165"/>
    <s v="NET"/>
    <s v="A teacher. A boy. The beach and a heatwave that drove them all insane."/>
    <x v="73"/>
    <n v="0"/>
    <x v="2"/>
    <s v="GB"/>
    <s v="GBP"/>
    <n v="1452613724"/>
    <n v="1450021724"/>
    <b v="0"/>
    <x v="78"/>
    <b v="0"/>
    <s v="film &amp; video/drama"/>
    <e v="#DIV/0!"/>
    <e v="#DIV/0!"/>
    <x v="0"/>
    <x v="3"/>
    <x v="165"/>
    <d v="2016-01-12T15:48:44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n v="1481939362"/>
    <b v="0"/>
    <x v="29"/>
    <b v="0"/>
    <s v="film &amp; video/drama"/>
    <n v="1.6666666666666667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n v="1433542535"/>
    <b v="0"/>
    <x v="84"/>
    <b v="0"/>
    <s v="film &amp; video/drama"/>
    <n v="10000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n v="1424203370"/>
    <b v="0"/>
    <x v="83"/>
    <b v="0"/>
    <s v="film &amp; video/drama"/>
    <n v="24.615384615384617"/>
    <n v="108.333333333333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b v="0"/>
    <x v="73"/>
    <b v="0"/>
    <s v="film &amp; video/drama"/>
    <n v="4.4642857142857144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b v="0"/>
    <x v="73"/>
    <b v="0"/>
    <s v="film &amp; video/drama"/>
    <n v="30.76923076923077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n v="1465791614"/>
    <b v="0"/>
    <x v="29"/>
    <b v="0"/>
    <s v="film &amp; video/drama"/>
    <n v="50000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n v="1423733323"/>
    <b v="0"/>
    <x v="78"/>
    <b v="0"/>
    <s v="film &amp; video/drama"/>
    <e v="#DIV/0!"/>
    <e v="#DIV/0!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n v="1422539108"/>
    <b v="0"/>
    <x v="78"/>
    <b v="0"/>
    <s v="film &amp; video/drama"/>
    <e v="#DIV/0!"/>
    <e v="#DIV/0!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b v="0"/>
    <x v="78"/>
    <b v="0"/>
    <s v="film &amp; video/drama"/>
    <e v="#DIV/0!"/>
    <e v="#DIV/0!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b v="0"/>
    <x v="55"/>
    <b v="0"/>
    <s v="film &amp; video/drama"/>
    <n v="15.420200462606013"/>
    <n v="49.884615384615387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n v="1436211999"/>
    <b v="0"/>
    <x v="78"/>
    <b v="0"/>
    <s v="film &amp; video/drama"/>
    <e v="#DIV/0!"/>
    <e v="#DIV/0!"/>
    <x v="0"/>
    <x v="3"/>
    <x v="176"/>
    <d v="2015-08-05T19:46:39"/>
  </r>
  <r>
    <n v="177"/>
    <s v="The Good Samaritan"/>
    <s v="I'm making a modern day version of the bible story &quot; The Good Samaritan&quot;"/>
    <x v="52"/>
    <n v="180"/>
    <x v="2"/>
    <s v="US"/>
    <s v="USD"/>
    <n v="1427155726"/>
    <n v="1425690526"/>
    <b v="0"/>
    <x v="63"/>
    <b v="0"/>
    <s v="film &amp; video/drama"/>
    <n v="2.5"/>
    <n v="25.714285714285715"/>
    <x v="0"/>
    <x v="3"/>
    <x v="177"/>
    <d v="2015-03-24T00:08:46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n v="1445986545"/>
    <b v="0"/>
    <x v="78"/>
    <b v="0"/>
    <s v="film &amp; video/drama"/>
    <e v="#DIV/0!"/>
    <e v="#DIV/0!"/>
    <x v="0"/>
    <x v="3"/>
    <x v="178"/>
    <d v="2015-11-26T23:55:45"/>
  </r>
  <r>
    <n v="179"/>
    <s v="Sustain: A Film About Survival"/>
    <s v="A feature-length film about how three people survive in a diseased world."/>
    <x v="28"/>
    <n v="200"/>
    <x v="2"/>
    <s v="US"/>
    <s v="USD"/>
    <n v="1457056555"/>
    <n v="1454464555"/>
    <b v="0"/>
    <x v="84"/>
    <b v="0"/>
    <s v="film &amp; video/drama"/>
    <n v="5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n v="1425512843"/>
    <b v="0"/>
    <x v="62"/>
    <b v="0"/>
    <s v="film &amp; video/drama"/>
    <n v="2.9925187032418954"/>
    <n v="30.846153846153847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b v="0"/>
    <x v="80"/>
    <b v="0"/>
    <s v="film &amp; video/drama"/>
    <n v="4.7409972299168972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b v="0"/>
    <x v="78"/>
    <b v="0"/>
    <s v="film &amp; video/drama"/>
    <e v="#DIV/0!"/>
    <e v="#DIV/0!"/>
    <x v="0"/>
    <x v="3"/>
    <x v="182"/>
    <d v="2017-01-07T00:17:12"/>
  </r>
  <r>
    <n v="183"/>
    <s v="Three Little Words"/>
    <s v="Don't kill me until I meet my Dad"/>
    <x v="78"/>
    <n v="4482"/>
    <x v="2"/>
    <s v="GB"/>
    <s v="GBP"/>
    <n v="1417033610"/>
    <n v="1414438010"/>
    <b v="0"/>
    <x v="8"/>
    <b v="0"/>
    <s v="film &amp; video/drama"/>
    <n v="2.788933511825078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b v="0"/>
    <x v="84"/>
    <b v="0"/>
    <s v="film &amp; video/drama"/>
    <n v="29.411764705882351"/>
    <n v="25.5"/>
    <x v="0"/>
    <x v="3"/>
    <x v="184"/>
    <d v="2014-09-01T03:59:00"/>
  </r>
  <r>
    <n v="185"/>
    <s v="BLANK Short Movie"/>
    <s v="Love has no boundaries!"/>
    <x v="79"/>
    <n v="2200"/>
    <x v="2"/>
    <s v="NO"/>
    <s v="NOK"/>
    <n v="1471557139"/>
    <n v="1468965139"/>
    <b v="0"/>
    <x v="73"/>
    <b v="0"/>
    <s v="film &amp; video/drama"/>
    <n v="18.181818181818183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n v="1485977434"/>
    <b v="0"/>
    <x v="78"/>
    <b v="0"/>
    <s v="film &amp; video/drama"/>
    <e v="#DIV/0!"/>
    <e v="#DIV/0!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n v="1435383457"/>
    <b v="0"/>
    <x v="81"/>
    <b v="0"/>
    <s v="film &amp; video/drama"/>
    <n v="6.25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b v="0"/>
    <x v="78"/>
    <b v="0"/>
    <s v="film &amp; video/drama"/>
    <e v="#DIV/0!"/>
    <e v="#DIV/0!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b v="0"/>
    <x v="81"/>
    <b v="0"/>
    <s v="film &amp; video/drama"/>
    <n v="1449.2753623188405"/>
    <n v="69"/>
    <x v="0"/>
    <x v="3"/>
    <x v="189"/>
    <d v="2016-09-03T16:34:37"/>
  </r>
  <r>
    <n v="190"/>
    <s v="REGIONRAT, the movie"/>
    <s v="Because hope can be a 4 letter word"/>
    <x v="14"/>
    <n v="50"/>
    <x v="2"/>
    <s v="US"/>
    <s v="USD"/>
    <n v="1466091446"/>
    <n v="1465227446"/>
    <b v="0"/>
    <x v="29"/>
    <b v="0"/>
    <s v="film &amp; video/drama"/>
    <n v="240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n v="1440326138"/>
    <b v="0"/>
    <x v="83"/>
    <b v="0"/>
    <s v="film &amp; video/drama"/>
    <n v="20"/>
    <n v="83.333333333333329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b v="0"/>
    <x v="83"/>
    <b v="0"/>
    <s v="film &amp; video/drama"/>
    <n v="58823.529411764706"/>
    <n v="5.6666666666666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b v="0"/>
    <x v="78"/>
    <b v="0"/>
    <s v="film &amp; video/drama"/>
    <e v="#DIV/0!"/>
    <e v="#DIV/0!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n v="1452124531"/>
    <b v="0"/>
    <x v="83"/>
    <b v="0"/>
    <s v="film &amp; video/drama"/>
    <n v="833.33333333333337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n v="1431360332"/>
    <b v="0"/>
    <x v="78"/>
    <b v="0"/>
    <s v="film &amp; video/drama"/>
    <e v="#DIV/0!"/>
    <e v="#DIV/0!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n v="1442062898"/>
    <b v="0"/>
    <x v="10"/>
    <b v="0"/>
    <s v="film &amp; video/drama"/>
    <n v="2.3890784982935154"/>
    <n v="77.10526315789474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b v="0"/>
    <x v="22"/>
    <b v="0"/>
    <s v="film &amp; video/drama"/>
    <n v="9.5419847328244281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b v="0"/>
    <x v="79"/>
    <b v="0"/>
    <s v="film &amp; video/drama"/>
    <n v="89.605734767025083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b v="0"/>
    <x v="78"/>
    <b v="0"/>
    <s v="film &amp; video/drama"/>
    <e v="#DIV/0!"/>
    <e v="#DIV/0!"/>
    <x v="0"/>
    <x v="3"/>
    <x v="199"/>
    <d v="2016-09-01T02:58:22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n v="1408154403"/>
    <b v="0"/>
    <x v="59"/>
    <b v="0"/>
    <s v="film &amp; video/drama"/>
    <n v="3.8178867996563901"/>
    <n v="87.308333333333337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b v="0"/>
    <x v="63"/>
    <b v="0"/>
    <s v="film &amp; video/drama"/>
    <n v="1.7105263157894737"/>
    <n v="54.285714285714285"/>
    <x v="0"/>
    <x v="3"/>
    <x v="201"/>
    <d v="2015-02-08T19:38:49"/>
  </r>
  <r>
    <n v="202"/>
    <s v="Modern Gangsters"/>
    <s v="new web series created by jonney terry"/>
    <x v="12"/>
    <n v="0"/>
    <x v="2"/>
    <s v="US"/>
    <s v="USD"/>
    <n v="1444337940"/>
    <n v="1441750564"/>
    <b v="0"/>
    <x v="78"/>
    <b v="0"/>
    <s v="film &amp; video/drama"/>
    <e v="#DIV/0!"/>
    <e v="#DIV/0!"/>
    <x v="0"/>
    <x v="3"/>
    <x v="202"/>
    <d v="2015-10-08T20:59:00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n v="1417378864"/>
    <b v="0"/>
    <x v="22"/>
    <b v="0"/>
    <s v="film &amp; video/drama"/>
    <n v="3.3512064343163539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b v="0"/>
    <x v="86"/>
    <b v="0"/>
    <s v="film &amp; video/drama"/>
    <n v="1.9715440475799297"/>
    <n v="117.68368136117556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n v="1441120222"/>
    <b v="0"/>
    <x v="57"/>
    <b v="0"/>
    <s v="film &amp; video/drama"/>
    <n v="6.1538461538461542"/>
    <n v="76.470588235294116"/>
    <x v="0"/>
    <x v="3"/>
    <x v="205"/>
    <d v="2015-10-06T15:10:22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n v="1468627583"/>
    <b v="0"/>
    <x v="78"/>
    <b v="0"/>
    <s v="film &amp; video/drama"/>
    <e v="#DIV/0!"/>
    <e v="#DIV/0!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b v="0"/>
    <x v="62"/>
    <b v="0"/>
    <s v="film &amp; video/drama"/>
    <n v="6.572769953051643"/>
    <n v="163.84615384615384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b v="0"/>
    <x v="78"/>
    <b v="0"/>
    <s v="film &amp; video/drama"/>
    <e v="#DIV/0!"/>
    <e v="#DIV/0!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b v="0"/>
    <x v="78"/>
    <b v="0"/>
    <s v="film &amp; video/drama"/>
    <e v="#DIV/0!"/>
    <e v="#DIV/0!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b v="0"/>
    <x v="51"/>
    <b v="0"/>
    <s v="film &amp; video/drama"/>
    <n v="3.9603960396039604"/>
    <n v="91.818181818181813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b v="0"/>
    <x v="8"/>
    <b v="0"/>
    <s v="film &amp; video/drama"/>
    <n v="2.2421524663677128"/>
    <n v="185.83333333333334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n v="1455656920"/>
    <b v="0"/>
    <x v="29"/>
    <b v="0"/>
    <s v="film &amp; video/drama"/>
    <n v="6300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n v="1437142547"/>
    <b v="0"/>
    <x v="29"/>
    <b v="0"/>
    <s v="film &amp; video/drama"/>
    <n v="2500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b v="0"/>
    <x v="29"/>
    <b v="0"/>
    <s v="film &amp; video/drama"/>
    <n v="12500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b v="0"/>
    <x v="29"/>
    <b v="0"/>
    <s v="film &amp; video/drama"/>
    <n v="440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b v="0"/>
    <x v="87"/>
    <b v="0"/>
    <s v="film &amp; video/drama"/>
    <n v="1.7953824200462347"/>
    <n v="331.53833333333336"/>
    <x v="0"/>
    <x v="3"/>
    <x v="216"/>
    <d v="2015-04-22T22:00:37"/>
  </r>
  <r>
    <n v="217"/>
    <s v="Bitch"/>
    <s v="A roadmovie by paw"/>
    <x v="57"/>
    <n v="11943"/>
    <x v="2"/>
    <s v="SE"/>
    <s v="SEK"/>
    <n v="1419780149"/>
    <n v="1417101749"/>
    <b v="0"/>
    <x v="44"/>
    <b v="0"/>
    <s v="film &amp; video/drama"/>
    <n v="8.3731055848614258"/>
    <n v="314.2894736842105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b v="0"/>
    <x v="29"/>
    <b v="0"/>
    <s v="film &amp; video/drama"/>
    <n v="50"/>
    <n v="100"/>
    <x v="0"/>
    <x v="3"/>
    <x v="218"/>
    <d v="2015-05-15T15:04:49"/>
  </r>
  <r>
    <n v="219"/>
    <s v="True Colors"/>
    <s v="An hour-long pilot about a group of suburban LGBT teens coming of age in the early 90's."/>
    <x v="63"/>
    <n v="8815"/>
    <x v="2"/>
    <s v="US"/>
    <s v="USD"/>
    <n v="1459493940"/>
    <n v="1456732225"/>
    <b v="0"/>
    <x v="88"/>
    <b v="0"/>
    <s v="film &amp; video/drama"/>
    <n v="5.6721497447532618"/>
    <n v="115.98684210526316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b v="0"/>
    <x v="83"/>
    <b v="0"/>
    <s v="film &amp; video/drama"/>
    <n v="138.88888888888889"/>
    <n v="120"/>
    <x v="0"/>
    <x v="3"/>
    <x v="220"/>
    <d v="2015-08-20T20:06:00"/>
  </r>
  <r>
    <n v="221"/>
    <s v="Archetypes"/>
    <s v="Film about Schizophrenia with Surreal Twists!"/>
    <x v="63"/>
    <n v="0"/>
    <x v="2"/>
    <s v="US"/>
    <s v="USD"/>
    <n v="1427569564"/>
    <n v="1422389164"/>
    <b v="0"/>
    <x v="78"/>
    <b v="0"/>
    <s v="film &amp; video/drama"/>
    <e v="#DIV/0!"/>
    <e v="#DIV/0!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b v="0"/>
    <x v="84"/>
    <b v="0"/>
    <s v="film &amp; video/drama"/>
    <n v="7.6923076923076925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n v="1461287350"/>
    <b v="0"/>
    <x v="78"/>
    <b v="0"/>
    <s v="film &amp; video/drama"/>
    <e v="#DIV/0!"/>
    <e v="#DIV/0!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b v="0"/>
    <x v="78"/>
    <b v="0"/>
    <s v="film &amp; video/drama"/>
    <e v="#DIV/0!"/>
    <e v="#DIV/0!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n v="1457564654"/>
    <b v="0"/>
    <x v="78"/>
    <b v="0"/>
    <s v="film &amp; video/drama"/>
    <e v="#DIV/0!"/>
    <e v="#DIV/0!"/>
    <x v="0"/>
    <x v="3"/>
    <x v="225"/>
    <d v="2016-04-08T22:04:14"/>
  </r>
  <r>
    <n v="226"/>
    <s v="MAGGIE Film"/>
    <s v="A TRUE STORY OF DOMESTIC VILOLENCE THAT SEEKS TO OFFER THE VIEWER OUTLEST OF SUPPORT."/>
    <x v="88"/>
    <n v="250"/>
    <x v="2"/>
    <s v="GB"/>
    <s v="GBP"/>
    <n v="1433064540"/>
    <n v="1428854344"/>
    <b v="0"/>
    <x v="84"/>
    <b v="0"/>
    <s v="film &amp; video/drama"/>
    <n v="116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b v="0"/>
    <x v="78"/>
    <b v="0"/>
    <s v="film &amp; video/drama"/>
    <e v="#DIV/0!"/>
    <e v="#DIV/0!"/>
    <x v="0"/>
    <x v="3"/>
    <x v="227"/>
    <d v="2015-07-09T21:27:21"/>
  </r>
  <r>
    <n v="228"/>
    <s v="Facets of a Geek life"/>
    <s v="I am making a film from one one of my books called facets of a Geek life."/>
    <x v="6"/>
    <n v="0"/>
    <x v="2"/>
    <s v="GB"/>
    <s v="GBP"/>
    <n v="1433176105"/>
    <n v="1427992105"/>
    <b v="0"/>
    <x v="78"/>
    <b v="0"/>
    <s v="film &amp; video/drama"/>
    <e v="#DIV/0!"/>
    <e v="#DIV/0!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b v="0"/>
    <x v="78"/>
    <b v="0"/>
    <s v="film &amp; video/drama"/>
    <e v="#DIV/0!"/>
    <e v="#DIV/0!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b v="0"/>
    <x v="84"/>
    <b v="0"/>
    <s v="film &amp; video/drama"/>
    <n v="250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n v="1449183651"/>
    <b v="0"/>
    <x v="78"/>
    <b v="0"/>
    <s v="film &amp; video/drama"/>
    <e v="#DIV/0!"/>
    <e v="#DIV/0!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n v="1422474546"/>
    <b v="0"/>
    <x v="63"/>
    <b v="0"/>
    <s v="film &amp; video/drama"/>
    <n v="36.363636363636367"/>
    <n v="15.714285714285714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n v="1472593972"/>
    <b v="0"/>
    <x v="78"/>
    <b v="0"/>
    <s v="film &amp; video/drama"/>
    <e v="#DIV/0!"/>
    <e v="#DIV/0!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b v="0"/>
    <x v="81"/>
    <b v="0"/>
    <s v="film &amp; video/drama"/>
    <n v="2.4937655860349128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n v="1433886497"/>
    <b v="0"/>
    <x v="78"/>
    <b v="0"/>
    <s v="film &amp; video/drama"/>
    <e v="#DIV/0!"/>
    <e v="#DIV/0!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n v="1447380099"/>
    <b v="0"/>
    <x v="78"/>
    <b v="0"/>
    <s v="film &amp; video/drama"/>
    <e v="#DIV/0!"/>
    <e v="#DIV/0!"/>
    <x v="0"/>
    <x v="3"/>
    <x v="236"/>
    <d v="2016-01-05T00:00:00"/>
  </r>
  <r>
    <n v="237"/>
    <s v="Making The Choice"/>
    <s v="Making The Choice is a christian short film series."/>
    <x v="36"/>
    <n v="50"/>
    <x v="2"/>
    <s v="US"/>
    <s v="USD"/>
    <n v="1457445069"/>
    <n v="1452261069"/>
    <b v="0"/>
    <x v="29"/>
    <b v="0"/>
    <s v="film &amp; video/drama"/>
    <n v="300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b v="0"/>
    <x v="78"/>
    <b v="0"/>
    <s v="film &amp; video/drama"/>
    <e v="#DIV/0!"/>
    <e v="#DIV/0!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n v="1445308730"/>
    <b v="0"/>
    <x v="81"/>
    <b v="0"/>
    <s v="film &amp; video/drama"/>
    <n v="4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b v="1"/>
    <x v="89"/>
    <b v="1"/>
    <s v="film &amp; video/documentary"/>
    <n v="0.9290733051225385"/>
    <n v="117.84759124087591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b v="1"/>
    <x v="90"/>
    <b v="1"/>
    <s v="film &amp; video/documentary"/>
    <n v="0.8878048780487805"/>
    <n v="109.04255319148936"/>
    <x v="0"/>
    <x v="4"/>
    <x v="241"/>
    <d v="2014-12-21T16:45:04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n v="1321357790"/>
    <b v="1"/>
    <x v="91"/>
    <b v="1"/>
    <s v="film &amp; video/documentary"/>
    <n v="0.88135593220338981"/>
    <n v="73.019801980198025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b v="1"/>
    <x v="92"/>
    <b v="1"/>
    <s v="film &amp; video/documentary"/>
    <n v="0.97473487211478482"/>
    <n v="78.195121951219505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b v="1"/>
    <x v="87"/>
    <b v="1"/>
    <s v="film &amp; video/documentary"/>
    <n v="0.87906567876428476"/>
    <n v="47.398809523809526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b v="1"/>
    <x v="93"/>
    <b v="1"/>
    <s v="film &amp; video/documentary"/>
    <n v="0.96413420748168144"/>
    <n v="54.020833333333336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n v="1288341805"/>
    <b v="1"/>
    <x v="94"/>
    <b v="1"/>
    <s v="film &amp; video/documentary"/>
    <n v="0.32737510639690959"/>
    <n v="68.488789237668158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n v="1284042614"/>
    <b v="1"/>
    <x v="95"/>
    <b v="1"/>
    <s v="film &amp; video/documentary"/>
    <n v="0.74571215510812827"/>
    <n v="108.14516129032258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b v="1"/>
    <x v="96"/>
    <b v="1"/>
    <s v="film &amp; video/documentary"/>
    <n v="0.98684592432633256"/>
    <n v="589.95205479452056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b v="1"/>
    <x v="97"/>
    <b v="1"/>
    <s v="film &amp; video/documentary"/>
    <n v="0.88558271342543393"/>
    <n v="48.051063829787232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b v="1"/>
    <x v="98"/>
    <b v="1"/>
    <s v="film &amp; video/documentary"/>
    <n v="0.94711917916337807"/>
    <n v="72.482837528604122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n v="1334429646"/>
    <b v="1"/>
    <x v="99"/>
    <b v="1"/>
    <s v="film &amp; video/documentary"/>
    <n v="0.79635949943117179"/>
    <n v="57.077922077922075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n v="1269878058"/>
    <b v="1"/>
    <x v="52"/>
    <b v="1"/>
    <s v="film &amp; video/documentary"/>
    <n v="0.54182921543129603"/>
    <n v="85.444444444444443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b v="1"/>
    <x v="63"/>
    <b v="1"/>
    <s v="film &amp; video/documentary"/>
    <n v="0.99272005294506949"/>
    <n v="215.857142857142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n v="1442443910"/>
    <b v="1"/>
    <x v="100"/>
    <b v="1"/>
    <s v="film &amp; video/documentary"/>
    <n v="0.85508637441239532"/>
    <n v="89.38643312101911"/>
    <x v="0"/>
    <x v="4"/>
    <x v="254"/>
    <d v="2015-10-17T02:00:00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n v="1297687082"/>
    <b v="1"/>
    <x v="101"/>
    <b v="1"/>
    <s v="film &amp; video/documentary"/>
    <n v="0.93691515998997499"/>
    <n v="45.418404255319146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n v="1360866467"/>
    <b v="1"/>
    <x v="102"/>
    <b v="1"/>
    <s v="film &amp; video/documentary"/>
    <n v="0.71890726096333568"/>
    <n v="65.756363636363631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b v="1"/>
    <x v="103"/>
    <b v="1"/>
    <s v="film &amp; video/documentary"/>
    <n v="0.93697454133088409"/>
    <n v="66.70405357142856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b v="1"/>
    <x v="104"/>
    <b v="1"/>
    <s v="film &amp; video/documentary"/>
    <n v="0.52317672909908963"/>
    <n v="83.345930232558146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b v="1"/>
    <x v="105"/>
    <b v="1"/>
    <s v="film &amp; video/documentary"/>
    <n v="0.75793236858311719"/>
    <n v="105.04609341825902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n v="1275415679"/>
    <b v="1"/>
    <x v="106"/>
    <b v="1"/>
    <s v="film &amp; video/documentary"/>
    <n v="0.93984962406015038"/>
    <n v="120.90909090909091"/>
    <x v="0"/>
    <x v="4"/>
    <x v="260"/>
    <d v="2010-07-17T09:59:00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n v="1334783704"/>
    <b v="1"/>
    <x v="107"/>
    <b v="1"/>
    <s v="film &amp; video/documentary"/>
    <n v="0.93109869646182497"/>
    <n v="97.63636363636364"/>
    <x v="0"/>
    <x v="4"/>
    <x v="261"/>
    <d v="2012-06-07T14:55:00"/>
  </r>
  <r>
    <n v="262"/>
    <s v="The Last Cosmonaut"/>
    <s v="He can never die. He will live forever. He is the last cosmonaut, and this is his story."/>
    <x v="30"/>
    <n v="6000"/>
    <x v="0"/>
    <s v="US"/>
    <s v="USD"/>
    <n v="1298699828"/>
    <n v="1294811828"/>
    <b v="1"/>
    <x v="108"/>
    <b v="1"/>
    <s v="film &amp; video/documentary"/>
    <n v="0.41666666666666669"/>
    <n v="41.379310344827587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b v="1"/>
    <x v="109"/>
    <b v="1"/>
    <s v="film &amp; video/documentary"/>
    <n v="0.84687572302014846"/>
    <n v="30.654485981308412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b v="1"/>
    <x v="110"/>
    <b v="1"/>
    <s v="film &amp; video/documentary"/>
    <n v="0.84602368866328259"/>
    <n v="64.945054945054949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b v="1"/>
    <x v="6"/>
    <b v="1"/>
    <s v="film &amp; video/documentary"/>
    <n v="0.90009000900090008"/>
    <n v="95.775862068965523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b v="1"/>
    <x v="17"/>
    <b v="1"/>
    <s v="film &amp; video/documentary"/>
    <n v="0.6872852233676976"/>
    <n v="40.416666666666664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n v="1401101499"/>
    <b v="1"/>
    <x v="111"/>
    <b v="1"/>
    <s v="film &amp; video/documentary"/>
    <n v="0.75971197275217806"/>
    <n v="78.57842424242424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b v="1"/>
    <x v="112"/>
    <b v="1"/>
    <s v="film &amp; video/documentary"/>
    <n v="0.89766606822262118"/>
    <n v="50.180180180180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b v="1"/>
    <x v="113"/>
    <b v="1"/>
    <s v="film &amp; video/documentary"/>
    <n v="0.67919200873549601"/>
    <n v="92.251735588972423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n v="1301950070"/>
    <b v="1"/>
    <x v="42"/>
    <b v="1"/>
    <s v="film &amp; video/documentary"/>
    <n v="0.65527065527065531"/>
    <n v="57.540983606557376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b v="1"/>
    <x v="114"/>
    <b v="1"/>
    <s v="film &amp; video/documentary"/>
    <n v="0.95529231944975157"/>
    <n v="109.42160278745645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b v="1"/>
    <x v="71"/>
    <b v="1"/>
    <s v="film &amp; video/documentary"/>
    <n v="0.56359090063704553"/>
    <n v="81.892461538461546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b v="1"/>
    <x v="115"/>
    <b v="1"/>
    <s v="film &amp; video/documentary"/>
    <n v="0.92785207811029935"/>
    <n v="45.667711864406776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n v="1330638829"/>
    <b v="1"/>
    <x v="116"/>
    <b v="1"/>
    <s v="film &amp; video/documentary"/>
    <n v="0.64102564102564108"/>
    <n v="55.221238938053098"/>
    <x v="0"/>
    <x v="4"/>
    <x v="274"/>
    <d v="2012-04-05T06:59:00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n v="1349916366"/>
    <b v="1"/>
    <x v="117"/>
    <b v="1"/>
    <s v="film &amp; video/documentary"/>
    <n v="0.9225517782185525"/>
    <n v="65.298192771084331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b v="1"/>
    <x v="95"/>
    <b v="1"/>
    <s v="film &amp; video/documentary"/>
    <n v="0.6775067750677507"/>
    <n v="95.225806451612897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b v="1"/>
    <x v="118"/>
    <b v="1"/>
    <s v="film &amp; video/documentary"/>
    <n v="0.90594859787032389"/>
    <n v="75.444794952681391"/>
    <x v="0"/>
    <x v="4"/>
    <x v="277"/>
    <d v="2015-05-23T21:23:39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n v="1347411539"/>
    <b v="1"/>
    <x v="119"/>
    <b v="1"/>
    <s v="film &amp; video/documentary"/>
    <n v="0.66512292457013356"/>
    <n v="97.81686746987951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b v="1"/>
    <x v="120"/>
    <b v="1"/>
    <s v="film &amp; video/documentary"/>
    <n v="0.63565398138132101"/>
    <n v="87.685606557377056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b v="1"/>
    <x v="121"/>
    <b v="1"/>
    <s v="film &amp; video/documentary"/>
    <n v="0.64043447074495341"/>
    <n v="54.748948106591868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b v="1"/>
    <x v="1"/>
    <b v="1"/>
    <s v="film &amp; video/documentary"/>
    <n v="0.82927241146386188"/>
    <n v="83.953417721518989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n v="1263679492"/>
    <b v="1"/>
    <x v="122"/>
    <b v="1"/>
    <s v="film &amp; video/documentary"/>
    <n v="0.98825079609091904"/>
    <n v="254.38547486033519"/>
    <x v="0"/>
    <x v="4"/>
    <x v="282"/>
    <d v="2010-02-22T22:00:00"/>
  </r>
  <r>
    <n v="283"/>
    <s v="SOLE SURVIVOR"/>
    <s v="What is the impact of survivorship on the human condition?"/>
    <x v="102"/>
    <n v="20569.05"/>
    <x v="0"/>
    <s v="US"/>
    <s v="USD"/>
    <n v="1306904340"/>
    <n v="1305219744"/>
    <b v="1"/>
    <x v="91"/>
    <b v="1"/>
    <s v="film &amp; video/documentary"/>
    <n v="0.87510118357435085"/>
    <n v="101.8269801980198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n v="1325007780"/>
    <b v="1"/>
    <x v="123"/>
    <b v="1"/>
    <s v="film &amp; video/documentary"/>
    <n v="0.95578399855103147"/>
    <n v="55.066394736842106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n v="1377022128"/>
    <b v="1"/>
    <x v="124"/>
    <b v="1"/>
    <s v="film &amp; video/documentary"/>
    <n v="0.43701504986185646"/>
    <n v="56.901438721136763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n v="1360352124"/>
    <b v="1"/>
    <x v="125"/>
    <b v="1"/>
    <s v="film &amp; video/documentary"/>
    <n v="0.91614242960972336"/>
    <n v="121.28148148148148"/>
    <x v="0"/>
    <x v="4"/>
    <x v="286"/>
    <d v="2013-03-25T18:35:24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n v="1349160018"/>
    <b v="1"/>
    <x v="126"/>
    <b v="1"/>
    <s v="film &amp; video/documentary"/>
    <n v="0.56721497447532609"/>
    <n v="91.189655172413794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b v="1"/>
    <x v="127"/>
    <b v="1"/>
    <s v="film &amp; video/documentary"/>
    <n v="0.96889254225970156"/>
    <n v="115.44812080536913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b v="1"/>
    <x v="128"/>
    <b v="1"/>
    <s v="film &amp; video/documentary"/>
    <n v="0.95401640908223617"/>
    <n v="67.771551724137936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n v="1292316697"/>
    <b v="1"/>
    <x v="129"/>
    <b v="1"/>
    <s v="film &amp; video/documentary"/>
    <n v="0.9373437760373271"/>
    <n v="28.576190476190476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n v="1365791246"/>
    <b v="1"/>
    <x v="130"/>
    <b v="1"/>
    <s v="film &amp; video/documentary"/>
    <n v="0.83319446758873517"/>
    <n v="46.8828125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b v="1"/>
    <x v="131"/>
    <b v="1"/>
    <s v="film &amp; video/documentary"/>
    <n v="0.98515438025908253"/>
    <n v="154.42231237322514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b v="1"/>
    <x v="132"/>
    <b v="1"/>
    <s v="film &amp; video/documentary"/>
    <n v="0.98634294385432475"/>
    <n v="201.22137404580153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b v="1"/>
    <x v="133"/>
    <b v="1"/>
    <s v="film &amp; video/documentary"/>
    <n v="1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b v="1"/>
    <x v="134"/>
    <b v="1"/>
    <s v="film &amp; video/documentary"/>
    <n v="0.75126332440632171"/>
    <n v="100.08204511278196"/>
    <x v="0"/>
    <x v="4"/>
    <x v="295"/>
    <d v="2013-11-01T00:00:00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n v="1344857083"/>
    <b v="1"/>
    <x v="135"/>
    <b v="1"/>
    <s v="film &amp; video/documentary"/>
    <n v="0.84227407261413234"/>
    <n v="230.08953488372092"/>
    <x v="0"/>
    <x v="4"/>
    <x v="296"/>
    <d v="2012-09-07T11:24:43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n v="1427390901"/>
    <b v="1"/>
    <x v="136"/>
    <b v="1"/>
    <s v="film &amp; video/documentary"/>
    <n v="0.99364069952305245"/>
    <n v="141.74647887323943"/>
    <x v="0"/>
    <x v="4"/>
    <x v="297"/>
    <d v="2015-05-01T03:59:00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n v="1394536048"/>
    <b v="1"/>
    <x v="137"/>
    <b v="1"/>
    <s v="film &amp; video/documentary"/>
    <n v="0.91800041441161562"/>
    <n v="56.344351395730705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b v="1"/>
    <x v="138"/>
    <b v="1"/>
    <s v="film &amp; video/documentary"/>
    <n v="0.55880750478478924"/>
    <n v="73.341188524590166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b v="1"/>
    <x v="139"/>
    <b v="1"/>
    <s v="film &amp; video/documentary"/>
    <n v="0.9830653235110689"/>
    <n v="85.337785234899329"/>
    <x v="0"/>
    <x v="4"/>
    <x v="300"/>
    <d v="2011-04-24T23:02:18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n v="1360258935"/>
    <b v="1"/>
    <x v="140"/>
    <b v="1"/>
    <s v="film &amp; video/documentary"/>
    <n v="0.8422116477870889"/>
    <n v="61.496215139442228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b v="1"/>
    <x v="52"/>
    <b v="1"/>
    <s v="film &amp; video/documentary"/>
    <n v="0.99542106310969536"/>
    <n v="93.018518518518519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n v="1336009346"/>
    <b v="1"/>
    <x v="141"/>
    <b v="1"/>
    <s v="film &amp; video/documentary"/>
    <n v="0.72744907856450047"/>
    <n v="50.292682926829265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n v="1343096197"/>
    <b v="1"/>
    <x v="142"/>
    <b v="1"/>
    <s v="film &amp; video/documentary"/>
    <n v="0.43169121381411885"/>
    <n v="106.43243243243244"/>
    <x v="0"/>
    <x v="4"/>
    <x v="304"/>
    <d v="2012-09-01T02:00:00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n v="1328800049"/>
    <b v="1"/>
    <x v="143"/>
    <b v="1"/>
    <s v="film &amp; video/documentary"/>
    <n v="0.76726342710997442"/>
    <n v="51.719576719576722"/>
    <x v="0"/>
    <x v="4"/>
    <x v="305"/>
    <d v="2012-03-10T15:07:29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n v="1362081933"/>
    <b v="1"/>
    <x v="144"/>
    <b v="1"/>
    <s v="film &amp; video/documentary"/>
    <n v="0.34141345168999659"/>
    <n v="36.612499999999997"/>
    <x v="0"/>
    <x v="4"/>
    <x v="306"/>
    <d v="2013-03-20T19:05:33"/>
  </r>
  <r>
    <n v="307"/>
    <s v="Grammar Revolution"/>
    <s v="Why is grammar important?"/>
    <x v="29"/>
    <n v="24490"/>
    <x v="0"/>
    <s v="US"/>
    <s v="USD"/>
    <n v="1360276801"/>
    <n v="1357684801"/>
    <b v="1"/>
    <x v="145"/>
    <b v="1"/>
    <s v="film &amp; video/documentary"/>
    <n v="0.89832584728460596"/>
    <n v="42.517361111111114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n v="1295887210"/>
    <b v="1"/>
    <x v="91"/>
    <b v="1"/>
    <s v="film &amp; video/documentary"/>
    <n v="0.94726870855699397"/>
    <n v="62.712871287128714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b v="1"/>
    <x v="146"/>
    <b v="1"/>
    <s v="film &amp; video/documentary"/>
    <n v="0.8407286314806165"/>
    <n v="89.957983193277315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n v="1317788623"/>
    <b v="1"/>
    <x v="17"/>
    <b v="1"/>
    <s v="film &amp; video/documentary"/>
    <n v="0.96034726156978367"/>
    <n v="28.92472222222222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n v="1321852592"/>
    <b v="1"/>
    <x v="3"/>
    <b v="1"/>
    <s v="film &amp; video/documentary"/>
    <n v="0.96059956782625433"/>
    <n v="138.8022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b v="1"/>
    <x v="96"/>
    <b v="1"/>
    <s v="film &amp; video/documentary"/>
    <n v="0.8938547486033519"/>
    <n v="61.301369863013697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b v="1"/>
    <x v="147"/>
    <b v="1"/>
    <s v="film &amp; video/documentary"/>
    <n v="0.95478798090424033"/>
    <n v="80.202702702702709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b v="1"/>
    <x v="148"/>
    <b v="1"/>
    <s v="film &amp; video/documentary"/>
    <n v="0.25963910164870829"/>
    <n v="32.09583333333333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n v="1343068334"/>
    <b v="1"/>
    <x v="149"/>
    <b v="1"/>
    <s v="film &amp; video/documentary"/>
    <n v="0.98767383059418457"/>
    <n v="200.888888888888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n v="1415398197"/>
    <b v="1"/>
    <x v="150"/>
    <b v="1"/>
    <s v="film &amp; video/documentary"/>
    <n v="0.87894058361654748"/>
    <n v="108.0126582278481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n v="1384186483"/>
    <b v="1"/>
    <x v="151"/>
    <b v="1"/>
    <s v="film &amp; video/documentary"/>
    <n v="0.99203068681591222"/>
    <n v="95.699367088607602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n v="1361753751"/>
    <b v="1"/>
    <x v="4"/>
    <b v="1"/>
    <s v="film &amp; video/documentary"/>
    <n v="0.35295778624876467"/>
    <n v="49.88028169014084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b v="1"/>
    <x v="13"/>
    <b v="1"/>
    <s v="film &amp; video/documentary"/>
    <n v="0.88746893858714948"/>
    <n v="110.47058823529412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b v="1"/>
    <x v="150"/>
    <b v="1"/>
    <s v="film &amp; video/documentary"/>
    <n v="0.93826233814974669"/>
    <n v="134.91139240506328"/>
    <x v="0"/>
    <x v="4"/>
    <x v="320"/>
    <d v="2015-12-22T23:00:00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n v="1475577786"/>
    <b v="1"/>
    <x v="152"/>
    <b v="1"/>
    <s v="film &amp; video/documentary"/>
    <n v="0.97406211733273962"/>
    <n v="106.62314540059347"/>
    <x v="0"/>
    <x v="4"/>
    <x v="321"/>
    <d v="2016-11-08T11:43:06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n v="1460554848"/>
    <b v="1"/>
    <x v="153"/>
    <b v="1"/>
    <s v="film &amp; video/documentary"/>
    <n v="0.92668099933278969"/>
    <n v="145.04301075268816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n v="1479886966"/>
    <b v="1"/>
    <x v="6"/>
    <b v="1"/>
    <s v="film &amp; video/documentary"/>
    <n v="0.81251880830574785"/>
    <n v="114.58620689655173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n v="1435590108"/>
    <b v="1"/>
    <x v="141"/>
    <b v="1"/>
    <s v="film &amp; video/documentary"/>
    <n v="0.98425196850393704"/>
    <n v="105.3170731707317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n v="1479184233"/>
    <b v="1"/>
    <x v="154"/>
    <b v="1"/>
    <s v="film &amp; video/documentary"/>
    <n v="0.95789110693896318"/>
    <n v="70.921195652173907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n v="1486625606"/>
    <b v="1"/>
    <x v="155"/>
    <b v="1"/>
    <s v="film &amp; video/documentary"/>
    <n v="0.88550638568171591"/>
    <n v="147.17167680278018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b v="1"/>
    <x v="69"/>
    <b v="1"/>
    <s v="film &amp; video/documentary"/>
    <n v="0.73313782991202348"/>
    <n v="160.47058823529412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b v="1"/>
    <x v="156"/>
    <b v="1"/>
    <s v="film &amp; video/documentary"/>
    <n v="0.96511681773961921"/>
    <n v="156.04578313253012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n v="1444821127"/>
    <b v="1"/>
    <x v="157"/>
    <b v="1"/>
    <s v="film &amp; video/documentary"/>
    <n v="0.94786729857819907"/>
    <n v="63.17365269461078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b v="1"/>
    <x v="158"/>
    <b v="1"/>
    <s v="film &amp; video/documentary"/>
    <n v="0.98204264870931535"/>
    <n v="104.82352941176471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n v="1463493434"/>
    <b v="1"/>
    <x v="159"/>
    <b v="1"/>
    <s v="film &amp; video/documentary"/>
    <n v="0.93804230570798741"/>
    <n v="97.356164383561648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b v="1"/>
    <x v="160"/>
    <b v="1"/>
    <s v="film &amp; video/documentary"/>
    <n v="0.88483829580144224"/>
    <n v="203.630630630630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n v="1457450191"/>
    <b v="1"/>
    <x v="161"/>
    <b v="1"/>
    <s v="film &amp; video/documentary"/>
    <n v="0.79854664510590723"/>
    <n v="188.31203007518798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b v="1"/>
    <x v="50"/>
    <b v="1"/>
    <s v="film &amp; video/documentary"/>
    <n v="0.98823994465856313"/>
    <n v="146.65217391304347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b v="1"/>
    <x v="144"/>
    <b v="1"/>
    <s v="film &amp; video/documentary"/>
    <n v="0.97309673726388091"/>
    <n v="109.1875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b v="1"/>
    <x v="131"/>
    <b v="1"/>
    <s v="film &amp; video/documentary"/>
    <n v="0.85587772314615174"/>
    <n v="59.249046653144013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b v="1"/>
    <x v="162"/>
    <b v="1"/>
    <s v="film &amp; video/documentary"/>
    <n v="0.98845159058335108"/>
    <n v="97.904838709677421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b v="1"/>
    <x v="163"/>
    <b v="1"/>
    <s v="film &amp; video/documentary"/>
    <n v="0.90798811625153442"/>
    <n v="70.000169491525426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n v="1427739268"/>
    <b v="1"/>
    <x v="30"/>
    <b v="1"/>
    <s v="film &amp; video/documentary"/>
    <n v="0.9252120277563608"/>
    <n v="72.865168539325836"/>
    <x v="0"/>
    <x v="4"/>
    <x v="339"/>
    <d v="2015-04-29T18:14:28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n v="1486397007"/>
    <b v="1"/>
    <x v="164"/>
    <b v="1"/>
    <s v="film &amp; video/documentary"/>
    <n v="0.79985374103021167"/>
    <n v="146.34782608695653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b v="1"/>
    <x v="165"/>
    <b v="1"/>
    <s v="film &amp; video/documentary"/>
    <n v="0.93708165997322623"/>
    <n v="67.909090909090907"/>
    <x v="0"/>
    <x v="4"/>
    <x v="341"/>
    <d v="2014-10-01T03:59:00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n v="1459363465"/>
    <b v="1"/>
    <x v="166"/>
    <b v="1"/>
    <s v="film &amp; video/documentary"/>
    <n v="0.99634937588675099"/>
    <n v="169.8508307692307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b v="1"/>
    <x v="167"/>
    <b v="1"/>
    <s v="film &amp; video/documentary"/>
    <n v="0.98011701943800744"/>
    <n v="58.413339694656486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b v="1"/>
    <x v="168"/>
    <b v="1"/>
    <s v="film &amp; video/documentary"/>
    <n v="0.97958944967541961"/>
    <n v="119.99298245614035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n v="1429569590"/>
    <b v="1"/>
    <x v="122"/>
    <b v="1"/>
    <s v="film &amp; video/documentary"/>
    <n v="0.81118881118881114"/>
    <n v="99.860335195530723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b v="1"/>
    <x v="101"/>
    <b v="1"/>
    <s v="film &amp; video/documentary"/>
    <n v="0.5872376809279295"/>
    <n v="90.579148936170213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b v="1"/>
    <x v="169"/>
    <b v="1"/>
    <s v="film &amp; video/documentary"/>
    <n v="0.89613363144712144"/>
    <n v="117.77361477572559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b v="1"/>
    <x v="46"/>
    <b v="1"/>
    <s v="film &amp; video/documentary"/>
    <n v="0.970873786407767"/>
    <n v="86.554621848739501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n v="1485345508"/>
    <b v="1"/>
    <x v="157"/>
    <b v="1"/>
    <s v="film &amp; video/documentary"/>
    <n v="0.93777223294728651"/>
    <n v="71.899281437125751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n v="1470274509"/>
    <b v="1"/>
    <x v="170"/>
    <b v="1"/>
    <s v="film &amp; video/documentary"/>
    <n v="0.87138375740676188"/>
    <n v="129.81900452488688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b v="1"/>
    <x v="171"/>
    <b v="1"/>
    <s v="film &amp; video/documentary"/>
    <n v="0.78529194382852918"/>
    <n v="44.912863070539416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n v="1410148868"/>
    <b v="1"/>
    <x v="172"/>
    <b v="1"/>
    <s v="film &amp; video/documentary"/>
    <n v="0.85792724776938911"/>
    <n v="40.755244755244753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b v="1"/>
    <x v="173"/>
    <b v="1"/>
    <s v="film &amp; video/documentary"/>
    <n v="0.92065607125602222"/>
    <n v="103.52394779771615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b v="1"/>
    <x v="60"/>
    <b v="1"/>
    <s v="film &amp; video/documentary"/>
    <n v="0.96206706981858159"/>
    <n v="125.44827586206897"/>
    <x v="0"/>
    <x v="4"/>
    <x v="354"/>
    <d v="2016-04-08T18:52:01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n v="1414738994"/>
    <b v="1"/>
    <x v="111"/>
    <b v="1"/>
    <s v="film &amp; video/documentary"/>
    <n v="0.86016220201523719"/>
    <n v="246.60606060606059"/>
    <x v="0"/>
    <x v="4"/>
    <x v="355"/>
    <d v="2014-12-01T08:03:14"/>
  </r>
  <r>
    <n v="356"/>
    <s v="43 and 80"/>
    <s v="A documentary about halibut conservation and how it impacts communities of Southeast Alaska."/>
    <x v="51"/>
    <n v="7701.93"/>
    <x v="0"/>
    <s v="US"/>
    <s v="USD"/>
    <n v="1458152193"/>
    <n v="1455563793"/>
    <b v="1"/>
    <x v="174"/>
    <b v="1"/>
    <s v="film &amp; video/documentary"/>
    <n v="0.97378189622601086"/>
    <n v="79.40134020618556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b v="1"/>
    <x v="175"/>
    <b v="1"/>
    <s v="film &amp; video/documentary"/>
    <n v="0.57471264367816088"/>
    <n v="86.138613861386133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n v="1463517521"/>
    <b v="1"/>
    <x v="176"/>
    <b v="1"/>
    <s v="film &amp; video/documentary"/>
    <n v="0.97004501008846811"/>
    <n v="193.04868913857678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n v="1414028490"/>
    <b v="1"/>
    <x v="177"/>
    <b v="1"/>
    <s v="film &amp; video/documentary"/>
    <n v="0.95369458128078821"/>
    <n v="84.023178807947019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b v="0"/>
    <x v="45"/>
    <b v="1"/>
    <s v="film &amp; video/documentary"/>
    <n v="0.98643649815043155"/>
    <n v="139.82758620689654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b v="0"/>
    <x v="178"/>
    <b v="1"/>
    <s v="film &amp; video/documentary"/>
    <n v="0.90027638485014905"/>
    <n v="109.8218926553672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b v="0"/>
    <x v="48"/>
    <b v="1"/>
    <s v="film &amp; video/documentary"/>
    <n v="0.80541666666666667"/>
    <n v="139.53488372093022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b v="0"/>
    <x v="55"/>
    <b v="1"/>
    <s v="film &amp; video/documentary"/>
    <n v="0.98684210526315785"/>
    <n v="347.84615384615387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b v="0"/>
    <x v="116"/>
    <b v="1"/>
    <s v="film &amp; video/documentary"/>
    <n v="0.90775874366189879"/>
    <n v="68.24159292035398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n v="1391005999"/>
    <b v="0"/>
    <x v="71"/>
    <b v="1"/>
    <s v="film &amp; video/documentary"/>
    <n v="0.96178507309566552"/>
    <n v="239.93846153846152"/>
    <x v="0"/>
    <x v="4"/>
    <x v="365"/>
    <d v="2014-02-28T14:33:19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n v="1334948518"/>
    <b v="0"/>
    <x v="179"/>
    <b v="1"/>
    <s v="film &amp; video/documentary"/>
    <n v="0.98701298701298701"/>
    <n v="287.31343283582089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b v="0"/>
    <x v="46"/>
    <b v="1"/>
    <s v="film &amp; video/documentary"/>
    <n v="0.96758493702473436"/>
    <n v="86.84882352941176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b v="0"/>
    <x v="180"/>
    <b v="1"/>
    <s v="film &amp; video/documentary"/>
    <n v="0.96050407253726755"/>
    <n v="81.84905660377359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b v="0"/>
    <x v="157"/>
    <b v="1"/>
    <s v="film &amp; video/documentary"/>
    <n v="0.90780601442433928"/>
    <n v="42.874970059880241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b v="0"/>
    <x v="68"/>
    <b v="1"/>
    <s v="film &amp; video/documentary"/>
    <n v="0.81953778069168992"/>
    <n v="709.41860465116281"/>
    <x v="0"/>
    <x v="4"/>
    <x v="370"/>
    <d v="2017-01-06T19:05:00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n v="1355855139"/>
    <b v="0"/>
    <x v="181"/>
    <b v="1"/>
    <s v="film &amp; video/documentary"/>
    <n v="0.87589706457697092"/>
    <n v="161.25517890772127"/>
    <x v="0"/>
    <x v="4"/>
    <x v="371"/>
    <d v="2013-02-01T18:25:39"/>
  </r>
  <r>
    <n v="372"/>
    <s v="Wild Equus"/>
    <s v="A short documentary exploring the uses of 'Natural Horsemanship' across Europe"/>
    <x v="43"/>
    <n v="376"/>
    <x v="0"/>
    <s v="GB"/>
    <s v="GBP"/>
    <n v="1459872000"/>
    <n v="1456408244"/>
    <b v="0"/>
    <x v="82"/>
    <b v="1"/>
    <s v="film &amp; video/documentary"/>
    <n v="0.7978723404255319"/>
    <n v="41.777777777777779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n v="1340056398"/>
    <b v="0"/>
    <x v="30"/>
    <b v="1"/>
    <s v="film &amp; video/documentary"/>
    <n v="0.9375"/>
    <n v="89.88764044943820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b v="0"/>
    <x v="49"/>
    <b v="1"/>
    <s v="film &amp; video/documentary"/>
    <n v="0.76540375047837739"/>
    <n v="45.051724137931032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b v="0"/>
    <x v="25"/>
    <b v="1"/>
    <s v="film &amp; video/documentary"/>
    <n v="0.83333333333333337"/>
    <n v="42.857142857142854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b v="0"/>
    <x v="53"/>
    <b v="1"/>
    <s v="film &amp; video/documentary"/>
    <n v="0.94375963020030817"/>
    <n v="54.083333333333336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n v="1444888868"/>
    <b v="0"/>
    <x v="182"/>
    <b v="1"/>
    <s v="film &amp; video/documentary"/>
    <n v="0.87412587412587417"/>
    <n v="103.21804511278195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b v="0"/>
    <x v="183"/>
    <b v="1"/>
    <s v="film &amp; video/documentary"/>
    <n v="0.8947211452430659"/>
    <n v="40.397590361445786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b v="0"/>
    <x v="184"/>
    <b v="1"/>
    <s v="film &amp; video/documentary"/>
    <n v="0.86147484493452786"/>
    <n v="116.8590604026845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b v="0"/>
    <x v="72"/>
    <b v="1"/>
    <s v="film &amp; video/documentary"/>
    <n v="0.70671378091872794"/>
    <n v="115.51020408163265"/>
    <x v="0"/>
    <x v="4"/>
    <x v="380"/>
    <d v="2016-01-23T17:16:32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n v="1340642717"/>
    <b v="0"/>
    <x v="140"/>
    <b v="1"/>
    <s v="film &amp; video/documentary"/>
    <n v="0.95483624558388236"/>
    <n v="104.31274900398407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b v="0"/>
    <x v="19"/>
    <b v="1"/>
    <s v="film &amp; video/documentary"/>
    <n v="0.39087947882736157"/>
    <n v="69.772727272727266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n v="1398480559"/>
    <b v="0"/>
    <x v="53"/>
    <b v="1"/>
    <s v="film &amp; video/documentary"/>
    <n v="0.48377723970944309"/>
    <n v="43.020833333333336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b v="0"/>
    <x v="185"/>
    <b v="1"/>
    <s v="film &amp; video/documentary"/>
    <n v="0.89202087328843493"/>
    <n v="58.540469973890339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b v="0"/>
    <x v="186"/>
    <b v="1"/>
    <s v="film &amp; video/documentary"/>
    <n v="0.94355645298258195"/>
    <n v="111.79535864978902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n v="1437950991"/>
    <b v="0"/>
    <x v="62"/>
    <b v="1"/>
    <s v="film &amp; video/documentary"/>
    <n v="0.99833610648918469"/>
    <n v="46.230769230769234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b v="0"/>
    <x v="187"/>
    <b v="1"/>
    <s v="film &amp; video/documentary"/>
    <n v="0.46731270598652169"/>
    <n v="144.69039145907473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n v="1467078580"/>
    <b v="0"/>
    <x v="26"/>
    <b v="1"/>
    <s v="film &amp; video/documentary"/>
    <n v="0.79264426125554854"/>
    <n v="88.84507042253521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b v="0"/>
    <x v="188"/>
    <b v="1"/>
    <s v="film &amp; video/documentary"/>
    <n v="0.55085653330429996"/>
    <n v="81.75107284768211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n v="1429318372"/>
    <b v="0"/>
    <x v="25"/>
    <b v="1"/>
    <s v="film &amp; video/documentary"/>
    <n v="1"/>
    <n v="71.428571428571431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n v="1321578051"/>
    <b v="0"/>
    <x v="189"/>
    <b v="1"/>
    <s v="film &amp; video/documentary"/>
    <n v="0.99393698439518929"/>
    <n v="104.25906735751295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b v="0"/>
    <x v="190"/>
    <b v="1"/>
    <s v="film &amp; video/documentary"/>
    <n v="0.9910537311833717"/>
    <n v="90.616504854368927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n v="1378746052"/>
    <b v="0"/>
    <x v="191"/>
    <b v="1"/>
    <s v="film &amp; video/documentary"/>
    <n v="0.90541984318128321"/>
    <n v="157.33048433048432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b v="0"/>
    <x v="133"/>
    <b v="1"/>
    <s v="film &amp; video/documentary"/>
    <n v="0.89370602776193198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n v="1332452960"/>
    <b v="0"/>
    <x v="192"/>
    <b v="1"/>
    <s v="film &amp; video/documentary"/>
    <n v="0.92554456728477608"/>
    <n v="58.719836956521746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b v="0"/>
    <x v="193"/>
    <b v="1"/>
    <s v="film &amp; video/documentary"/>
    <n v="0.9375"/>
    <n v="81.632653061224488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b v="0"/>
    <x v="194"/>
    <b v="1"/>
    <s v="film &amp; video/documentary"/>
    <n v="0.96246137663532971"/>
    <n v="56.460043668122275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n v="1426446126"/>
    <b v="0"/>
    <x v="85"/>
    <b v="1"/>
    <s v="film &amp; video/documentary"/>
    <n v="0.7989773090444231"/>
    <n v="140.1044776119403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b v="0"/>
    <x v="195"/>
    <b v="1"/>
    <s v="film &amp; video/documentary"/>
    <n v="0.9362857544122466"/>
    <n v="224.85263157894738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n v="1397661347"/>
    <b v="0"/>
    <x v="95"/>
    <b v="1"/>
    <s v="film &amp; video/documentary"/>
    <n v="0.89045212706751853"/>
    <n v="181.13306451612902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b v="0"/>
    <x v="196"/>
    <b v="1"/>
    <s v="film &amp; video/documentary"/>
    <n v="0.96327977497784456"/>
    <n v="711.04109589041093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b v="0"/>
    <x v="68"/>
    <b v="1"/>
    <s v="film &amp; video/documentary"/>
    <n v="0.70596540769502292"/>
    <n v="65.883720930232556"/>
    <x v="0"/>
    <x v="4"/>
    <x v="402"/>
    <d v="2015-11-05T13:56:57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n v="1308900441"/>
    <b v="0"/>
    <x v="16"/>
    <b v="1"/>
    <s v="film &amp; video/documentary"/>
    <n v="0.95002850085502566"/>
    <n v="75.185714285714283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n v="1389107062"/>
    <b v="0"/>
    <x v="197"/>
    <b v="1"/>
    <s v="film &amp; video/documentary"/>
    <n v="0.97001274873898347"/>
    <n v="133.14391143911439"/>
    <x v="0"/>
    <x v="4"/>
    <x v="404"/>
    <d v="2014-02-05T23:04:00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n v="1391479339"/>
    <b v="0"/>
    <x v="165"/>
    <b v="1"/>
    <s v="film &amp; video/documentary"/>
    <n v="0.92885375494071143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b v="0"/>
    <x v="2"/>
    <b v="1"/>
    <s v="film &amp; video/documentary"/>
    <n v="0.92846508142307171"/>
    <n v="86.163714285714292"/>
    <x v="0"/>
    <x v="4"/>
    <x v="406"/>
    <d v="2011-05-09T05:59:00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n v="1316552050"/>
    <b v="0"/>
    <x v="19"/>
    <b v="1"/>
    <s v="film &amp; video/documentary"/>
    <n v="0.98473658296405708"/>
    <n v="92.318181818181813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n v="1380217190"/>
    <b v="0"/>
    <x v="44"/>
    <b v="1"/>
    <s v="film &amp; video/documentary"/>
    <n v="0.9858270925001561"/>
    <n v="160.16473684210527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n v="1466628144"/>
    <b v="0"/>
    <x v="41"/>
    <b v="1"/>
    <s v="film &amp; video/documentary"/>
    <n v="0.73099415204678364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n v="1429486397"/>
    <b v="0"/>
    <x v="63"/>
    <b v="1"/>
    <s v="film &amp; video/documentary"/>
    <n v="0.77942322681215903"/>
    <n v="183.28571428571428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n v="1384920804"/>
    <b v="0"/>
    <x v="198"/>
    <b v="1"/>
    <s v="film &amp; video/documentary"/>
    <n v="0.98960910440376049"/>
    <n v="125.7883817427385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b v="0"/>
    <x v="165"/>
    <b v="1"/>
    <s v="film &amp; video/documentary"/>
    <n v="0.78839482812992745"/>
    <n v="57.654545454545456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n v="1340139811"/>
    <b v="0"/>
    <x v="199"/>
    <b v="1"/>
    <s v="film &amp; video/documentary"/>
    <n v="0.95160211136718464"/>
    <n v="78.660818713450297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b v="0"/>
    <x v="200"/>
    <b v="1"/>
    <s v="film &amp; video/documentary"/>
    <n v="0.97225141896153033"/>
    <n v="91.480769230769226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b v="0"/>
    <x v="64"/>
    <b v="1"/>
    <s v="film &amp; video/documentary"/>
    <n v="0.97897990294113535"/>
    <n v="68.0980952380952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n v="1389259831"/>
    <b v="0"/>
    <x v="20"/>
    <b v="1"/>
    <s v="film &amp; video/documentary"/>
    <n v="0.83182910902784124"/>
    <n v="48.086800000000004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b v="0"/>
    <x v="47"/>
    <b v="1"/>
    <s v="film &amp; video/documentary"/>
    <n v="0.99752992589777689"/>
    <n v="202.42307692307693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b v="0"/>
    <x v="201"/>
    <b v="1"/>
    <s v="film &amp; video/documentary"/>
    <n v="0.99370064767988642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n v="1367352787"/>
    <b v="0"/>
    <x v="196"/>
    <b v="1"/>
    <s v="film &amp; video/documentary"/>
    <n v="0.99564405724953331"/>
    <n v="110.06849315068493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b v="0"/>
    <x v="83"/>
    <b v="0"/>
    <s v="film &amp; video/animation"/>
    <n v="227.58620689655172"/>
    <n v="4.83333333333333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b v="0"/>
    <x v="79"/>
    <b v="0"/>
    <s v="film &amp; video/animation"/>
    <n v="49.833887043189371"/>
    <n v="50.166666666666664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b v="0"/>
    <x v="8"/>
    <b v="0"/>
    <s v="film &amp; video/animation"/>
    <n v="93.023255813953483"/>
    <n v="35.833333333333336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n v="1367878430"/>
    <b v="0"/>
    <x v="62"/>
    <b v="0"/>
    <s v="film &amp; video/animation"/>
    <n v="130.718954248366"/>
    <n v="11.769230769230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b v="0"/>
    <x v="81"/>
    <b v="0"/>
    <s v="film &amp; video/animation"/>
    <n v="14.713094654242274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b v="0"/>
    <x v="84"/>
    <b v="0"/>
    <s v="film &amp; video/animation"/>
    <n v="8333.3333333333339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n v="1454259914"/>
    <b v="0"/>
    <x v="22"/>
    <b v="0"/>
    <s v="film &amp; video/animation"/>
    <n v="75.187969924812023"/>
    <n v="16.625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b v="0"/>
    <x v="78"/>
    <b v="0"/>
    <s v="film &amp; video/animation"/>
    <e v="#DIV/0!"/>
    <e v="#DIV/0!"/>
    <x v="0"/>
    <x v="5"/>
    <x v="427"/>
    <d v="2015-10-22T18:59:00"/>
  </r>
  <r>
    <n v="428"/>
    <s v="Little Clay Bible - Zacchaeus"/>
    <s v="Fresh, fun, entertaining Bible stories on YouTube, stop-motion style."/>
    <x v="14"/>
    <n v="676"/>
    <x v="2"/>
    <s v="US"/>
    <s v="USD"/>
    <n v="1402956000"/>
    <n v="1400523845"/>
    <b v="0"/>
    <x v="62"/>
    <b v="0"/>
    <s v="film &amp; video/animation"/>
    <n v="17.751479289940828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b v="0"/>
    <x v="78"/>
    <b v="0"/>
    <s v="film &amp; video/animation"/>
    <e v="#DIV/0!"/>
    <e v="#DIV/0!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n v="1377570867"/>
    <b v="0"/>
    <x v="81"/>
    <b v="0"/>
    <s v="film &amp; video/animation"/>
    <n v="41.666666666666664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n v="1465160083"/>
    <b v="0"/>
    <x v="22"/>
    <b v="0"/>
    <s v="film &amp; video/animation"/>
    <n v="7.2289156626506026"/>
    <n v="51.875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b v="0"/>
    <x v="22"/>
    <b v="0"/>
    <s v="film &amp; video/animation"/>
    <n v="10.526315789473685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b v="0"/>
    <x v="78"/>
    <b v="0"/>
    <s v="film &amp; video/animation"/>
    <e v="#DIV/0!"/>
    <e v="#DIV/0!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b v="0"/>
    <x v="84"/>
    <b v="0"/>
    <s v="film &amp; video/animation"/>
    <n v="20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b v="0"/>
    <x v="83"/>
    <b v="0"/>
    <s v="film &amp; video/animation"/>
    <n v="36666.666666666664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n v="1372668113"/>
    <b v="0"/>
    <x v="78"/>
    <b v="0"/>
    <s v="film &amp; video/animation"/>
    <e v="#DIV/0!"/>
    <e v="#DIV/0!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n v="1470728326"/>
    <b v="0"/>
    <x v="78"/>
    <b v="0"/>
    <s v="film &amp; video/animation"/>
    <e v="#DIV/0!"/>
    <e v="#DIV/0!"/>
    <x v="0"/>
    <x v="5"/>
    <x v="437"/>
    <d v="2016-10-08T07:38:46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n v="1445235358"/>
    <b v="0"/>
    <x v="202"/>
    <b v="0"/>
    <s v="film &amp; video/animation"/>
    <n v="10.660980810234541"/>
    <n v="170.54545454545453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b v="0"/>
    <x v="78"/>
    <b v="0"/>
    <s v="film &amp; video/animation"/>
    <e v="#DIV/0!"/>
    <e v="#DIV/0!"/>
    <x v="0"/>
    <x v="5"/>
    <x v="439"/>
    <d v="2014-10-17T18:16:58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n v="1456270753"/>
    <b v="0"/>
    <x v="29"/>
    <b v="0"/>
    <s v="film &amp; video/animation"/>
    <n v="1000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b v="0"/>
    <x v="78"/>
    <b v="0"/>
    <s v="film &amp; video/animation"/>
    <e v="#DIV/0!"/>
    <e v="#DIV/0!"/>
    <x v="0"/>
    <x v="5"/>
    <x v="441"/>
    <d v="2013-11-02T19:03:16"/>
  </r>
  <r>
    <n v="442"/>
    <s v="The Paranormal Idiot"/>
    <s v="Doomsday is here"/>
    <x v="73"/>
    <n v="6691"/>
    <x v="2"/>
    <s v="US"/>
    <s v="USD"/>
    <n v="1424380783"/>
    <n v="1421788783"/>
    <b v="0"/>
    <x v="57"/>
    <b v="0"/>
    <s v="film &amp; video/animation"/>
    <n v="2.5407263488267824"/>
    <n v="393.58823529411762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n v="1389399701"/>
    <b v="0"/>
    <x v="84"/>
    <b v="0"/>
    <s v="film &amp; video/animation"/>
    <n v="1000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n v="1324158361"/>
    <b v="0"/>
    <x v="29"/>
    <b v="0"/>
    <s v="film &amp; video/animation"/>
    <n v="20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n v="1430899375"/>
    <b v="0"/>
    <x v="84"/>
    <b v="0"/>
    <s v="film &amp; video/animation"/>
    <n v="30000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b v="0"/>
    <x v="38"/>
    <b v="0"/>
    <s v="film &amp; video/animation"/>
    <n v="13.70757180156658"/>
    <n v="47.875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b v="0"/>
    <x v="29"/>
    <b v="0"/>
    <s v="film &amp; video/animation"/>
    <n v="6000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b v="0"/>
    <x v="80"/>
    <b v="0"/>
    <s v="film &amp; video/animation"/>
    <n v="30.484087306426044"/>
    <n v="20.502500000000001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b v="0"/>
    <x v="81"/>
    <b v="0"/>
    <s v="film &amp; video/animation"/>
    <n v="44.444444444444443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b v="0"/>
    <x v="63"/>
    <b v="0"/>
    <s v="film &amp; video/animation"/>
    <n v="126.26262626262626"/>
    <n v="56.571428571428569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b v="0"/>
    <x v="78"/>
    <b v="0"/>
    <s v="film &amp; video/animation"/>
    <e v="#DIV/0!"/>
    <e v="#DIV/0!"/>
    <x v="0"/>
    <x v="5"/>
    <x v="451"/>
    <d v="2014-01-25T17:09:51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n v="1428944015"/>
    <b v="0"/>
    <x v="8"/>
    <b v="0"/>
    <s v="film &amp; video/animation"/>
    <n v="1.5625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b v="0"/>
    <x v="84"/>
    <b v="0"/>
    <s v="film &amp; video/animation"/>
    <n v="3649.0384615384614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n v="1414343571"/>
    <b v="0"/>
    <x v="81"/>
    <b v="0"/>
    <s v="film &amp; video/animation"/>
    <n v="121.95121951219512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b v="0"/>
    <x v="84"/>
    <b v="0"/>
    <s v="film &amp; video/animation"/>
    <n v="1444.4444444444443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b v="0"/>
    <x v="83"/>
    <b v="0"/>
    <s v="film &amp; video/animation"/>
    <n v="145.70491803278688"/>
    <n v="20.333333333333332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b v="0"/>
    <x v="78"/>
    <b v="0"/>
    <s v="film &amp; video/animation"/>
    <e v="#DIV/0!"/>
    <e v="#DIV/0!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n v="1365958060"/>
    <b v="0"/>
    <x v="72"/>
    <b v="0"/>
    <s v="film &amp; video/animation"/>
    <n v="12.180267965895249"/>
    <n v="16.755102040816325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b v="0"/>
    <x v="29"/>
    <b v="0"/>
    <s v="film &amp; video/animation"/>
    <n v="1560"/>
    <n v="25"/>
    <x v="0"/>
    <x v="5"/>
    <x v="459"/>
    <d v="2011-11-13T16:22:07"/>
  </r>
  <r>
    <n v="460"/>
    <s v="Darwin's Kiss"/>
    <s v="An animated web series about biological evolution gone haywire."/>
    <x v="0"/>
    <n v="25"/>
    <x v="2"/>
    <s v="US"/>
    <s v="USD"/>
    <n v="1401595200"/>
    <n v="1398862875"/>
    <b v="0"/>
    <x v="84"/>
    <b v="0"/>
    <s v="film &amp; video/animation"/>
    <n v="340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b v="0"/>
    <x v="78"/>
    <b v="0"/>
    <s v="film &amp; video/animation"/>
    <e v="#DIV/0!"/>
    <e v="#DIV/0!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n v="1307761341"/>
    <b v="0"/>
    <x v="78"/>
    <b v="0"/>
    <s v="film &amp; video/animation"/>
    <e v="#DIV/0!"/>
    <e v="#DIV/0!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n v="1311699753"/>
    <b v="0"/>
    <x v="202"/>
    <b v="0"/>
    <s v="film &amp; video/animation"/>
    <n v="44"/>
    <n v="113.636363636363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n v="1461874935"/>
    <b v="0"/>
    <x v="29"/>
    <b v="0"/>
    <s v="film &amp; video/animation"/>
    <n v="1010"/>
    <n v="1"/>
    <x v="0"/>
    <x v="5"/>
    <x v="464"/>
    <d v="2016-05-18T20:22:15"/>
  </r>
  <r>
    <n v="465"/>
    <s v="&quot;Amp&quot; A Story About a Robot"/>
    <s v="&quot;Amp&quot; is a short film about a robot with needs."/>
    <x v="133"/>
    <n v="138"/>
    <x v="2"/>
    <s v="US"/>
    <s v="USD"/>
    <n v="1403837574"/>
    <n v="1402455174"/>
    <b v="0"/>
    <x v="22"/>
    <b v="0"/>
    <s v="film &amp; video/animation"/>
    <n v="3.7101449275362319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n v="1344465464"/>
    <b v="0"/>
    <x v="81"/>
    <b v="0"/>
    <s v="film &amp; video/animation"/>
    <n v="131.57894736842104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b v="0"/>
    <x v="70"/>
    <b v="0"/>
    <s v="film &amp; video/animation"/>
    <n v="4.6349942062572422"/>
    <n v="110.641025641025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b v="0"/>
    <x v="78"/>
    <b v="0"/>
    <s v="film &amp; video/animation"/>
    <e v="#DIV/0!"/>
    <e v="#DIV/0!"/>
    <x v="0"/>
    <x v="5"/>
    <x v="468"/>
    <d v="2012-07-11T03:51:05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n v="1404776724"/>
    <b v="0"/>
    <x v="78"/>
    <b v="0"/>
    <s v="film &amp; video/animation"/>
    <e v="#DIV/0!"/>
    <e v="#DIV/0!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b v="0"/>
    <x v="84"/>
    <b v="0"/>
    <s v="film &amp; video/animation"/>
    <n v="98.039215686274517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b v="0"/>
    <x v="203"/>
    <b v="0"/>
    <s v="film &amp; video/animation"/>
    <n v="8.4085002293227333"/>
    <n v="38.476470588235294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b v="0"/>
    <x v="81"/>
    <b v="0"/>
    <s v="film &amp; video/animation"/>
    <n v="5.6737588652482271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n v="1408380319"/>
    <b v="0"/>
    <x v="25"/>
    <b v="0"/>
    <s v="film &amp; video/animation"/>
    <n v="34.843205574912893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n v="1484726029"/>
    <b v="0"/>
    <x v="29"/>
    <b v="0"/>
    <s v="film &amp; video/animation"/>
    <n v="3300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n v="1428285843"/>
    <b v="0"/>
    <x v="78"/>
    <b v="0"/>
    <s v="film &amp; video/animation"/>
    <e v="#DIV/0!"/>
    <e v="#DIV/0!"/>
    <x v="0"/>
    <x v="5"/>
    <x v="475"/>
    <d v="2015-05-06T02:04:03"/>
  </r>
  <r>
    <n v="476"/>
    <s v="Sight Word Music Videos"/>
    <s v="Animated Music Videos that teach kids how to read."/>
    <x v="135"/>
    <n v="4906.59"/>
    <x v="2"/>
    <s v="US"/>
    <s v="USD"/>
    <n v="1401767940"/>
    <n v="1398727441"/>
    <b v="0"/>
    <x v="204"/>
    <b v="0"/>
    <s v="film &amp; video/animation"/>
    <n v="44.837657110131474"/>
    <n v="39.569274193548388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b v="0"/>
    <x v="78"/>
    <b v="0"/>
    <s v="film &amp; video/animation"/>
    <e v="#DIV/0!"/>
    <e v="#DIV/0!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n v="1425333109"/>
    <b v="0"/>
    <x v="78"/>
    <b v="0"/>
    <s v="film &amp; video/animation"/>
    <e v="#DIV/0!"/>
    <e v="#DIV/0!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n v="1411379235"/>
    <b v="0"/>
    <x v="165"/>
    <b v="0"/>
    <s v="film &amp; video/animation"/>
    <n v="3.0712530712530715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n v="1373457615"/>
    <b v="0"/>
    <x v="205"/>
    <b v="0"/>
    <s v="film &amp; video/animation"/>
    <n v="5.1519835136527563"/>
    <n v="55.45714285714285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b v="0"/>
    <x v="64"/>
    <b v="0"/>
    <s v="film &amp; video/animation"/>
    <n v="16.393442622950818"/>
    <n v="87.142857142857139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n v="1458336690"/>
    <b v="0"/>
    <x v="29"/>
    <b v="0"/>
    <s v="film &amp; video/animation"/>
    <n v="1000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b v="0"/>
    <x v="206"/>
    <b v="0"/>
    <s v="film &amp; video/animation"/>
    <n v="1.9920318725099602"/>
    <n v="51.224489795918366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b v="0"/>
    <x v="202"/>
    <b v="0"/>
    <s v="film &amp; video/animation"/>
    <n v="536.91275167785238"/>
    <n v="13.54545454545454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n v="1366200499"/>
    <b v="0"/>
    <x v="207"/>
    <b v="0"/>
    <s v="film &amp; video/animation"/>
    <n v="4.5647569876644765"/>
    <n v="66.520080000000007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b v="0"/>
    <x v="29"/>
    <b v="0"/>
    <s v="film &amp; video/animation"/>
    <n v="11000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n v="1477491394"/>
    <b v="0"/>
    <x v="78"/>
    <b v="0"/>
    <s v="film &amp; video/animation"/>
    <e v="#DIV/0!"/>
    <e v="#DIV/0!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n v="1481332700"/>
    <b v="0"/>
    <x v="78"/>
    <b v="0"/>
    <s v="film &amp; video/animation"/>
    <e v="#DIV/0!"/>
    <e v="#DIV/0!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n v="1323084816"/>
    <b v="0"/>
    <x v="83"/>
    <b v="0"/>
    <s v="film &amp; video/animation"/>
    <n v="348.82325581395349"/>
    <n v="71.666666666666671"/>
    <x v="0"/>
    <x v="5"/>
    <x v="489"/>
    <d v="2012-01-05T11:33:00"/>
  </r>
  <r>
    <n v="490"/>
    <s v="PROJECT IS CANCELLED"/>
    <s v="Cancelled"/>
    <x v="28"/>
    <n v="0"/>
    <x v="2"/>
    <s v="US"/>
    <s v="USD"/>
    <n v="1345677285"/>
    <n v="1343085285"/>
    <b v="0"/>
    <x v="78"/>
    <b v="0"/>
    <s v="film &amp; video/animation"/>
    <e v="#DIV/0!"/>
    <e v="#DIV/0!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n v="1451345699"/>
    <b v="0"/>
    <x v="78"/>
    <b v="0"/>
    <s v="film &amp; video/animation"/>
    <e v="#DIV/0!"/>
    <e v="#DIV/0!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b v="0"/>
    <x v="78"/>
    <b v="0"/>
    <s v="film &amp; video/animation"/>
    <e v="#DIV/0!"/>
    <e v="#DIV/0!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n v="1429550738"/>
    <b v="0"/>
    <x v="78"/>
    <b v="0"/>
    <s v="film &amp; video/animation"/>
    <e v="#DIV/0!"/>
    <e v="#DIV/0!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b v="0"/>
    <x v="83"/>
    <b v="0"/>
    <s v="film &amp; video/animation"/>
    <n v="645.16129032258061"/>
    <n v="10.333333333333334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n v="1434484305"/>
    <b v="0"/>
    <x v="78"/>
    <b v="0"/>
    <s v="film &amp; video/animation"/>
    <e v="#DIV/0!"/>
    <e v="#DIV/0!"/>
    <x v="0"/>
    <x v="5"/>
    <x v="495"/>
    <d v="2015-07-16T19:51:45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n v="1386886874"/>
    <b v="0"/>
    <x v="29"/>
    <b v="0"/>
    <s v="film &amp; video/animation"/>
    <n v="60000"/>
    <n v="1"/>
    <x v="0"/>
    <x v="5"/>
    <x v="496"/>
    <d v="2014-02-10T22:21:14"/>
  </r>
  <r>
    <n v="497"/>
    <s v="Galaxy Probe Kids"/>
    <s v="live-action/animated series pilot."/>
    <x v="140"/>
    <n v="30"/>
    <x v="2"/>
    <s v="US"/>
    <s v="USD"/>
    <n v="1419483600"/>
    <n v="1414889665"/>
    <b v="0"/>
    <x v="83"/>
    <b v="0"/>
    <s v="film &amp; video/animation"/>
    <n v="149.33333333333334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b v="0"/>
    <x v="19"/>
    <b v="0"/>
    <s v="film &amp; video/animation"/>
    <n v="21.74615898463594"/>
    <n v="136.090909090909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b v="0"/>
    <x v="55"/>
    <b v="0"/>
    <s v="film &amp; video/animation"/>
    <n v="10.471204188481675"/>
    <n v="73.461538461538467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b v="0"/>
    <x v="80"/>
    <b v="0"/>
    <s v="film &amp; video/animation"/>
    <n v="30.232558139534884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b v="0"/>
    <x v="78"/>
    <b v="0"/>
    <s v="film &amp; video/animation"/>
    <e v="#DIV/0!"/>
    <e v="#DIV/0!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b v="0"/>
    <x v="80"/>
    <b v="0"/>
    <s v="film &amp; video/animation"/>
    <n v="86.956521739130437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b v="0"/>
    <x v="82"/>
    <b v="0"/>
    <s v="film &amp; video/animation"/>
    <n v="57.017543859649123"/>
    <n v="12.666666666666666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b v="0"/>
    <x v="81"/>
    <b v="0"/>
    <s v="film &amp; video/animation"/>
    <n v="73.134328358208961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b v="0"/>
    <x v="25"/>
    <b v="0"/>
    <s v="film &amp; video/animation"/>
    <n v="230.76923076923077"/>
    <n v="3.7142857142857144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n v="1373548520"/>
    <b v="0"/>
    <x v="29"/>
    <b v="0"/>
    <s v="film &amp; video/animation"/>
    <n v="800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b v="0"/>
    <x v="73"/>
    <b v="0"/>
    <s v="film &amp; video/animation"/>
    <n v="31.25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b v="0"/>
    <x v="83"/>
    <b v="0"/>
    <s v="film &amp; video/animation"/>
    <n v="125"/>
    <n v="133.33333333333334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n v="1432912170"/>
    <b v="0"/>
    <x v="29"/>
    <b v="0"/>
    <s v="film &amp; video/animation"/>
    <n v="500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n v="1454213639"/>
    <b v="0"/>
    <x v="78"/>
    <b v="0"/>
    <s v="film &amp; video/animation"/>
    <e v="#DIV/0!"/>
    <e v="#DIV/0!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n v="1362640582"/>
    <b v="0"/>
    <x v="81"/>
    <b v="0"/>
    <s v="film &amp; video/animation"/>
    <n v="33.333333333333336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b v="0"/>
    <x v="84"/>
    <b v="0"/>
    <s v="film &amp; video/animation"/>
    <n v="727.27272727272725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n v="1467387705"/>
    <b v="0"/>
    <x v="32"/>
    <b v="0"/>
    <s v="film &amp; video/animation"/>
    <n v="7.181844297615628"/>
    <n v="102.38235294117646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n v="1405003447"/>
    <b v="0"/>
    <x v="83"/>
    <b v="0"/>
    <s v="film &amp; video/animation"/>
    <n v="30"/>
    <n v="16.666666666666668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n v="1447933601"/>
    <b v="0"/>
    <x v="69"/>
    <b v="0"/>
    <s v="film &amp; video/animation"/>
    <n v="3.9349316457750194"/>
    <n v="725.02941176470586"/>
    <x v="0"/>
    <x v="5"/>
    <x v="515"/>
    <d v="2015-12-29T11:46:41"/>
  </r>
  <r>
    <n v="516"/>
    <s v="Shipmates"/>
    <s v="A big brother style comedy animation series starring famous seafarers"/>
    <x v="10"/>
    <n v="0"/>
    <x v="2"/>
    <s v="GB"/>
    <s v="GBP"/>
    <n v="1432752080"/>
    <n v="1427568080"/>
    <b v="0"/>
    <x v="78"/>
    <b v="0"/>
    <s v="film &amp; video/animation"/>
    <e v="#DIV/0!"/>
    <e v="#DIV/0!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b v="0"/>
    <x v="83"/>
    <b v="0"/>
    <s v="film &amp; video/animation"/>
    <n v="73.170731707317074"/>
    <n v="68.333333333333329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b v="0"/>
    <x v="78"/>
    <b v="0"/>
    <s v="film &amp; video/animation"/>
    <e v="#DIV/0!"/>
    <e v="#DIV/0!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b v="0"/>
    <x v="16"/>
    <b v="0"/>
    <s v="film &amp; video/animation"/>
    <n v="4.3703568827385286"/>
    <n v="39.228571428571428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b v="0"/>
    <x v="69"/>
    <b v="1"/>
    <s v="theater/plays"/>
    <n v="0.97943192948090108"/>
    <n v="150.14705882352942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b v="0"/>
    <x v="66"/>
    <b v="1"/>
    <s v="theater/plays"/>
    <n v="0.95565749235474007"/>
    <n v="93.428571428571431"/>
    <x v="1"/>
    <x v="6"/>
    <x v="521"/>
    <d v="2016-11-01T04:59:00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n v="1456793925"/>
    <b v="0"/>
    <x v="162"/>
    <b v="1"/>
    <s v="theater/plays"/>
    <n v="0.87209302325581395"/>
    <n v="110.9677419354838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b v="0"/>
    <x v="87"/>
    <b v="1"/>
    <s v="theater/plays"/>
    <n v="0.82918739635157546"/>
    <n v="71.785714285714292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b v="0"/>
    <x v="208"/>
    <b v="1"/>
    <s v="theater/plays"/>
    <n v="0.92019297761301933"/>
    <n v="29.258076923076924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b v="0"/>
    <x v="8"/>
    <b v="1"/>
    <s v="theater/plays"/>
    <n v="1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n v="1436278344"/>
    <b v="0"/>
    <x v="23"/>
    <b v="1"/>
    <s v="theater/plays"/>
    <n v="0.8771929824561403"/>
    <n v="74.347826086956516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b v="0"/>
    <x v="150"/>
    <b v="1"/>
    <s v="theater/plays"/>
    <n v="0.99157164105106599"/>
    <n v="63.829113924050631"/>
    <x v="1"/>
    <x v="6"/>
    <x v="527"/>
    <d v="2017-02-17T16:05:00"/>
  </r>
  <r>
    <n v="528"/>
    <s v="Devastated No Matter What"/>
    <s v="A Festival Backed Production of a Full-Length Play."/>
    <x v="146"/>
    <n v="1330"/>
    <x v="0"/>
    <s v="US"/>
    <s v="USD"/>
    <n v="1434921600"/>
    <n v="1433109907"/>
    <b v="0"/>
    <x v="209"/>
    <b v="1"/>
    <s v="theater/plays"/>
    <n v="0.86466165413533835"/>
    <n v="44.333333333333336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b v="0"/>
    <x v="59"/>
    <b v="1"/>
    <s v="theater/plays"/>
    <n v="0.76677316293929709"/>
    <n v="86.944444444444443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b v="0"/>
    <x v="60"/>
    <b v="1"/>
    <s v="theater/plays"/>
    <n v="0.92779291553133514"/>
    <n v="126.55172413793103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b v="0"/>
    <x v="162"/>
    <b v="1"/>
    <s v="theater/plays"/>
    <n v="1"/>
    <n v="129.0322580645161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b v="0"/>
    <x v="210"/>
    <b v="1"/>
    <s v="theater/plays"/>
    <n v="0.81135902636916835"/>
    <n v="71.242774566473983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b v="0"/>
    <x v="57"/>
    <b v="1"/>
    <s v="theater/plays"/>
    <n v="0.99800399201596801"/>
    <n v="117.88235294117646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b v="0"/>
    <x v="53"/>
    <b v="1"/>
    <s v="theater/plays"/>
    <n v="0.95541401273885351"/>
    <n v="327.08333333333331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n v="1481115905"/>
    <b v="0"/>
    <x v="211"/>
    <b v="1"/>
    <s v="theater/plays"/>
    <n v="0.97560975609756095"/>
    <n v="34.745762711864408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b v="0"/>
    <x v="70"/>
    <b v="1"/>
    <s v="theater/plays"/>
    <n v="0.8456117873158232"/>
    <n v="100.06410256410257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b v="0"/>
    <x v="211"/>
    <b v="1"/>
    <s v="theater/plays"/>
    <n v="0.82987551867219922"/>
    <n v="40.847457627118644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b v="0"/>
    <x v="65"/>
    <b v="1"/>
    <s v="theater/plays"/>
    <n v="0.33066596124594932"/>
    <n v="252.01666666666668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n v="1465866707"/>
    <b v="0"/>
    <x v="9"/>
    <b v="1"/>
    <s v="theater/plays"/>
    <n v="0.99360120821906917"/>
    <n v="25.161000000000001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b v="0"/>
    <x v="29"/>
    <b v="0"/>
    <s v="technology/web"/>
    <n v="15000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n v="1443488834"/>
    <b v="0"/>
    <x v="29"/>
    <b v="0"/>
    <s v="technology/web"/>
    <n v="180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n v="1457113316"/>
    <b v="0"/>
    <x v="29"/>
    <b v="0"/>
    <s v="technology/web"/>
    <n v="250000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n v="1412215962"/>
    <b v="0"/>
    <x v="84"/>
    <b v="0"/>
    <s v="technology/web"/>
    <n v="314.28571428571428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b v="0"/>
    <x v="84"/>
    <b v="0"/>
    <s v="technology/web"/>
    <n v="83.333333333333329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b v="0"/>
    <x v="69"/>
    <b v="0"/>
    <s v="technology/web"/>
    <n v="3.6517674554484372"/>
    <n v="402.70588235294116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b v="0"/>
    <x v="84"/>
    <b v="0"/>
    <s v="technology/web"/>
    <n v="1153.8461538461538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n v="1452530564"/>
    <b v="0"/>
    <x v="78"/>
    <b v="0"/>
    <s v="technology/web"/>
    <e v="#DIV/0!"/>
    <e v="#DIV/0!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n v="1443562848"/>
    <b v="0"/>
    <x v="29"/>
    <b v="0"/>
    <s v="technology/web"/>
    <n v="1111.1111111111111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b v="0"/>
    <x v="22"/>
    <b v="0"/>
    <s v="technology/web"/>
    <n v="36.764705882352942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b v="0"/>
    <x v="80"/>
    <b v="0"/>
    <s v="technology/web"/>
    <n v="142.85714285714286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b v="0"/>
    <x v="33"/>
    <b v="0"/>
    <s v="technology/web"/>
    <n v="19.836022216344883"/>
    <n v="135.03571428571428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n v="1447166896"/>
    <b v="0"/>
    <x v="78"/>
    <b v="0"/>
    <s v="technology/web"/>
    <e v="#DIV/0!"/>
    <e v="#DIV/0!"/>
    <x v="2"/>
    <x v="7"/>
    <x v="552"/>
    <d v="2016-01-09T14:48:16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n v="1413393391"/>
    <b v="0"/>
    <x v="79"/>
    <b v="0"/>
    <s v="technology/web"/>
    <n v="203.2520325203252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b v="0"/>
    <x v="19"/>
    <b v="0"/>
    <s v="technology/web"/>
    <n v="2.7330508474576272"/>
    <n v="64.363636363636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b v="0"/>
    <x v="78"/>
    <b v="0"/>
    <s v="technology/web"/>
    <e v="#DIV/0!"/>
    <e v="#DIV/0!"/>
    <x v="2"/>
    <x v="7"/>
    <x v="555"/>
    <d v="2016-06-12T08:29:03"/>
  </r>
  <r>
    <n v="556"/>
    <s v="Braille Academy"/>
    <s v="An educational platform for learning Unified English Braille Code"/>
    <x v="6"/>
    <n v="200"/>
    <x v="2"/>
    <s v="US"/>
    <s v="USD"/>
    <n v="1452112717"/>
    <n v="1449520717"/>
    <b v="0"/>
    <x v="29"/>
    <b v="0"/>
    <s v="technology/web"/>
    <n v="40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n v="1478126203"/>
    <b v="0"/>
    <x v="9"/>
    <b v="0"/>
    <s v="technology/web"/>
    <n v="109.80966325036603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n v="1424639505"/>
    <b v="0"/>
    <x v="78"/>
    <b v="0"/>
    <s v="technology/web"/>
    <e v="#DIV/0!"/>
    <e v="#DIV/0!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b v="0"/>
    <x v="29"/>
    <b v="0"/>
    <s v="technology/web"/>
    <n v="4800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b v="0"/>
    <x v="83"/>
    <b v="0"/>
    <s v="technology/web"/>
    <n v="8333.3333333333339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b v="0"/>
    <x v="84"/>
    <b v="0"/>
    <s v="technology/web"/>
    <n v="272.72727272727275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b v="0"/>
    <x v="78"/>
    <b v="0"/>
    <s v="technology/web"/>
    <e v="#DIV/0!"/>
    <e v="#DIV/0!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b v="0"/>
    <x v="84"/>
    <b v="0"/>
    <s v="technology/web"/>
    <n v="1102.9411764705883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b v="0"/>
    <x v="29"/>
    <b v="0"/>
    <s v="technology/web"/>
    <n v="18000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b v="0"/>
    <x v="78"/>
    <b v="0"/>
    <s v="technology/web"/>
    <e v="#DIV/0!"/>
    <e v="#DIV/0!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n v="1465921533"/>
    <b v="0"/>
    <x v="29"/>
    <b v="0"/>
    <s v="technology/web"/>
    <n v="5000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b v="0"/>
    <x v="78"/>
    <b v="0"/>
    <s v="technology/web"/>
    <e v="#DIV/0!"/>
    <e v="#DIV/0!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b v="0"/>
    <x v="81"/>
    <b v="0"/>
    <s v="technology/web"/>
    <n v="100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n v="1449087612"/>
    <b v="0"/>
    <x v="29"/>
    <b v="0"/>
    <s v="technology/web"/>
    <n v="125"/>
    <n v="20"/>
    <x v="2"/>
    <x v="7"/>
    <x v="569"/>
    <d v="2016-01-01T20:20:12"/>
  </r>
  <r>
    <n v="570"/>
    <s v="Relaunching in May"/>
    <s v="Humans have AM/FM/Satellite radio, kids have radio Disney, pets have DogCatRadio."/>
    <x v="94"/>
    <n v="142"/>
    <x v="2"/>
    <s v="US"/>
    <s v="USD"/>
    <n v="1455822569"/>
    <n v="1453230569"/>
    <b v="0"/>
    <x v="29"/>
    <b v="0"/>
    <s v="technology/web"/>
    <n v="598.5915492957746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b v="0"/>
    <x v="84"/>
    <b v="0"/>
    <s v="technology/web"/>
    <n v="235.84905660377359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n v="1444065088"/>
    <b v="0"/>
    <x v="78"/>
    <b v="0"/>
    <s v="technology/web"/>
    <e v="#DIV/0!"/>
    <e v="#DIV/0!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b v="0"/>
    <x v="82"/>
    <b v="0"/>
    <s v="technology/web"/>
    <n v="256.90173410404623"/>
    <n v="38.444444444444443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b v="0"/>
    <x v="80"/>
    <b v="0"/>
    <s v="technology/web"/>
    <n v="139.75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b v="0"/>
    <x v="80"/>
    <b v="0"/>
    <s v="technology/web"/>
    <n v="231.66023166023166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n v="1422357552"/>
    <b v="0"/>
    <x v="29"/>
    <b v="0"/>
    <s v="technology/web"/>
    <n v="80000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b v="0"/>
    <x v="29"/>
    <b v="0"/>
    <s v="technology/web"/>
    <n v="500"/>
    <n v="10"/>
    <x v="2"/>
    <x v="7"/>
    <x v="577"/>
    <d v="2016-05-20T14:08:22"/>
  </r>
  <r>
    <n v="578"/>
    <s v="weBuy Crowdsourced Shopping"/>
    <s v="weBuy trade built on technology and Crowd Sourced Power"/>
    <x v="152"/>
    <n v="14"/>
    <x v="2"/>
    <s v="GB"/>
    <s v="GBP"/>
    <n v="1441633993"/>
    <n v="1439560393"/>
    <b v="0"/>
    <x v="63"/>
    <b v="0"/>
    <s v="technology/web"/>
    <n v="8928.5714285714294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n v="1416947223"/>
    <b v="0"/>
    <x v="81"/>
    <b v="0"/>
    <s v="technology/web"/>
    <n v="68.571428571428569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b v="0"/>
    <x v="29"/>
    <b v="0"/>
    <s v="technology/web"/>
    <n v="3000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b v="0"/>
    <x v="78"/>
    <b v="0"/>
    <s v="technology/web"/>
    <e v="#DIV/0!"/>
    <e v="#DIV/0!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b v="0"/>
    <x v="78"/>
    <b v="0"/>
    <s v="technology/web"/>
    <e v="#DIV/0!"/>
    <e v="#DIV/0!"/>
    <x v="2"/>
    <x v="7"/>
    <x v="582"/>
    <d v="2015-03-15T18:00:00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n v="1424212287"/>
    <b v="0"/>
    <x v="29"/>
    <b v="0"/>
    <s v="technology/web"/>
    <n v="9000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n v="1423933916"/>
    <b v="0"/>
    <x v="84"/>
    <b v="0"/>
    <s v="technology/web"/>
    <n v="100"/>
    <n v="5"/>
    <x v="2"/>
    <x v="7"/>
    <x v="584"/>
    <d v="2015-03-16T16:11:56"/>
  </r>
  <r>
    <n v="585"/>
    <s v="Link Card"/>
    <s v="SAVE UP TO 40% WHEN YOU SPEND!_x000a__x000a_PRE-ORDER YOUR LINK CARD TODAY"/>
    <x v="7"/>
    <n v="0"/>
    <x v="2"/>
    <s v="GB"/>
    <s v="GBP"/>
    <n v="1448928000"/>
    <n v="1444123377"/>
    <b v="0"/>
    <x v="78"/>
    <b v="0"/>
    <s v="technology/web"/>
    <e v="#DIV/0!"/>
    <e v="#DIV/0!"/>
    <x v="2"/>
    <x v="7"/>
    <x v="585"/>
    <d v="2015-12-01T00:00:00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n v="1421440207"/>
    <b v="0"/>
    <x v="80"/>
    <b v="0"/>
    <s v="technology/web"/>
    <n v="178.57142857142858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b v="0"/>
    <x v="63"/>
    <b v="0"/>
    <s v="technology/web"/>
    <n v="11.009174311926605"/>
    <n v="389.28571428571428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b v="0"/>
    <x v="84"/>
    <b v="0"/>
    <s v="technology/web"/>
    <n v="29.900332225913623"/>
    <n v="150.5"/>
    <x v="2"/>
    <x v="7"/>
    <x v="588"/>
    <d v="2016-11-17T19:28:06"/>
  </r>
  <r>
    <n v="589"/>
    <s v="Get Neighborly"/>
    <s v="Services closer than you think..."/>
    <x v="51"/>
    <n v="1"/>
    <x v="2"/>
    <s v="US"/>
    <s v="USD"/>
    <n v="1436366699"/>
    <n v="1435070699"/>
    <b v="0"/>
    <x v="29"/>
    <b v="0"/>
    <s v="technology/web"/>
    <n v="7500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b v="0"/>
    <x v="82"/>
    <b v="0"/>
    <s v="technology/web"/>
    <n v="22.421524663677129"/>
    <n v="24.777777777777779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b v="0"/>
    <x v="84"/>
    <b v="0"/>
    <s v="technology/web"/>
    <n v="1639.344262295082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b v="0"/>
    <x v="29"/>
    <b v="0"/>
    <s v="technology/web"/>
    <n v="30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b v="0"/>
    <x v="63"/>
    <b v="0"/>
    <s v="technology/web"/>
    <n v="4.3478260869565215"/>
    <n v="16.428571428571427"/>
    <x v="2"/>
    <x v="7"/>
    <x v="593"/>
    <d v="2015-04-06T15:15:45"/>
  </r>
  <r>
    <n v="594"/>
    <s v="Unleashed Fitness"/>
    <s v="Creating a fitness site that will change the fitness game forever!"/>
    <x v="31"/>
    <n v="26"/>
    <x v="2"/>
    <s v="US"/>
    <s v="USD"/>
    <n v="1460832206"/>
    <n v="1458240206"/>
    <b v="0"/>
    <x v="84"/>
    <b v="0"/>
    <s v="technology/web"/>
    <n v="961.53846153846155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n v="1426815638"/>
    <b v="0"/>
    <x v="22"/>
    <b v="0"/>
    <s v="technology/web"/>
    <n v="234.74178403755869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n v="1475530292"/>
    <b v="0"/>
    <x v="84"/>
    <b v="0"/>
    <s v="technology/web"/>
    <n v="3333.3333333333335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n v="1466787335"/>
    <b v="0"/>
    <x v="84"/>
    <b v="0"/>
    <s v="technology/web"/>
    <n v="375"/>
    <n v="10"/>
    <x v="2"/>
    <x v="7"/>
    <x v="597"/>
    <d v="2016-07-31T16:00:00"/>
  </r>
  <r>
    <n v="598"/>
    <s v="Goals not creeds"/>
    <s v="This is a project to create a crowd-funding site for Urantia Book readers worldwide."/>
    <x v="30"/>
    <n v="850"/>
    <x v="2"/>
    <s v="US"/>
    <s v="USD"/>
    <n v="1417737781"/>
    <n v="1415145781"/>
    <b v="0"/>
    <x v="63"/>
    <b v="0"/>
    <s v="technology/web"/>
    <n v="2.9411764705882355"/>
    <n v="121.428571428571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n v="1423769402"/>
    <b v="0"/>
    <x v="84"/>
    <b v="0"/>
    <s v="technology/web"/>
    <n v="1612.9032258064517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n v="1426014562"/>
    <b v="0"/>
    <x v="29"/>
    <b v="0"/>
    <s v="technology/web"/>
    <n v="50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b v="0"/>
    <x v="79"/>
    <b v="0"/>
    <s v="technology/web"/>
    <n v="71.428571428571431"/>
    <n v="23.333333333333332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b v="0"/>
    <x v="78"/>
    <b v="0"/>
    <s v="technology/web"/>
    <e v="#DIV/0!"/>
    <e v="#DIV/0!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n v="1405437623"/>
    <b v="0"/>
    <x v="62"/>
    <b v="0"/>
    <s v="technology/web"/>
    <n v="25.422867021456902"/>
    <n v="45.386153846153846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b v="0"/>
    <x v="78"/>
    <b v="0"/>
    <s v="technology/web"/>
    <e v="#DIV/0!"/>
    <e v="#DIV/0!"/>
    <x v="2"/>
    <x v="7"/>
    <x v="604"/>
    <d v="2014-08-28T00:50:56"/>
  </r>
  <r>
    <n v="605"/>
    <s v="Teach Your Parents iPad (Canceled)"/>
    <s v="An iPad support care package for your parents / seniors."/>
    <x v="10"/>
    <n v="131"/>
    <x v="1"/>
    <s v="US"/>
    <s v="USD"/>
    <n v="1440318908"/>
    <n v="1436430908"/>
    <b v="0"/>
    <x v="22"/>
    <b v="0"/>
    <s v="technology/web"/>
    <n v="38.167938931297712"/>
    <n v="16.375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b v="0"/>
    <x v="29"/>
    <b v="0"/>
    <s v="technology/web"/>
    <n v="500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n v="1445629736"/>
    <b v="0"/>
    <x v="78"/>
    <b v="0"/>
    <s v="technology/web"/>
    <e v="#DIV/0!"/>
    <e v="#DIV/0!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b v="0"/>
    <x v="81"/>
    <b v="0"/>
    <s v="technology/web"/>
    <n v="102.6694045174538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b v="0"/>
    <x v="29"/>
    <b v="0"/>
    <s v="technology/web"/>
    <n v="156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n v="1427140586"/>
    <b v="0"/>
    <x v="78"/>
    <b v="0"/>
    <s v="technology/web"/>
    <e v="#DIV/0!"/>
    <e v="#DIV/0!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b v="0"/>
    <x v="78"/>
    <b v="0"/>
    <s v="technology/web"/>
    <e v="#DIV/0!"/>
    <e v="#DIV/0!"/>
    <x v="2"/>
    <x v="7"/>
    <x v="611"/>
    <d v="2016-01-19T13:27:17"/>
  </r>
  <r>
    <n v="612"/>
    <s v="Web Streaming 2.0 (Canceled)"/>
    <s v="A Fast and Reliable new Web platform to stream videos from Internet"/>
    <x v="3"/>
    <n v="0"/>
    <x v="1"/>
    <s v="IT"/>
    <s v="EUR"/>
    <n v="1472777146"/>
    <n v="1470185146"/>
    <b v="0"/>
    <x v="78"/>
    <b v="0"/>
    <s v="technology/web"/>
    <e v="#DIV/0!"/>
    <e v="#DIV/0!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b v="0"/>
    <x v="212"/>
    <b v="0"/>
    <s v="technology/web"/>
    <n v="4.6809174598221253"/>
    <n v="105.93388429752066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n v="1464139740"/>
    <b v="0"/>
    <x v="78"/>
    <b v="0"/>
    <s v="technology/web"/>
    <e v="#DIV/0!"/>
    <e v="#DIV/0!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n v="1440557759"/>
    <b v="0"/>
    <x v="78"/>
    <b v="0"/>
    <s v="technology/web"/>
    <e v="#DIV/0!"/>
    <e v="#DIV/0!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b v="0"/>
    <x v="78"/>
    <b v="0"/>
    <s v="technology/web"/>
    <e v="#DIV/0!"/>
    <e v="#DIV/0!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b v="0"/>
    <x v="83"/>
    <b v="0"/>
    <s v="technology/web"/>
    <n v="33.333333333333336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b v="0"/>
    <x v="78"/>
    <b v="0"/>
    <s v="technology/web"/>
    <e v="#DIV/0!"/>
    <e v="#DIV/0!"/>
    <x v="2"/>
    <x v="7"/>
    <x v="618"/>
    <d v="2015-12-09T19:26:43"/>
  </r>
  <r>
    <n v="619"/>
    <s v="Big Data (Canceled)"/>
    <s v="Big Data Sets for researchers interested in improving the quality of life."/>
    <x v="156"/>
    <n v="1"/>
    <x v="1"/>
    <s v="US"/>
    <s v="USD"/>
    <n v="1416933390"/>
    <n v="1411745790"/>
    <b v="0"/>
    <x v="29"/>
    <b v="0"/>
    <s v="technology/web"/>
    <n v="2500000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n v="1405098738"/>
    <b v="0"/>
    <x v="29"/>
    <b v="0"/>
    <s v="technology/web"/>
    <n v="100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b v="0"/>
    <x v="83"/>
    <b v="0"/>
    <s v="technology/web"/>
    <n v="95.785440613026822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b v="0"/>
    <x v="82"/>
    <b v="0"/>
    <s v="technology/web"/>
    <n v="17.595307917888562"/>
    <n v="37.888888888888886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b v="0"/>
    <x v="78"/>
    <b v="0"/>
    <s v="technology/web"/>
    <e v="#DIV/0!"/>
    <e v="#DIV/0!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n v="1429055041"/>
    <b v="0"/>
    <x v="78"/>
    <b v="0"/>
    <s v="technology/web"/>
    <e v="#DIV/0!"/>
    <e v="#DIV/0!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b v="0"/>
    <x v="78"/>
    <b v="0"/>
    <s v="technology/web"/>
    <e v="#DIV/0!"/>
    <e v="#DIV/0!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b v="0"/>
    <x v="70"/>
    <b v="0"/>
    <s v="technology/web"/>
    <n v="5.7537399309551205"/>
    <n v="111.410256410256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b v="0"/>
    <x v="29"/>
    <b v="0"/>
    <s v="technology/web"/>
    <n v="5000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n v="1402677457"/>
    <b v="0"/>
    <x v="78"/>
    <b v="0"/>
    <s v="technology/web"/>
    <e v="#DIV/0!"/>
    <e v="#DIV/0!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b v="0"/>
    <x v="83"/>
    <b v="0"/>
    <s v="technology/web"/>
    <n v="571.42857142857144"/>
    <n v="116.666666666666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b v="0"/>
    <x v="29"/>
    <b v="0"/>
    <s v="technology/web"/>
    <n v="1199.9000000000001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n v="1461954729"/>
    <b v="0"/>
    <x v="82"/>
    <b v="0"/>
    <s v="technology/web"/>
    <n v="72.463768115942031"/>
    <n v="76.666666666666671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n v="1445874565"/>
    <b v="0"/>
    <x v="78"/>
    <b v="0"/>
    <s v="technology/web"/>
    <e v="#DIV/0!"/>
    <e v="#DIV/0!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n v="1463469062"/>
    <b v="0"/>
    <x v="20"/>
    <b v="0"/>
    <s v="technology/web"/>
    <n v="8.0321285140562253"/>
    <n v="49.8"/>
    <x v="2"/>
    <x v="7"/>
    <x v="633"/>
    <d v="2016-06-17T23:00:00"/>
  </r>
  <r>
    <n v="634"/>
    <s v="pitchtograndma (Canceled)"/>
    <s v="We help companies to explain what they do in simple, grandma-would-understand terms."/>
    <x v="10"/>
    <n v="1"/>
    <x v="1"/>
    <s v="US"/>
    <s v="USD"/>
    <n v="1424989029"/>
    <n v="1422397029"/>
    <b v="0"/>
    <x v="29"/>
    <b v="0"/>
    <s v="technology/web"/>
    <n v="5000"/>
    <n v="1"/>
    <x v="2"/>
    <x v="7"/>
    <x v="634"/>
    <d v="2015-02-26T22:17:09"/>
  </r>
  <r>
    <n v="635"/>
    <s v="Pleero, A Technology Team Building Website (Canceled)"/>
    <s v="Network used for building technology development teams."/>
    <x v="31"/>
    <n v="2"/>
    <x v="1"/>
    <s v="US"/>
    <s v="USD"/>
    <n v="1428804762"/>
    <n v="1426212762"/>
    <b v="0"/>
    <x v="29"/>
    <b v="0"/>
    <s v="technology/web"/>
    <n v="12500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n v="1430996150"/>
    <b v="0"/>
    <x v="29"/>
    <b v="0"/>
    <s v="technology/web"/>
    <n v="500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b v="0"/>
    <x v="78"/>
    <b v="0"/>
    <s v="technology/web"/>
    <e v="#DIV/0!"/>
    <e v="#DIV/0!"/>
    <x v="2"/>
    <x v="7"/>
    <x v="637"/>
    <d v="2017-02-25T23:04:00"/>
  </r>
  <r>
    <n v="638"/>
    <s v="W (Canceled)"/>
    <s v="O0"/>
    <x v="61"/>
    <n v="18"/>
    <x v="1"/>
    <s v="DE"/>
    <s v="EUR"/>
    <n v="1490447662"/>
    <n v="1485267262"/>
    <b v="0"/>
    <x v="79"/>
    <b v="0"/>
    <s v="technology/web"/>
    <n v="11111.111111111111"/>
    <n v="3"/>
    <x v="2"/>
    <x v="7"/>
    <x v="638"/>
    <d v="2017-03-25T13:14:22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n v="1408024795"/>
    <b v="0"/>
    <x v="29"/>
    <b v="0"/>
    <s v="technology/web"/>
    <n v="1000000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b v="0"/>
    <x v="84"/>
    <b v="1"/>
    <s v="technology/wearables"/>
    <n v="0.69306930693069302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n v="1436881248"/>
    <b v="0"/>
    <x v="213"/>
    <b v="1"/>
    <s v="technology/wearables"/>
    <n v="0.83919018147487678"/>
    <n v="151.31746031746033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b v="0"/>
    <x v="214"/>
    <b v="1"/>
    <s v="technology/wearables"/>
    <n v="6.8470405379035051E-2"/>
    <n v="134.3592456301748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n v="1428333875"/>
    <b v="0"/>
    <x v="215"/>
    <b v="1"/>
    <s v="technology/wearables"/>
    <n v="0.94510812036897018"/>
    <n v="174.02631578947367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b v="0"/>
    <x v="216"/>
    <b v="1"/>
    <s v="technology/wearables"/>
    <n v="0.33320236259134411"/>
    <n v="73.486268364348675"/>
    <x v="2"/>
    <x v="8"/>
    <x v="644"/>
    <d v="2014-10-29T01:00:00"/>
  </r>
  <r>
    <n v="645"/>
    <s v="Carbon Fiber Collar Stays"/>
    <s v="Ever wanted to own something made out of carbon fiber? Now you can!"/>
    <x v="13"/>
    <n v="5574"/>
    <x v="0"/>
    <s v="US"/>
    <s v="USD"/>
    <n v="1470962274"/>
    <n v="1468370274"/>
    <b v="0"/>
    <x v="186"/>
    <b v="1"/>
    <s v="technology/wearables"/>
    <n v="0.35880875493362036"/>
    <n v="23.518987341772153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b v="0"/>
    <x v="74"/>
    <b v="1"/>
    <s v="technology/wearables"/>
    <n v="0.75828665131136197"/>
    <n v="39.074444444444445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b v="0"/>
    <x v="57"/>
    <b v="1"/>
    <s v="technology/wearables"/>
    <n v="0.93414292386735176"/>
    <n v="125.94117647058823"/>
    <x v="2"/>
    <x v="8"/>
    <x v="647"/>
    <d v="2016-03-17T17:25:49"/>
  </r>
  <r>
    <n v="648"/>
    <s v="Audio Jacket"/>
    <s v="Get ready for the next product that you canâ€™t live without"/>
    <x v="19"/>
    <n v="44388"/>
    <x v="0"/>
    <s v="US"/>
    <s v="USD"/>
    <n v="1413304708"/>
    <n v="1410280708"/>
    <b v="0"/>
    <x v="74"/>
    <b v="1"/>
    <s v="technology/wearables"/>
    <n v="0.78850139677390285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b v="0"/>
    <x v="141"/>
    <b v="1"/>
    <s v="technology/wearables"/>
    <n v="0.71448985424406974"/>
    <n v="42.670731707317074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b v="0"/>
    <x v="53"/>
    <b v="1"/>
    <s v="technology/wearables"/>
    <n v="0.88967971530249113"/>
    <n v="35.125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n v="1415838311"/>
    <b v="0"/>
    <x v="217"/>
    <b v="1"/>
    <s v="technology/wearables"/>
    <n v="0.99474773197517108"/>
    <n v="239.35238095238094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b v="0"/>
    <x v="33"/>
    <b v="1"/>
    <s v="technology/wearables"/>
    <n v="0.99535500995355009"/>
    <n v="107.6428571428571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b v="0"/>
    <x v="218"/>
    <b v="1"/>
    <s v="technology/wearables"/>
    <n v="0.70698358384118321"/>
    <n v="95.830623306233065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b v="0"/>
    <x v="219"/>
    <b v="1"/>
    <s v="technology/wearables"/>
    <n v="0.37412314886983633"/>
    <n v="31.663376110562684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n v="1423609112"/>
    <b v="0"/>
    <x v="220"/>
    <b v="1"/>
    <s v="technology/wearables"/>
    <n v="0.68079312398944769"/>
    <n v="42.886861313868614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b v="0"/>
    <x v="45"/>
    <b v="1"/>
    <s v="technology/wearables"/>
    <n v="0.4682524817381532"/>
    <n v="122.73563218390805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b v="0"/>
    <x v="221"/>
    <b v="1"/>
    <s v="technology/wearables"/>
    <n v="0.79554494828957834"/>
    <n v="190.45454545454547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b v="0"/>
    <x v="222"/>
    <b v="1"/>
    <s v="technology/wearables"/>
    <n v="0.95728534976969215"/>
    <n v="109.33695652173913"/>
    <x v="2"/>
    <x v="8"/>
    <x v="658"/>
    <d v="2015-07-26T18:00:00"/>
  </r>
  <r>
    <n v="659"/>
    <s v="Lulu Watch Designs - Apple Watch"/>
    <s v="Sync up your lifestyle"/>
    <x v="9"/>
    <n v="3017"/>
    <x v="0"/>
    <s v="US"/>
    <s v="USD"/>
    <n v="1440339295"/>
    <n v="1437747295"/>
    <b v="0"/>
    <x v="64"/>
    <b v="1"/>
    <s v="technology/wearables"/>
    <n v="0.99436526350679488"/>
    <n v="143.66666666666666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b v="0"/>
    <x v="59"/>
    <b v="0"/>
    <s v="technology/wearables"/>
    <n v="32.701111837802486"/>
    <n v="84.944444444444443"/>
    <x v="2"/>
    <x v="8"/>
    <x v="660"/>
    <d v="2014-11-09T18:47:59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n v="1474644559"/>
    <b v="0"/>
    <x v="82"/>
    <b v="0"/>
    <s v="technology/wearables"/>
    <n v="105.26315789473684"/>
    <n v="10.555555555555555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n v="1418812247"/>
    <b v="0"/>
    <x v="80"/>
    <b v="0"/>
    <s v="technology/wearables"/>
    <n v="250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b v="0"/>
    <x v="63"/>
    <b v="0"/>
    <s v="technology/wearables"/>
    <n v="285.71428571428572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n v="1426348775"/>
    <b v="0"/>
    <x v="60"/>
    <b v="0"/>
    <s v="technology/wearables"/>
    <n v="13.274336283185841"/>
    <n v="31.172413793103448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b v="0"/>
    <x v="8"/>
    <b v="0"/>
    <s v="technology/wearables"/>
    <n v="5.3648068669527893"/>
    <n v="155.33333333333334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b v="0"/>
    <x v="80"/>
    <b v="0"/>
    <s v="technology/wearables"/>
    <n v="25000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b v="0"/>
    <x v="33"/>
    <b v="0"/>
    <s v="technology/wearables"/>
    <n v="9.9800399201596814"/>
    <n v="178.92857142857142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n v="1427486222"/>
    <b v="0"/>
    <x v="20"/>
    <b v="0"/>
    <s v="technology/wearables"/>
    <n v="21.92982456140351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n v="1465225258"/>
    <b v="0"/>
    <x v="33"/>
    <b v="0"/>
    <s v="technology/wearables"/>
    <n v="4.6495408578402886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b v="0"/>
    <x v="223"/>
    <b v="0"/>
    <s v="technology/wearables"/>
    <n v="3.4156893999772286"/>
    <n v="84.99677419354839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b v="0"/>
    <x v="41"/>
    <b v="0"/>
    <s v="technology/wearables"/>
    <n v="2.5363544132566789"/>
    <n v="788.533333333333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b v="0"/>
    <x v="224"/>
    <b v="0"/>
    <s v="technology/wearables"/>
    <n v="4.6236360273719255"/>
    <n v="50.29767441860465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b v="0"/>
    <x v="83"/>
    <b v="0"/>
    <s v="technology/wearables"/>
    <n v="487.80487804878049"/>
    <n v="68.333333333333329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n v="1402627627"/>
    <b v="0"/>
    <x v="84"/>
    <b v="0"/>
    <s v="technology/wearables"/>
    <n v="3333.3333333333335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b v="0"/>
    <x v="55"/>
    <b v="0"/>
    <s v="technology/wearables"/>
    <n v="6.7340067340067344"/>
    <n v="34.269230769230766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b v="0"/>
    <x v="54"/>
    <b v="0"/>
    <s v="technology/wearables"/>
    <n v="67.980965329707686"/>
    <n v="61.291666666666664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b v="0"/>
    <x v="93"/>
    <b v="0"/>
    <s v="technology/wearables"/>
    <n v="3.9086929330831768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b v="0"/>
    <x v="57"/>
    <b v="0"/>
    <s v="technology/wearables"/>
    <n v="26.173285198555956"/>
    <n v="65.17647058823529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b v="0"/>
    <x v="225"/>
    <b v="0"/>
    <s v="technology/wearables"/>
    <n v="6.4574600657074885"/>
    <n v="93.90425531914893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b v="0"/>
    <x v="135"/>
    <b v="0"/>
    <s v="technology/wearables"/>
    <n v="3.859215807347947"/>
    <n v="150.65116279069767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b v="0"/>
    <x v="29"/>
    <b v="0"/>
    <s v="technology/wearables"/>
    <n v="2500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n v="1486923722"/>
    <b v="0"/>
    <x v="80"/>
    <b v="0"/>
    <s v="technology/wearables"/>
    <n v="943.39622641509436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b v="0"/>
    <x v="83"/>
    <b v="0"/>
    <s v="technology/wearables"/>
    <n v="117.4496644295302"/>
    <n v="99.333333333333329"/>
    <x v="2"/>
    <x v="8"/>
    <x v="683"/>
    <d v="2016-10-31T21:36:04"/>
  </r>
  <r>
    <n v="684"/>
    <s v="Arcus Motion Analyzer | The Versatile Smart Ring"/>
    <s v="Arcus gives your fingers super powers."/>
    <x v="163"/>
    <n v="23948"/>
    <x v="2"/>
    <s v="US"/>
    <s v="USD"/>
    <n v="1406257200"/>
    <n v="1403176891"/>
    <b v="0"/>
    <x v="125"/>
    <b v="0"/>
    <s v="technology/wearables"/>
    <n v="13.362284950726574"/>
    <n v="177.3925925925925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b v="0"/>
    <x v="73"/>
    <b v="0"/>
    <s v="technology/wearables"/>
    <n v="3.6166365280289332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n v="1436026170"/>
    <b v="0"/>
    <x v="78"/>
    <b v="0"/>
    <s v="technology/wearables"/>
    <e v="#DIV/0!"/>
    <e v="#DIV/0!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n v="1481133653"/>
    <b v="0"/>
    <x v="79"/>
    <b v="0"/>
    <s v="technology/wearables"/>
    <n v="28.169014084507044"/>
    <n v="591.66666666666663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b v="0"/>
    <x v="17"/>
    <b v="0"/>
    <s v="technology/wearables"/>
    <n v="1.3700506918755995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b v="0"/>
    <x v="226"/>
    <b v="0"/>
    <s v="technology/wearables"/>
    <n v="1.7346429887898698"/>
    <n v="343.14732142857144"/>
    <x v="2"/>
    <x v="8"/>
    <x v="689"/>
    <d v="2016-12-08T04:59:00"/>
  </r>
  <r>
    <n v="690"/>
    <s v="BLOXSHIELD"/>
    <s v="A radiation shield for your fitness tracker, smartwatch or other wearable smart device"/>
    <x v="22"/>
    <n v="2468"/>
    <x v="2"/>
    <s v="US"/>
    <s v="USD"/>
    <n v="1473400800"/>
    <n v="1469718841"/>
    <b v="0"/>
    <x v="69"/>
    <b v="0"/>
    <s v="technology/wearables"/>
    <n v="8.1037277147487838"/>
    <n v="72.588235294117652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b v="0"/>
    <x v="73"/>
    <b v="0"/>
    <s v="technology/wearables"/>
    <n v="192.30769230769232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b v="0"/>
    <x v="227"/>
    <b v="0"/>
    <s v="technology/wearables"/>
    <n v="15.313935681470138"/>
    <n v="6.4975124378109452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n v="1427829827"/>
    <b v="0"/>
    <x v="228"/>
    <b v="0"/>
    <s v="technology/wearables"/>
    <n v="2.8298149301035713"/>
    <n v="119.38513513513513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b v="0"/>
    <x v="63"/>
    <b v="0"/>
    <s v="technology/wearables"/>
    <n v="254.23728813559322"/>
    <n v="84.285714285714292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b v="0"/>
    <x v="63"/>
    <b v="0"/>
    <s v="technology/wearables"/>
    <n v="94.339622641509436"/>
    <n v="90.857142857142861"/>
    <x v="2"/>
    <x v="8"/>
    <x v="695"/>
    <d v="2014-10-31T12:30:20"/>
  </r>
  <r>
    <n v="696"/>
    <s v="trustee"/>
    <s v="Show your fidelity by wearing the Trustee rings! Show where you are (at)!"/>
    <x v="164"/>
    <n v="1"/>
    <x v="2"/>
    <s v="NL"/>
    <s v="EUR"/>
    <n v="1406326502"/>
    <n v="1403734502"/>
    <b v="0"/>
    <x v="29"/>
    <b v="0"/>
    <s v="technology/wearables"/>
    <n v="175000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b v="0"/>
    <x v="229"/>
    <b v="0"/>
    <s v="technology/wearables"/>
    <n v="2.1561017680034498"/>
    <n v="20.34210526315789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b v="0"/>
    <x v="60"/>
    <b v="0"/>
    <s v="technology/wearables"/>
    <n v="6.4977257959714096"/>
    <n v="530.68965517241384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b v="0"/>
    <x v="230"/>
    <b v="0"/>
    <s v="technology/wearables"/>
    <n v="1.2132667169021305"/>
    <n v="120.39184269662923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b v="0"/>
    <x v="162"/>
    <b v="0"/>
    <s v="technology/wearables"/>
    <n v="37.220843672456574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b v="0"/>
    <x v="64"/>
    <b v="0"/>
    <s v="technology/wearables"/>
    <n v="3.7593984962406015"/>
    <n v="291.33333333333331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b v="0"/>
    <x v="77"/>
    <b v="0"/>
    <s v="technology/wearables"/>
    <n v="3.2453413125458401"/>
    <n v="124.91918918918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n v="1481150949"/>
    <b v="0"/>
    <x v="63"/>
    <b v="0"/>
    <s v="technology/wearables"/>
    <n v="17.921146953405017"/>
    <n v="119.571428571428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n v="1482381468"/>
    <b v="0"/>
    <x v="80"/>
    <b v="0"/>
    <s v="technology/wearables"/>
    <n v="114.34511434511434"/>
    <n v="120.25"/>
    <x v="2"/>
    <x v="8"/>
    <x v="704"/>
    <d v="2017-02-20T04:37:48"/>
  </r>
  <r>
    <n v="705"/>
    <s v="SomnoScope"/>
    <s v="The closest thing ever to the Holy Grail of wearables technology"/>
    <x v="57"/>
    <n v="977"/>
    <x v="2"/>
    <s v="NL"/>
    <s v="EUR"/>
    <n v="1484999278"/>
    <n v="1482407278"/>
    <b v="0"/>
    <x v="81"/>
    <b v="0"/>
    <s v="technology/wearables"/>
    <n v="102.35414534288638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b v="0"/>
    <x v="78"/>
    <b v="0"/>
    <s v="technology/wearables"/>
    <e v="#DIV/0!"/>
    <e v="#DIV/0!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b v="0"/>
    <x v="231"/>
    <b v="0"/>
    <s v="technology/wearables"/>
    <n v="1.266987885359955"/>
    <n v="117.69868421052631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b v="0"/>
    <x v="232"/>
    <b v="0"/>
    <s v="technology/wearables"/>
    <n v="4.5264229942288106"/>
    <n v="23.948509485094849"/>
    <x v="2"/>
    <x v="8"/>
    <x v="708"/>
    <d v="2014-09-13T13:56:40"/>
  </r>
  <r>
    <n v="709"/>
    <s v="lumiglove"/>
    <s v="A &quot;handheld&quot; light, which eases the way you illuminate objects and/or paths."/>
    <x v="36"/>
    <n v="61"/>
    <x v="2"/>
    <s v="US"/>
    <s v="USD"/>
    <n v="1417741159"/>
    <n v="1415149159"/>
    <b v="0"/>
    <x v="84"/>
    <b v="0"/>
    <s v="technology/wearables"/>
    <n v="245.90163934426229"/>
    <n v="30.5"/>
    <x v="2"/>
    <x v="8"/>
    <x v="709"/>
    <d v="2014-12-05T00:59:19"/>
  </r>
  <r>
    <n v="710"/>
    <s v="Hate York Shirt 2.0"/>
    <s v="Shirts, so technologically advanced, they connect mentally to their audience upon sight."/>
    <x v="38"/>
    <n v="0"/>
    <x v="2"/>
    <s v="CA"/>
    <s v="CAD"/>
    <n v="1408495440"/>
    <n v="1405640302"/>
    <b v="0"/>
    <x v="78"/>
    <b v="0"/>
    <s v="technology/wearables"/>
    <e v="#DIV/0!"/>
    <e v="#DIV/0!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b v="0"/>
    <x v="233"/>
    <b v="0"/>
    <s v="technology/wearables"/>
    <n v="2.9593678790210411"/>
    <n v="99.973372781065095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b v="0"/>
    <x v="80"/>
    <b v="0"/>
    <s v="technology/wearables"/>
    <n v="461.90476190476193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b v="0"/>
    <x v="29"/>
    <b v="0"/>
    <s v="technology/wearables"/>
    <n v="125.62814070351759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n v="1483124082"/>
    <b v="0"/>
    <x v="33"/>
    <b v="0"/>
    <s v="technology/wearables"/>
    <n v="6.6696309470875947"/>
    <n v="80.321428571428569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b v="0"/>
    <x v="8"/>
    <b v="0"/>
    <s v="technology/wearables"/>
    <n v="19.798416126709864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n v="1414511307"/>
    <b v="0"/>
    <x v="38"/>
    <b v="0"/>
    <s v="technology/wearables"/>
    <n v="9.79020979020979"/>
    <n v="44.6875"/>
    <x v="2"/>
    <x v="8"/>
    <x v="716"/>
    <d v="2014-12-01T00:00:00"/>
  </r>
  <r>
    <n v="717"/>
    <s v="cool air belt"/>
    <s v="Cool air flowing under clothing keeps you cool."/>
    <x v="57"/>
    <n v="305"/>
    <x v="2"/>
    <s v="US"/>
    <s v="USD"/>
    <n v="1409949002"/>
    <n v="1407357002"/>
    <b v="0"/>
    <x v="80"/>
    <b v="0"/>
    <s v="technology/wearables"/>
    <n v="327.86885245901641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n v="1484684247"/>
    <b v="0"/>
    <x v="80"/>
    <b v="0"/>
    <s v="technology/wearables"/>
    <n v="133.33333333333334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b v="0"/>
    <x v="73"/>
    <b v="0"/>
    <s v="technology/wearables"/>
    <n v="77.319587628865975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n v="1325432091"/>
    <b v="0"/>
    <x v="14"/>
    <b v="1"/>
    <s v="publishing/nonfiction"/>
    <n v="0.69469835466179164"/>
    <n v="66.707317073170728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b v="0"/>
    <x v="46"/>
    <b v="1"/>
    <s v="publishing/nonfiction"/>
    <n v="0.81893538400079902"/>
    <n v="84.142857142857139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b v="0"/>
    <x v="234"/>
    <b v="1"/>
    <s v="publishing/nonfiction"/>
    <n v="0.75743804156819972"/>
    <n v="215.72549019607843"/>
    <x v="3"/>
    <x v="9"/>
    <x v="722"/>
    <d v="2012-04-08T18:19:38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n v="1435606549"/>
    <b v="0"/>
    <x v="61"/>
    <b v="1"/>
    <s v="publishing/nonfiction"/>
    <n v="0.91424392027793011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b v="0"/>
    <x v="235"/>
    <b v="1"/>
    <s v="publishing/nonfiction"/>
    <n v="0.94812278460952915"/>
    <n v="51.62944055944056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n v="1447426912"/>
    <b v="0"/>
    <x v="205"/>
    <b v="1"/>
    <s v="publishing/nonfiction"/>
    <n v="0.99651220727453915"/>
    <n v="143.35714285714286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b v="0"/>
    <x v="2"/>
    <b v="1"/>
    <s v="publishing/nonfiction"/>
    <n v="0.98619329388560162"/>
    <n v="72.428571428571431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b v="0"/>
    <x v="184"/>
    <b v="1"/>
    <s v="publishing/nonfiction"/>
    <n v="0.64302774205401436"/>
    <n v="36.530201342281877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n v="1310069157"/>
    <b v="0"/>
    <x v="208"/>
    <b v="1"/>
    <s v="publishing/nonfiction"/>
    <n v="0.94727469071481352"/>
    <n v="60.903461538461535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b v="0"/>
    <x v="148"/>
    <b v="1"/>
    <s v="publishing/nonfiction"/>
    <n v="0.76540375047837739"/>
    <n v="43.55"/>
    <x v="3"/>
    <x v="9"/>
    <x v="729"/>
    <d v="2012-09-19T04:27:41"/>
  </r>
  <r>
    <n v="730"/>
    <s v="Encyclopedia of Surfing"/>
    <s v="A Massive but Cheerful Online Digital Archive of Surfing"/>
    <x v="22"/>
    <n v="26438"/>
    <x v="0"/>
    <s v="US"/>
    <s v="USD"/>
    <n v="1323280391"/>
    <n v="1320688391"/>
    <b v="0"/>
    <x v="236"/>
    <b v="1"/>
    <s v="publishing/nonfiction"/>
    <n v="0.7564868749527196"/>
    <n v="99.766037735849054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n v="1322852747"/>
    <b v="0"/>
    <x v="26"/>
    <b v="1"/>
    <s v="publishing/nonfiction"/>
    <n v="0.79365079365079361"/>
    <n v="88.732394366197184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b v="0"/>
    <x v="62"/>
    <b v="1"/>
    <s v="publishing/nonfiction"/>
    <n v="0.625"/>
    <n v="4.9230769230769234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b v="0"/>
    <x v="39"/>
    <b v="1"/>
    <s v="publishing/nonfiction"/>
    <n v="0.83001328021248344"/>
    <n v="17.822485207100591"/>
    <x v="3"/>
    <x v="9"/>
    <x v="733"/>
    <d v="2013-12-20T10:04:52"/>
  </r>
  <r>
    <n v="734"/>
    <s v="Sideswiped"/>
    <s v="Sideswiped is my story of growing in and trusting God through the mess and mysteries of life."/>
    <x v="0"/>
    <n v="10670"/>
    <x v="0"/>
    <s v="CA"/>
    <s v="CAD"/>
    <n v="1431147600"/>
    <n v="1428465420"/>
    <b v="0"/>
    <x v="7"/>
    <b v="1"/>
    <s v="publishing/nonfiction"/>
    <n v="0.79662605435801315"/>
    <n v="187.19298245614036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n v="1414975346"/>
    <b v="0"/>
    <x v="194"/>
    <b v="1"/>
    <s v="publishing/nonfiction"/>
    <n v="0.87407710475907086"/>
    <n v="234.80786026200875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b v="0"/>
    <x v="52"/>
    <b v="1"/>
    <s v="publishing/nonfiction"/>
    <n v="0.31732040546496254"/>
    <n v="105.04629629629629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b v="0"/>
    <x v="52"/>
    <b v="1"/>
    <s v="publishing/nonfiction"/>
    <n v="0.81699346405228757"/>
    <n v="56.666666666666664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n v="1414765794"/>
    <b v="0"/>
    <x v="14"/>
    <b v="1"/>
    <s v="publishing/nonfiction"/>
    <n v="0.93691442848219864"/>
    <n v="39.048780487804876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b v="0"/>
    <x v="237"/>
    <b v="1"/>
    <s v="publishing/nonfiction"/>
    <n v="0.63157894736842102"/>
    <n v="68.345323741007192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b v="0"/>
    <x v="10"/>
    <b v="1"/>
    <s v="publishing/nonfiction"/>
    <n v="0.93109869646182497"/>
    <n v="169.57894736842104"/>
    <x v="3"/>
    <x v="9"/>
    <x v="740"/>
    <d v="2015-06-21T03:31:22"/>
  </r>
  <r>
    <n v="741"/>
    <s v="reVILNA: the vilna ghetto project"/>
    <s v="A revolutionary digital mapping project of the Vilna Ghetto"/>
    <x v="93"/>
    <n v="13293.8"/>
    <x v="0"/>
    <s v="US"/>
    <s v="USD"/>
    <n v="1370964806"/>
    <n v="1367940806"/>
    <b v="0"/>
    <x v="225"/>
    <b v="1"/>
    <s v="publishing/nonfiction"/>
    <n v="0.97789947193428517"/>
    <n v="141.42340425531913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b v="0"/>
    <x v="23"/>
    <b v="1"/>
    <s v="publishing/nonfiction"/>
    <n v="0.90322580645161288"/>
    <n v="67.391304347826093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b v="0"/>
    <x v="41"/>
    <b v="1"/>
    <s v="publishing/nonfiction"/>
    <n v="0.67567567567567566"/>
    <n v="54.266666666666666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n v="1352847503"/>
    <b v="0"/>
    <x v="95"/>
    <b v="1"/>
    <s v="publishing/nonfiction"/>
    <n v="0.97732603596559808"/>
    <n v="82.516129032258064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b v="0"/>
    <x v="142"/>
    <b v="1"/>
    <s v="publishing/nonfiction"/>
    <n v="0.55835010060362178"/>
    <n v="53.729729729729726"/>
    <x v="3"/>
    <x v="9"/>
    <x v="745"/>
    <d v="2013-05-03T13:44:05"/>
  </r>
  <r>
    <n v="746"/>
    <s v="Attention: People With Body Parts"/>
    <s v="This is a book of letters. Letters to our body parts."/>
    <x v="174"/>
    <n v="3318"/>
    <x v="0"/>
    <s v="US"/>
    <s v="USD"/>
    <n v="1348372740"/>
    <n v="1346806909"/>
    <b v="0"/>
    <x v="174"/>
    <b v="1"/>
    <s v="publishing/nonfiction"/>
    <n v="0.90024110910186861"/>
    <n v="34.206185567010309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b v="0"/>
    <x v="165"/>
    <b v="1"/>
    <s v="publishing/nonfiction"/>
    <n v="0.99957161216621448"/>
    <n v="127.3272727272727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n v="1405109966"/>
    <b v="0"/>
    <x v="34"/>
    <b v="1"/>
    <s v="publishing/nonfiction"/>
    <n v="0.99750623441396513"/>
    <n v="45.56818181818182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n v="1483050930"/>
    <b v="0"/>
    <x v="238"/>
    <b v="1"/>
    <s v="publishing/nonfiction"/>
    <n v="0.94732853353543012"/>
    <n v="95.963636363636368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n v="1359147872"/>
    <b v="0"/>
    <x v="211"/>
    <b v="1"/>
    <s v="publishing/nonfiction"/>
    <n v="0.97477516999341962"/>
    <n v="77.271186440677965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n v="1308496075"/>
    <b v="0"/>
    <x v="95"/>
    <b v="1"/>
    <s v="publishing/nonfiction"/>
    <n v="0.84388185654008441"/>
    <n v="57.338709677419352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b v="0"/>
    <x v="217"/>
    <b v="1"/>
    <s v="publishing/nonfiction"/>
    <n v="0.89525514771709935"/>
    <n v="53.190476190476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b v="0"/>
    <x v="55"/>
    <b v="1"/>
    <s v="publishing/nonfiction"/>
    <n v="0.78125"/>
    <n v="492.30769230769232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b v="0"/>
    <x v="72"/>
    <b v="1"/>
    <s v="publishing/nonfiction"/>
    <n v="0.96385542168674698"/>
    <n v="42.346938775510203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b v="0"/>
    <x v="32"/>
    <b v="1"/>
    <s v="publishing/nonfiction"/>
    <n v="0.9812810820782748"/>
    <n v="37.466029411764708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n v="1297880659"/>
    <b v="0"/>
    <x v="19"/>
    <b v="1"/>
    <s v="publishing/nonfiction"/>
    <n v="0.84951456310679607"/>
    <n v="37.45454545454545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b v="0"/>
    <x v="59"/>
    <b v="1"/>
    <s v="publishing/nonfiction"/>
    <n v="0.42016806722689076"/>
    <n v="33.055555555555557"/>
    <x v="3"/>
    <x v="9"/>
    <x v="757"/>
    <d v="2012-12-06T01:18:34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n v="1283976268"/>
    <b v="0"/>
    <x v="10"/>
    <b v="1"/>
    <s v="publishing/nonfiction"/>
    <n v="0.98039215686274506"/>
    <n v="134.21052631578948"/>
    <x v="3"/>
    <x v="9"/>
    <x v="758"/>
    <d v="2010-10-08T20:04:28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n v="1401436539"/>
    <b v="0"/>
    <x v="221"/>
    <b v="1"/>
    <s v="publishing/nonfiction"/>
    <n v="0.98116169544740972"/>
    <n v="51.474747474747474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b v="0"/>
    <x v="78"/>
    <b v="0"/>
    <s v="publishing/fiction"/>
    <e v="#DIV/0!"/>
    <e v="#DIV/0!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n v="1388772126"/>
    <b v="0"/>
    <x v="79"/>
    <b v="0"/>
    <s v="publishing/fiction"/>
    <n v="21.276595744680851"/>
    <n v="39.166666666666664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n v="1479328570"/>
    <b v="0"/>
    <x v="78"/>
    <b v="0"/>
    <s v="publishing/fiction"/>
    <e v="#DIV/0!"/>
    <e v="#DIV/0!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n v="1373971408"/>
    <b v="0"/>
    <x v="29"/>
    <b v="0"/>
    <s v="publishing/fiction"/>
    <n v="858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n v="1439266161"/>
    <b v="0"/>
    <x v="78"/>
    <b v="0"/>
    <s v="publishing/fiction"/>
    <e v="#DIV/0!"/>
    <e v="#DIV/0!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b v="0"/>
    <x v="34"/>
    <b v="0"/>
    <s v="publishing/fiction"/>
    <n v="2.7766759222530744"/>
    <n v="57.295454545454547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b v="0"/>
    <x v="78"/>
    <b v="0"/>
    <s v="publishing/fiction"/>
    <e v="#DIV/0!"/>
    <e v="#DIV/0!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b v="0"/>
    <x v="83"/>
    <b v="0"/>
    <s v="publishing/fiction"/>
    <n v="28.248587570621471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b v="0"/>
    <x v="78"/>
    <b v="0"/>
    <s v="publishing/fiction"/>
    <e v="#DIV/0!"/>
    <e v="#DIV/0!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b v="0"/>
    <x v="47"/>
    <b v="0"/>
    <s v="publishing/fiction"/>
    <n v="2.4154589371980677"/>
    <n v="31.846153846153847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b v="0"/>
    <x v="78"/>
    <b v="0"/>
    <s v="publishing/fiction"/>
    <e v="#DIV/0!"/>
    <e v="#DIV/0!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n v="1449863202"/>
    <b v="0"/>
    <x v="29"/>
    <b v="0"/>
    <s v="publishing/fiction"/>
    <n v="3800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b v="0"/>
    <x v="29"/>
    <b v="0"/>
    <s v="publishing/fiction"/>
    <n v="30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n v="1428341985"/>
    <b v="0"/>
    <x v="84"/>
    <b v="0"/>
    <s v="publishing/fiction"/>
    <n v="117.46875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n v="1390589018"/>
    <b v="0"/>
    <x v="82"/>
    <b v="0"/>
    <s v="publishing/fiction"/>
    <n v="1.4245014245014245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n v="1321406795"/>
    <b v="0"/>
    <x v="81"/>
    <b v="0"/>
    <s v="publishing/fiction"/>
    <n v="58.823529411764703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b v="0"/>
    <x v="7"/>
    <b v="0"/>
    <s v="publishing/fiction"/>
    <n v="1.9455252918287937"/>
    <n v="63.122807017543863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n v="1372721577"/>
    <b v="0"/>
    <x v="83"/>
    <b v="0"/>
    <s v="publishing/fiction"/>
    <n v="142.85714285714286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n v="1396284680"/>
    <b v="0"/>
    <x v="29"/>
    <b v="0"/>
    <s v="publishing/fiction"/>
    <n v="250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b v="0"/>
    <x v="79"/>
    <b v="0"/>
    <s v="publishing/fiction"/>
    <n v="37.5"/>
    <n v="66.666666666666671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n v="1301847025"/>
    <b v="0"/>
    <x v="74"/>
    <b v="1"/>
    <s v="music/rock"/>
    <n v="0.96153846153846156"/>
    <n v="38.518518518518519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n v="1368057674"/>
    <b v="0"/>
    <x v="20"/>
    <b v="1"/>
    <s v="music/rock"/>
    <n v="0.75101151863916715"/>
    <n v="42.60920000000000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n v="1343326302"/>
    <b v="0"/>
    <x v="25"/>
    <b v="1"/>
    <s v="music/rock"/>
    <n v="1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b v="0"/>
    <x v="2"/>
    <b v="1"/>
    <s v="music/rock"/>
    <n v="0.67506750675067506"/>
    <n v="63.485714285714288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b v="0"/>
    <x v="73"/>
    <b v="1"/>
    <s v="music/rock"/>
    <n v="0.97560975609756095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b v="0"/>
    <x v="60"/>
    <b v="1"/>
    <s v="music/rock"/>
    <n v="0.55362402285359968"/>
    <n v="31.142758620689655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n v="1331774434"/>
    <b v="0"/>
    <x v="34"/>
    <b v="1"/>
    <s v="music/rock"/>
    <n v="0.70028011204481788"/>
    <n v="162.27272727272728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n v="1380726226"/>
    <b v="0"/>
    <x v="57"/>
    <b v="1"/>
    <s v="music/rock"/>
    <n v="0.87591240875912413"/>
    <n v="80.588235294117652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b v="0"/>
    <x v="69"/>
    <b v="1"/>
    <s v="music/rock"/>
    <n v="0.49138841797498833"/>
    <n v="59.85441176470588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b v="0"/>
    <x v="25"/>
    <b v="1"/>
    <s v="music/rock"/>
    <n v="0.91397849462365588"/>
    <n v="132.85714285714286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b v="0"/>
    <x v="239"/>
    <b v="1"/>
    <s v="music/rock"/>
    <n v="0.69264261165052587"/>
    <n v="92.547820512820508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b v="0"/>
    <x v="130"/>
    <b v="1"/>
    <s v="music/rock"/>
    <n v="0.96277278562259305"/>
    <n v="60.859375"/>
    <x v="4"/>
    <x v="11"/>
    <x v="791"/>
    <d v="2013-11-13T05:59:00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n v="1381265883"/>
    <b v="0"/>
    <x v="65"/>
    <b v="1"/>
    <s v="music/rock"/>
    <n v="0.99557566175914236"/>
    <n v="41.851833333333339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b v="0"/>
    <x v="58"/>
    <b v="1"/>
    <s v="music/rock"/>
    <n v="0.97295882084466978"/>
    <n v="88.325937499999995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b v="0"/>
    <x v="28"/>
    <b v="1"/>
    <s v="music/rock"/>
    <n v="0.94955489614243327"/>
    <n v="158.96226415094338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b v="0"/>
    <x v="192"/>
    <b v="1"/>
    <s v="music/rock"/>
    <n v="0.89456869009584661"/>
    <n v="85.054347826086953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b v="0"/>
    <x v="240"/>
    <b v="1"/>
    <s v="music/rock"/>
    <n v="0.98667982239763197"/>
    <n v="112.6111111111111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b v="0"/>
    <x v="26"/>
    <b v="1"/>
    <s v="music/rock"/>
    <n v="0.92994420334779915"/>
    <n v="45.436619718309856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n v="1409494187"/>
    <b v="0"/>
    <x v="45"/>
    <b v="1"/>
    <s v="music/rock"/>
    <n v="0.87043024123352397"/>
    <n v="46.218390804597703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b v="0"/>
    <x v="33"/>
    <b v="1"/>
    <s v="music/rock"/>
    <n v="0.99980003999200162"/>
    <n v="178.60714285714286"/>
    <x v="4"/>
    <x v="11"/>
    <x v="799"/>
    <d v="2012-04-27T16:00:46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n v="1407839054"/>
    <b v="0"/>
    <x v="66"/>
    <b v="1"/>
    <s v="music/rock"/>
    <n v="0.6573181419807187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n v="1306955120"/>
    <b v="0"/>
    <x v="13"/>
    <b v="1"/>
    <s v="music/rock"/>
    <n v="0.89668808256703869"/>
    <n v="43.733921568627444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b v="0"/>
    <x v="11"/>
    <b v="1"/>
    <s v="music/rock"/>
    <n v="0.98684210526315785"/>
    <n v="81.06666666666666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b v="0"/>
    <x v="44"/>
    <b v="1"/>
    <s v="music/rock"/>
    <n v="0.81128747795414458"/>
    <n v="74.60526315789474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b v="0"/>
    <x v="59"/>
    <b v="1"/>
    <s v="music/rock"/>
    <n v="1"/>
    <n v="305.55555555555554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n v="1306525512"/>
    <b v="0"/>
    <x v="241"/>
    <b v="1"/>
    <s v="music/rock"/>
    <n v="0.95238095238095233"/>
    <n v="58.333333333333336"/>
    <x v="4"/>
    <x v="11"/>
    <x v="805"/>
    <d v="2011-07-16T23:00:00"/>
  </r>
  <r>
    <n v="806"/>
    <s v="Golden Animals NEW Album!"/>
    <s v="Help Golden Animals finish their NEW Album!"/>
    <x v="6"/>
    <n v="8355"/>
    <x v="0"/>
    <s v="US"/>
    <s v="USD"/>
    <n v="1315413339"/>
    <n v="1312821339"/>
    <b v="0"/>
    <x v="26"/>
    <b v="1"/>
    <s v="music/rock"/>
    <n v="0.95751047277079593"/>
    <n v="117.67605633802818"/>
    <x v="4"/>
    <x v="11"/>
    <x v="806"/>
    <d v="2011-09-07T16:35:39"/>
  </r>
  <r>
    <n v="807"/>
    <s v="Sic Vita - New EP Release - 2017"/>
    <s v="Join the Sic Vita family and lend a hand as we create a new album!"/>
    <x v="23"/>
    <n v="4205"/>
    <x v="0"/>
    <s v="US"/>
    <s v="USD"/>
    <n v="1488333600"/>
    <n v="1485270311"/>
    <b v="0"/>
    <x v="7"/>
    <b v="1"/>
    <s v="music/rock"/>
    <n v="0.95124851367419738"/>
    <n v="73.77192982456139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b v="0"/>
    <x v="68"/>
    <b v="1"/>
    <s v="music/rock"/>
    <n v="1"/>
    <n v="104.65116279069767"/>
    <x v="4"/>
    <x v="11"/>
    <x v="808"/>
    <d v="2014-12-22T04:59:00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n v="1387569630"/>
    <b v="0"/>
    <x v="47"/>
    <b v="1"/>
    <s v="music/rock"/>
    <n v="0.96362322331968198"/>
    <n v="79.82692307692308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b v="0"/>
    <x v="74"/>
    <b v="1"/>
    <s v="music/rock"/>
    <n v="0.95238095238095233"/>
    <n v="58.333333333333336"/>
    <x v="4"/>
    <x v="11"/>
    <x v="810"/>
    <d v="2012-09-01T01:21:02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n v="1371569202"/>
    <b v="0"/>
    <x v="8"/>
    <b v="1"/>
    <s v="music/rock"/>
    <n v="0.96153846153846156"/>
    <n v="86.666666666666671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b v="0"/>
    <x v="51"/>
    <b v="1"/>
    <s v="music/rock"/>
    <n v="0.65861690450054888"/>
    <n v="27.606060606060606"/>
    <x v="4"/>
    <x v="11"/>
    <x v="812"/>
    <d v="2013-03-01T13:58:00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n v="1340233365"/>
    <b v="0"/>
    <x v="93"/>
    <b v="1"/>
    <s v="music/rock"/>
    <n v="0.62501562539063471"/>
    <n v="24.999375000000001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b v="0"/>
    <x v="33"/>
    <b v="1"/>
    <s v="music/rock"/>
    <n v="0.78554595443833464"/>
    <n v="45.464285714285715"/>
    <x v="4"/>
    <x v="11"/>
    <x v="814"/>
    <d v="2011-05-31T18:04:00"/>
  </r>
  <r>
    <n v="815"/>
    <s v="Some Late Help for The Early Reset"/>
    <s v="Be a part of helping The Early Reset finish their new 7 song EP."/>
    <x v="23"/>
    <n v="4280"/>
    <x v="0"/>
    <s v="US"/>
    <s v="USD"/>
    <n v="1414879303"/>
    <n v="1412287303"/>
    <b v="0"/>
    <x v="68"/>
    <b v="1"/>
    <s v="music/rock"/>
    <n v="0.93457943925233644"/>
    <n v="99.534883720930239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n v="1362776043"/>
    <b v="0"/>
    <x v="242"/>
    <b v="1"/>
    <s v="music/rock"/>
    <n v="0.86864262181161622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n v="1326810211"/>
    <b v="0"/>
    <x v="23"/>
    <b v="1"/>
    <s v="music/rock"/>
    <n v="0.72933785846955745"/>
    <n v="89.419999999999987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b v="0"/>
    <x v="10"/>
    <b v="1"/>
    <s v="music/rock"/>
    <n v="0.64220183486238536"/>
    <n v="28.684210526315791"/>
    <x v="4"/>
    <x v="11"/>
    <x v="818"/>
    <d v="2012-08-07T17:01:00"/>
  </r>
  <r>
    <n v="819"/>
    <s v="Winter Tour"/>
    <s v="We are touring the Southeast in support of our new EP"/>
    <x v="44"/>
    <n v="435"/>
    <x v="0"/>
    <s v="US"/>
    <s v="USD"/>
    <n v="1387601040"/>
    <n v="1386806254"/>
    <b v="0"/>
    <x v="25"/>
    <b v="1"/>
    <s v="music/rock"/>
    <n v="0.91954022988505746"/>
    <n v="31.071428571428573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n v="1399666342"/>
    <b v="0"/>
    <x v="44"/>
    <b v="1"/>
    <s v="music/rock"/>
    <n v="0.74599030212607231"/>
    <n v="70.55263157894737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n v="1427753265"/>
    <b v="0"/>
    <x v="76"/>
    <b v="1"/>
    <s v="music/rock"/>
    <n v="1"/>
    <n v="224.12820512820514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n v="1346885050"/>
    <b v="0"/>
    <x v="50"/>
    <b v="1"/>
    <s v="music/rock"/>
    <n v="0.83916083916083917"/>
    <n v="51.811594202898547"/>
    <x v="4"/>
    <x v="11"/>
    <x v="822"/>
    <d v="2012-10-05T22:44:10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n v="1424474452"/>
    <b v="0"/>
    <x v="51"/>
    <b v="1"/>
    <s v="music/rock"/>
    <n v="0.55710306406685239"/>
    <n v="43.515151515151516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b v="0"/>
    <x v="241"/>
    <b v="1"/>
    <s v="music/rock"/>
    <n v="0.74415143481698531"/>
    <n v="39.816666666666663"/>
    <x v="4"/>
    <x v="11"/>
    <x v="824"/>
    <d v="2010-04-18T06:59:00"/>
  </r>
  <r>
    <n v="825"/>
    <s v="KILL FREEMAN"/>
    <s v="Kickstarting Kill Freeman independently. Help fund the New Record, Video and Live Shows."/>
    <x v="78"/>
    <n v="12554"/>
    <x v="0"/>
    <s v="US"/>
    <s v="USD"/>
    <n v="1351495284"/>
    <n v="1349335284"/>
    <b v="0"/>
    <x v="221"/>
    <b v="1"/>
    <s v="music/rock"/>
    <n v="0.995698582125219"/>
    <n v="126.8080808080808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n v="1330908930"/>
    <b v="0"/>
    <x v="72"/>
    <b v="1"/>
    <s v="music/rock"/>
    <n v="0.98566308243727596"/>
    <n v="113.87755102040816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b v="0"/>
    <x v="202"/>
    <b v="1"/>
    <s v="music/rock"/>
    <n v="0.967741935483871"/>
    <n v="28.181818181818183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b v="0"/>
    <x v="44"/>
    <b v="1"/>
    <s v="music/rock"/>
    <n v="0.93457943925233644"/>
    <n v="36.60526315789474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b v="0"/>
    <x v="38"/>
    <b v="1"/>
    <s v="music/rock"/>
    <n v="0.96153846153846156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n v="1361363825"/>
    <b v="0"/>
    <x v="58"/>
    <b v="1"/>
    <s v="music/rock"/>
    <n v="0.92735703245749612"/>
    <n v="60.65625"/>
    <x v="4"/>
    <x v="11"/>
    <x v="830"/>
    <d v="2013-03-22T11:37:05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n v="1332948694"/>
    <b v="0"/>
    <x v="9"/>
    <b v="1"/>
    <s v="music/rock"/>
    <n v="0.42857142857142855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b v="0"/>
    <x v="243"/>
    <b v="1"/>
    <s v="music/rock"/>
    <n v="0.99396596395481829"/>
    <n v="97.993896103896105"/>
    <x v="4"/>
    <x v="11"/>
    <x v="832"/>
    <d v="2012-01-21T08:13:00"/>
  </r>
  <r>
    <n v="833"/>
    <s v="Ragman Rolls"/>
    <s v="This is an American rock album."/>
    <x v="12"/>
    <n v="6100"/>
    <x v="0"/>
    <s v="US"/>
    <s v="USD"/>
    <n v="1397941475"/>
    <n v="1395349475"/>
    <b v="0"/>
    <x v="14"/>
    <b v="1"/>
    <s v="music/rock"/>
    <n v="0.98360655737704916"/>
    <n v="148.78048780487805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b v="0"/>
    <x v="11"/>
    <b v="1"/>
    <s v="music/rock"/>
    <n v="0.76325284485151268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n v="1333709958"/>
    <b v="0"/>
    <x v="244"/>
    <b v="1"/>
    <s v="music/rock"/>
    <n v="0.85287846481876328"/>
    <n v="58.625"/>
    <x v="4"/>
    <x v="11"/>
    <x v="835"/>
    <d v="2012-05-19T03:00:00"/>
  </r>
  <r>
    <n v="836"/>
    <s v="DESMADRE Full Album + Press Kit"/>
    <s v="An album you can bring home to mom."/>
    <x v="10"/>
    <n v="5046.5200000000004"/>
    <x v="0"/>
    <s v="US"/>
    <s v="USD"/>
    <n v="1381108918"/>
    <n v="1378516918"/>
    <b v="0"/>
    <x v="67"/>
    <b v="1"/>
    <s v="music/rock"/>
    <n v="0.99078176644499572"/>
    <n v="109.70695652173914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n v="1396396662"/>
    <b v="0"/>
    <x v="95"/>
    <b v="1"/>
    <s v="music/rock"/>
    <n v="0.82101806239737274"/>
    <n v="49.112903225806448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n v="1324243985"/>
    <b v="0"/>
    <x v="42"/>
    <b v="1"/>
    <s v="music/rock"/>
    <n v="0.68775790921595603"/>
    <n v="47.672131147540981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n v="1345745956"/>
    <b v="0"/>
    <x v="93"/>
    <b v="1"/>
    <s v="music/rock"/>
    <n v="0.85751085179982955"/>
    <n v="60.737812499999997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n v="1472102787"/>
    <b v="0"/>
    <x v="245"/>
    <b v="1"/>
    <s v="music/metal"/>
    <n v="0.83045028675448407"/>
    <n v="63.37715789473684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b v="1"/>
    <x v="225"/>
    <b v="1"/>
    <s v="music/metal"/>
    <n v="0.98697196999605208"/>
    <n v="53.893617021276597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b v="1"/>
    <x v="70"/>
    <b v="1"/>
    <s v="music/metal"/>
    <n v="0.95858895705521474"/>
    <n v="66.871794871794876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b v="0"/>
    <x v="246"/>
    <b v="1"/>
    <s v="music/metal"/>
    <n v="0.3743448964312453"/>
    <n v="63.102362204724407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b v="1"/>
    <x v="180"/>
    <b v="1"/>
    <s v="music/metal"/>
    <n v="0.51510989010989006"/>
    <n v="36.628930817610062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n v="1469595396"/>
    <b v="0"/>
    <x v="247"/>
    <b v="1"/>
    <s v="music/metal"/>
    <n v="0.83070139441536062"/>
    <n v="34.005706214689269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n v="1393233855"/>
    <b v="0"/>
    <x v="5"/>
    <b v="1"/>
    <s v="music/metal"/>
    <n v="0.81966602335303018"/>
    <n v="28.553404255319148"/>
    <x v="4"/>
    <x v="12"/>
    <x v="846"/>
    <d v="2014-03-10T14:00:00"/>
  </r>
  <r>
    <n v="847"/>
    <s v="CENTROPYMUSIC"/>
    <s v="MUSIC WITH MEANING!  MUSIC THAT MATTERS!!!"/>
    <x v="185"/>
    <n v="10"/>
    <x v="0"/>
    <s v="US"/>
    <s v="USD"/>
    <n v="1436555376"/>
    <n v="1433963376"/>
    <b v="0"/>
    <x v="29"/>
    <b v="1"/>
    <s v="music/metal"/>
    <n v="1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n v="1426446033"/>
    <b v="0"/>
    <x v="38"/>
    <b v="1"/>
    <s v="music/metal"/>
    <n v="1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b v="0"/>
    <x v="248"/>
    <b v="1"/>
    <s v="music/metal"/>
    <n v="0.8340283569641368"/>
    <n v="41.704347826086959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n v="1458762717"/>
    <b v="0"/>
    <x v="182"/>
    <b v="1"/>
    <s v="music/metal"/>
    <n v="0.64443370388271304"/>
    <n v="46.669172932330824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n v="1464815253"/>
    <b v="0"/>
    <x v="16"/>
    <b v="1"/>
    <s v="music/metal"/>
    <n v="0.76657723265619016"/>
    <n v="37.271428571428572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n v="1476386395"/>
    <b v="0"/>
    <x v="95"/>
    <b v="1"/>
    <s v="music/metal"/>
    <n v="0.95264017419706037"/>
    <n v="59.258064516129032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b v="0"/>
    <x v="73"/>
    <b v="1"/>
    <s v="music/metal"/>
    <n v="1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n v="1480309546"/>
    <b v="0"/>
    <x v="249"/>
    <b v="1"/>
    <s v="music/metal"/>
    <n v="0.84587695837250831"/>
    <n v="65.86232464929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n v="1466737217"/>
    <b v="0"/>
    <x v="5"/>
    <b v="1"/>
    <s v="music/metal"/>
    <n v="0.96666666666666667"/>
    <n v="31.914893617021278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b v="0"/>
    <x v="33"/>
    <b v="1"/>
    <s v="music/metal"/>
    <n v="0.45871559633027525"/>
    <n v="19.464285714285715"/>
    <x v="4"/>
    <x v="12"/>
    <x v="856"/>
    <d v="2016-10-25T19:00:00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n v="1444831031"/>
    <b v="0"/>
    <x v="54"/>
    <b v="1"/>
    <s v="music/metal"/>
    <n v="1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b v="0"/>
    <x v="88"/>
    <b v="1"/>
    <s v="music/metal"/>
    <n v="0.69441631415394056"/>
    <n v="22.737763157894737"/>
    <x v="4"/>
    <x v="12"/>
    <x v="858"/>
    <d v="2015-04-15T22:59:00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n v="1430768468"/>
    <b v="0"/>
    <x v="15"/>
    <b v="1"/>
    <s v="music/metal"/>
    <n v="0.95533795080009554"/>
    <n v="42.724489795918366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b v="0"/>
    <x v="53"/>
    <b v="0"/>
    <s v="music/jazz"/>
    <n v="5.5118110236220472"/>
    <n v="52.916666666666664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b v="0"/>
    <x v="84"/>
    <b v="0"/>
    <s v="music/jazz"/>
    <n v="44.554455445544555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n v="1381583948"/>
    <b v="0"/>
    <x v="80"/>
    <b v="0"/>
    <s v="music/jazz"/>
    <n v="294.11764705882354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n v="1326422966"/>
    <b v="0"/>
    <x v="81"/>
    <b v="0"/>
    <s v="music/jazz"/>
    <n v="22.222222222222221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b v="0"/>
    <x v="1"/>
    <b v="0"/>
    <s v="music/jazz"/>
    <n v="2.4074074074074074"/>
    <n v="34.177215189873415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b v="0"/>
    <x v="84"/>
    <b v="0"/>
    <s v="music/jazz"/>
    <n v="48.888888888888886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n v="1421853518"/>
    <b v="0"/>
    <x v="202"/>
    <b v="0"/>
    <s v="music/jazz"/>
    <n v="5.46875"/>
    <n v="58.181818181818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b v="0"/>
    <x v="202"/>
    <b v="0"/>
    <s v="music/jazz"/>
    <n v="4.1631973355537051"/>
    <n v="109.18181818181819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b v="0"/>
    <x v="29"/>
    <b v="0"/>
    <s v="music/jazz"/>
    <n v="900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b v="0"/>
    <x v="83"/>
    <b v="0"/>
    <s v="music/jazz"/>
    <n v="8.4615384615384617"/>
    <n v="346.66666666666669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b v="0"/>
    <x v="81"/>
    <b v="0"/>
    <s v="music/jazz"/>
    <n v="322.58064516129031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b v="0"/>
    <x v="8"/>
    <b v="0"/>
    <s v="music/jazz"/>
    <n v="18.46153846153846"/>
    <n v="27.083333333333332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n v="1295898527"/>
    <b v="0"/>
    <x v="84"/>
    <b v="0"/>
    <s v="music/jazz"/>
    <n v="123.07692307692308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n v="1349150440"/>
    <b v="0"/>
    <x v="81"/>
    <b v="0"/>
    <s v="music/jazz"/>
    <n v="77.777777777777771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b v="0"/>
    <x v="64"/>
    <b v="0"/>
    <s v="music/jazz"/>
    <n v="4.1095890410958908"/>
    <n v="34.761904761904759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b v="0"/>
    <x v="78"/>
    <b v="0"/>
    <s v="music/jazz"/>
    <e v="#DIV/0!"/>
    <e v="#DIV/0!"/>
    <x v="4"/>
    <x v="13"/>
    <x v="875"/>
    <d v="2015-09-21T17:22:11"/>
  </r>
  <r>
    <n v="876"/>
    <s v="Sound Of Dobells"/>
    <s v="What was the greatest record shop ever?  DOBELLS!"/>
    <x v="189"/>
    <n v="1286"/>
    <x v="2"/>
    <s v="GB"/>
    <s v="GBP"/>
    <n v="1359978927"/>
    <n v="1357127727"/>
    <b v="0"/>
    <x v="43"/>
    <b v="0"/>
    <s v="music/jazz"/>
    <n v="2.4510108864696734"/>
    <n v="28.577777777777779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b v="0"/>
    <x v="60"/>
    <b v="0"/>
    <s v="music/jazz"/>
    <n v="1.4803849000740192"/>
    <n v="46.586206896551722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b v="0"/>
    <x v="84"/>
    <b v="0"/>
    <s v="music/jazz"/>
    <n v="76.92307692307692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b v="0"/>
    <x v="209"/>
    <b v="0"/>
    <s v="music/jazz"/>
    <n v="3.2608695652173911"/>
    <n v="21.466666666666665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b v="0"/>
    <x v="22"/>
    <b v="0"/>
    <s v="music/indie rock"/>
    <n v="33.451327433628322"/>
    <n v="14.125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n v="1322632886"/>
    <b v="0"/>
    <x v="29"/>
    <b v="0"/>
    <s v="music/indie rock"/>
    <n v="125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b v="0"/>
    <x v="25"/>
    <b v="0"/>
    <s v="music/indie rock"/>
    <n v="4.9668874172185431"/>
    <n v="21.571428571428573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b v="0"/>
    <x v="54"/>
    <b v="0"/>
    <s v="music/indie rock"/>
    <n v="2.4987506246876561"/>
    <n v="83.375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n v="1331666146"/>
    <b v="0"/>
    <x v="84"/>
    <b v="0"/>
    <s v="music/indie rock"/>
    <n v="100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n v="1481322911"/>
    <b v="0"/>
    <x v="64"/>
    <b v="0"/>
    <s v="music/indie rock"/>
    <n v="1.3333333333333333"/>
    <n v="35.714285714285715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b v="0"/>
    <x v="63"/>
    <b v="0"/>
    <s v="music/indie rock"/>
    <n v="2.4390243902439024"/>
    <n v="29.285714285714285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b v="0"/>
    <x v="78"/>
    <b v="0"/>
    <s v="music/indie rock"/>
    <e v="#DIV/0!"/>
    <e v="#DIV/0!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b v="0"/>
    <x v="80"/>
    <b v="0"/>
    <s v="music/indie rock"/>
    <n v="13.888888888888889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b v="0"/>
    <x v="58"/>
    <b v="0"/>
    <s v="music/indie rock"/>
    <n v="10.591784164859002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b v="0"/>
    <x v="80"/>
    <b v="0"/>
    <s v="music/indie rock"/>
    <n v="24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n v="1405989930"/>
    <b v="0"/>
    <x v="82"/>
    <b v="0"/>
    <s v="music/indie rock"/>
    <n v="30.76923076923077"/>
    <n v="28.8888888888888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b v="0"/>
    <x v="57"/>
    <b v="0"/>
    <s v="music/indie rock"/>
    <n v="2.4539877300613497"/>
    <n v="143.8235294117647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n v="1425331963"/>
    <b v="0"/>
    <x v="81"/>
    <b v="0"/>
    <s v="music/indie rock"/>
    <n v="10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b v="0"/>
    <x v="28"/>
    <b v="0"/>
    <s v="music/indie rock"/>
    <n v="2.5529742149604289"/>
    <n v="147.81132075471697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b v="0"/>
    <x v="63"/>
    <b v="0"/>
    <s v="music/indie rock"/>
    <n v="41.025641025641029"/>
    <n v="27.857142857142858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b v="0"/>
    <x v="250"/>
    <b v="0"/>
    <s v="music/indie rock"/>
    <n v="2.5"/>
    <n v="44.444444444444443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b v="0"/>
    <x v="78"/>
    <b v="0"/>
    <s v="music/indie rock"/>
    <e v="#DIV/0!"/>
    <e v="#DIV/0!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n v="1322763110"/>
    <b v="0"/>
    <x v="84"/>
    <b v="0"/>
    <s v="music/indie rock"/>
    <n v="35.714285714285715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n v="1302661362"/>
    <b v="0"/>
    <x v="22"/>
    <b v="0"/>
    <s v="music/indie rock"/>
    <n v="2.6785714285714284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n v="1456777402"/>
    <b v="0"/>
    <x v="84"/>
    <b v="0"/>
    <s v="music/jazz"/>
    <n v="238.0952380952381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b v="0"/>
    <x v="78"/>
    <b v="0"/>
    <s v="music/jazz"/>
    <e v="#DIV/0!"/>
    <e v="#DIV/0!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b v="0"/>
    <x v="83"/>
    <b v="0"/>
    <s v="music/jazz"/>
    <n v="333.33333333333331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n v="1346180780"/>
    <b v="0"/>
    <x v="80"/>
    <b v="0"/>
    <s v="music/jazz"/>
    <n v="31.25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n v="1449194137"/>
    <b v="0"/>
    <x v="83"/>
    <b v="0"/>
    <s v="music/jazz"/>
    <n v="331.12582781456956"/>
    <n v="50.333333333333336"/>
    <x v="4"/>
    <x v="13"/>
    <x v="904"/>
    <d v="2016-01-03T01:55:37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b v="0"/>
    <x v="79"/>
    <b v="0"/>
    <s v="music/jazz"/>
    <n v="33.163265306122447"/>
    <n v="32.666666666666664"/>
    <x v="4"/>
    <x v="13"/>
    <x v="905"/>
    <d v="2011-01-24T05:45:26"/>
  </r>
  <r>
    <n v="906"/>
    <s v="24th Music Presents Channeling Motown (Live)"/>
    <s v="The DMV's most respected saxophonist pay tribute to Motown."/>
    <x v="36"/>
    <n v="0"/>
    <x v="2"/>
    <s v="US"/>
    <s v="USD"/>
    <n v="1394681590"/>
    <n v="1392093190"/>
    <b v="0"/>
    <x v="78"/>
    <b v="0"/>
    <s v="music/jazz"/>
    <e v="#DIV/0!"/>
    <e v="#DIV/0!"/>
    <x v="4"/>
    <x v="13"/>
    <x v="906"/>
    <d v="2014-03-13T03:33:10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n v="1313123823"/>
    <b v="0"/>
    <x v="78"/>
    <b v="0"/>
    <s v="music/jazz"/>
    <e v="#DIV/0!"/>
    <e v="#DIV/0!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n v="1276283655"/>
    <b v="0"/>
    <x v="78"/>
    <b v="0"/>
    <s v="music/jazz"/>
    <e v="#DIV/0!"/>
    <e v="#DIV/0!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b v="0"/>
    <x v="22"/>
    <b v="0"/>
    <s v="music/jazz"/>
    <n v="30.76923076923077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b v="0"/>
    <x v="81"/>
    <b v="0"/>
    <s v="music/jazz"/>
    <n v="4.4715447154471546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b v="0"/>
    <x v="78"/>
    <b v="0"/>
    <s v="music/jazz"/>
    <e v="#DIV/0!"/>
    <e v="#DIV/0!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n v="1350009447"/>
    <b v="0"/>
    <x v="84"/>
    <b v="0"/>
    <s v="music/jazz"/>
    <n v="116.66666666666667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b v="0"/>
    <x v="54"/>
    <b v="0"/>
    <s v="music/jazz"/>
    <n v="15.136226034308779"/>
    <n v="82.583333333333329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n v="1343326747"/>
    <b v="0"/>
    <x v="78"/>
    <b v="0"/>
    <s v="music/jazz"/>
    <e v="#DIV/0!"/>
    <e v="#DIV/0!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b v="0"/>
    <x v="82"/>
    <b v="0"/>
    <s v="music/jazz"/>
    <n v="17.333333333333332"/>
    <n v="41.666666666666664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n v="1284409734"/>
    <b v="0"/>
    <x v="78"/>
    <b v="0"/>
    <s v="music/jazz"/>
    <e v="#DIV/0!"/>
    <e v="#DIV/0!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b v="0"/>
    <x v="29"/>
    <b v="0"/>
    <s v="music/jazz"/>
    <n v="166.66666666666666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b v="0"/>
    <x v="73"/>
    <b v="0"/>
    <s v="music/jazz"/>
    <n v="19.897959183673468"/>
    <n v="19.600000000000001"/>
    <x v="4"/>
    <x v="13"/>
    <x v="918"/>
    <d v="2014-12-01T22:59:21"/>
  </r>
  <r>
    <n v="919"/>
    <s v="Jazz CD:  Out of The Blue"/>
    <s v="Cool jazz with a New Orleans flavor."/>
    <x v="22"/>
    <n v="100"/>
    <x v="2"/>
    <s v="US"/>
    <s v="USD"/>
    <n v="1355930645"/>
    <n v="1352906645"/>
    <b v="0"/>
    <x v="29"/>
    <b v="0"/>
    <s v="music/jazz"/>
    <n v="200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n v="1381853222"/>
    <b v="0"/>
    <x v="78"/>
    <b v="0"/>
    <s v="music/jazz"/>
    <e v="#DIV/0!"/>
    <e v="#DIV/0!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b v="0"/>
    <x v="9"/>
    <b v="0"/>
    <s v="music/jazz"/>
    <n v="3.2362459546925568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n v="1409143393"/>
    <b v="0"/>
    <x v="209"/>
    <b v="0"/>
    <s v="music/jazz"/>
    <n v="4.753521126760563"/>
    <n v="189.33333333333334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b v="0"/>
    <x v="79"/>
    <b v="0"/>
    <s v="music/jazz"/>
    <n v="45.454545454545453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b v="0"/>
    <x v="41"/>
    <b v="0"/>
    <s v="music/jazz"/>
    <n v="9.1743119266055047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n v="1382994511"/>
    <b v="0"/>
    <x v="81"/>
    <b v="0"/>
    <s v="music/jazz"/>
    <n v="37.5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b v="0"/>
    <x v="78"/>
    <b v="0"/>
    <s v="music/jazz"/>
    <e v="#DIV/0!"/>
    <e v="#DIV/0!"/>
    <x v="4"/>
    <x v="13"/>
    <x v="926"/>
    <d v="2010-07-08T22:40:00"/>
  </r>
  <r>
    <n v="927"/>
    <s v="JETRO DA SILVA FUNK PROJECT"/>
    <s v="Studio CD/DVD Solo project of Pianist &amp; Keyboardist Jetro da Silva"/>
    <x v="22"/>
    <n v="0"/>
    <x v="2"/>
    <s v="US"/>
    <s v="USD"/>
    <n v="1337024695"/>
    <n v="1334432695"/>
    <b v="0"/>
    <x v="78"/>
    <b v="0"/>
    <s v="music/jazz"/>
    <e v="#DIV/0!"/>
    <e v="#DIV/0!"/>
    <x v="4"/>
    <x v="13"/>
    <x v="927"/>
    <d v="2012-05-14T19:44:55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n v="1348864913"/>
    <b v="0"/>
    <x v="33"/>
    <b v="0"/>
    <s v="music/jazz"/>
    <n v="9.2063492063492056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n v="1331358169"/>
    <b v="0"/>
    <x v="78"/>
    <b v="0"/>
    <s v="music/jazz"/>
    <e v="#DIV/0!"/>
    <e v="#DIV/0!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b v="0"/>
    <x v="81"/>
    <b v="0"/>
    <s v="music/jazz"/>
    <n v="2.6086956521739131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n v="1392021502"/>
    <b v="0"/>
    <x v="63"/>
    <b v="0"/>
    <s v="music/jazz"/>
    <n v="15.267175572519085"/>
    <n v="18.714285714285715"/>
    <x v="4"/>
    <x v="13"/>
    <x v="931"/>
    <d v="2014-03-16T22:00:00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n v="1360106145"/>
    <b v="0"/>
    <x v="209"/>
    <b v="0"/>
    <s v="music/jazz"/>
    <n v="6.8790731354091239"/>
    <n v="46.033333333333331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b v="0"/>
    <x v="84"/>
    <b v="0"/>
    <s v="music/jazz"/>
    <n v="16.666666666666668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n v="1396633284"/>
    <b v="0"/>
    <x v="209"/>
    <b v="0"/>
    <s v="music/jazz"/>
    <n v="3.2894736842105261"/>
    <n v="50.666666666666664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b v="0"/>
    <x v="84"/>
    <b v="0"/>
    <s v="music/jazz"/>
    <n v="70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n v="1323131689"/>
    <b v="0"/>
    <x v="78"/>
    <b v="0"/>
    <s v="music/jazz"/>
    <e v="#DIV/0!"/>
    <e v="#DIV/0!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n v="1380913757"/>
    <b v="0"/>
    <x v="84"/>
    <b v="0"/>
    <s v="music/jazz"/>
    <n v="87.5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n v="1343993448"/>
    <b v="0"/>
    <x v="29"/>
    <b v="0"/>
    <s v="music/jazz"/>
    <n v="280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b v="0"/>
    <x v="84"/>
    <b v="0"/>
    <s v="music/jazz"/>
    <n v="68.75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n v="1435363926"/>
    <b v="0"/>
    <x v="25"/>
    <b v="0"/>
    <s v="technology/wearables"/>
    <n v="5.8290155440414511"/>
    <n v="110.285714285714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b v="0"/>
    <x v="162"/>
    <b v="0"/>
    <s v="technology/wearables"/>
    <n v="43.066322136089575"/>
    <n v="37.451612903225808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b v="0"/>
    <x v="38"/>
    <b v="0"/>
    <s v="technology/wearables"/>
    <n v="11.22754491017964"/>
    <n v="41.75"/>
    <x v="2"/>
    <x v="8"/>
    <x v="942"/>
    <d v="2016-02-18T20:14:20"/>
  </r>
  <r>
    <n v="943"/>
    <s v="SleepMode"/>
    <s v="A mask for home or travel that will give you the best, undisturbed sleep of your life."/>
    <x v="9"/>
    <n v="289"/>
    <x v="2"/>
    <s v="US"/>
    <s v="USD"/>
    <n v="1480438905"/>
    <n v="1477843305"/>
    <b v="0"/>
    <x v="8"/>
    <b v="0"/>
    <s v="technology/wearables"/>
    <n v="10.380622837370241"/>
    <n v="24.083333333333332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n v="1458050450"/>
    <b v="0"/>
    <x v="93"/>
    <b v="0"/>
    <s v="technology/wearables"/>
    <n v="7.5041272699984995"/>
    <n v="69.40625"/>
    <x v="2"/>
    <x v="8"/>
    <x v="944"/>
    <d v="2016-04-18T14:00:00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n v="1482958626"/>
    <b v="0"/>
    <x v="38"/>
    <b v="0"/>
    <s v="technology/wearables"/>
    <n v="40.257648953301128"/>
    <n v="155.25"/>
    <x v="2"/>
    <x v="8"/>
    <x v="945"/>
    <d v="2017-02-18T23:59:00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n v="1470852048"/>
    <b v="0"/>
    <x v="81"/>
    <b v="0"/>
    <s v="technology/wearables"/>
    <n v="52.447552447552447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b v="0"/>
    <x v="78"/>
    <b v="0"/>
    <s v="technology/wearables"/>
    <e v="#DIV/0!"/>
    <e v="#DIV/0!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n v="1455220364"/>
    <b v="0"/>
    <x v="22"/>
    <b v="0"/>
    <s v="technology/wearables"/>
    <n v="8.3333333333333339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n v="1450832576"/>
    <b v="0"/>
    <x v="63"/>
    <b v="0"/>
    <s v="technology/wearables"/>
    <n v="73.260073260073256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n v="1450461661"/>
    <b v="0"/>
    <x v="54"/>
    <b v="0"/>
    <s v="technology/wearables"/>
    <n v="3.566333808844508"/>
    <n v="58.416666666666664"/>
    <x v="2"/>
    <x v="8"/>
    <x v="950"/>
    <d v="2016-01-17T18:01:01"/>
  </r>
  <r>
    <n v="951"/>
    <s v="Smart Harness"/>
    <s v="Revolutionizing the way we walk our dogs!"/>
    <x v="63"/>
    <n v="19195"/>
    <x v="2"/>
    <s v="US"/>
    <s v="USD"/>
    <n v="1465054872"/>
    <n v="1461166872"/>
    <b v="0"/>
    <x v="212"/>
    <b v="0"/>
    <s v="technology/wearables"/>
    <n v="2.6048450117218027"/>
    <n v="158.63636363636363"/>
    <x v="2"/>
    <x v="8"/>
    <x v="951"/>
    <d v="2016-06-04T15:41:12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n v="1476888212"/>
    <b v="0"/>
    <x v="193"/>
    <b v="0"/>
    <s v="technology/wearables"/>
    <n v="2.503576537911302"/>
    <n v="99.857142857142861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b v="0"/>
    <x v="81"/>
    <b v="0"/>
    <s v="technology/wearables"/>
    <n v="119.04761904761905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b v="0"/>
    <x v="196"/>
    <b v="0"/>
    <s v="technology/wearables"/>
    <n v="2.3037935800952236"/>
    <n v="89.191780821917803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n v="1470294300"/>
    <b v="0"/>
    <x v="251"/>
    <b v="0"/>
    <s v="technology/wearables"/>
    <n v="17.663683466792275"/>
    <n v="182.6236559139785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b v="0"/>
    <x v="57"/>
    <b v="0"/>
    <s v="technology/wearables"/>
    <n v="58.072009291521489"/>
    <n v="50.647058823529413"/>
    <x v="2"/>
    <x v="8"/>
    <x v="956"/>
    <d v="2015-04-26T20:55:59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n v="1476710133"/>
    <b v="0"/>
    <x v="63"/>
    <b v="0"/>
    <s v="technology/wearables"/>
    <n v="51.502145922746784"/>
    <n v="33.285714285714285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b v="0"/>
    <x v="57"/>
    <b v="0"/>
    <s v="technology/wearables"/>
    <n v="8.827468785471055"/>
    <n v="51.823529411764703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b v="0"/>
    <x v="199"/>
    <b v="0"/>
    <s v="technology/wearables"/>
    <n v="2.5733401955738548"/>
    <n v="113.62573099415205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n v="1485874955"/>
    <b v="0"/>
    <x v="101"/>
    <b v="0"/>
    <s v="technology/wearables"/>
    <n v="2.169167803547067"/>
    <n v="136.46276595744681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n v="1483634335"/>
    <b v="0"/>
    <x v="238"/>
    <b v="0"/>
    <s v="technology/wearables"/>
    <n v="2.3703186207240701"/>
    <n v="364.35454545454547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b v="0"/>
    <x v="77"/>
    <b v="0"/>
    <s v="technology/wearables"/>
    <n v="3.5112359550561796"/>
    <n v="19.243243243243242"/>
    <x v="2"/>
    <x v="8"/>
    <x v="962"/>
    <d v="2016-02-11T17:05:53"/>
  </r>
  <r>
    <n v="963"/>
    <s v="The Ultimate Learning Center"/>
    <s v="WE are molding an educated, motivated, non violent GENERATION!"/>
    <x v="19"/>
    <n v="377"/>
    <x v="2"/>
    <s v="US"/>
    <s v="USD"/>
    <n v="1476717319"/>
    <n v="1473693319"/>
    <b v="0"/>
    <x v="82"/>
    <b v="0"/>
    <s v="technology/wearables"/>
    <n v="92.838196286472154"/>
    <n v="41.888888888888886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b v="0"/>
    <x v="60"/>
    <b v="0"/>
    <s v="technology/wearables"/>
    <n v="125.14220705346985"/>
    <n v="30.310344827586206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b v="0"/>
    <x v="79"/>
    <b v="0"/>
    <s v="technology/wearables"/>
    <n v="83.892617449664428"/>
    <n v="49.666666666666664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n v="1473174932"/>
    <b v="0"/>
    <x v="209"/>
    <b v="0"/>
    <s v="technology/wearables"/>
    <n v="6.756756756756757"/>
    <n v="59.2"/>
    <x v="2"/>
    <x v="8"/>
    <x v="966"/>
    <d v="2016-10-06T15:15:32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n v="1456121174"/>
    <b v="0"/>
    <x v="75"/>
    <b v="0"/>
    <s v="technology/wearables"/>
    <n v="5.6148231330713081"/>
    <n v="43.97530864197531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b v="0"/>
    <x v="80"/>
    <b v="0"/>
    <s v="technology/wearables"/>
    <n v="75.471698113207552"/>
    <n v="26.5"/>
    <x v="2"/>
    <x v="8"/>
    <x v="968"/>
    <d v="2014-08-15T20:20:34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n v="1483773407"/>
    <b v="0"/>
    <x v="202"/>
    <b v="0"/>
    <s v="technology/wearables"/>
    <n v="2.1428571428571428"/>
    <n v="1272.7272727272727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b v="0"/>
    <x v="25"/>
    <b v="0"/>
    <s v="technology/wearables"/>
    <n v="2.1777003484320558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n v="1429290060"/>
    <b v="0"/>
    <x v="81"/>
    <b v="0"/>
    <s v="technology/wearables"/>
    <n v="442.47787610619469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n v="1407271598"/>
    <b v="0"/>
    <x v="43"/>
    <b v="0"/>
    <s v="technology/wearables"/>
    <n v="2.8880866425992782"/>
    <n v="153.8888888888888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b v="0"/>
    <x v="22"/>
    <b v="0"/>
    <s v="technology/wearables"/>
    <n v="48.661800486618006"/>
    <n v="51.375"/>
    <x v="2"/>
    <x v="8"/>
    <x v="973"/>
    <d v="2015-11-09T01:21:33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n v="1456336756"/>
    <b v="0"/>
    <x v="83"/>
    <b v="0"/>
    <s v="technology/wearables"/>
    <n v="178.57142857142858"/>
    <n v="93.333333333333329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b v="0"/>
    <x v="54"/>
    <b v="0"/>
    <s v="technology/wearables"/>
    <n v="38.358266206367475"/>
    <n v="108.625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b v="0"/>
    <x v="59"/>
    <b v="0"/>
    <s v="technology/wearables"/>
    <n v="51.921079958463139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n v="1453502197"/>
    <b v="0"/>
    <x v="8"/>
    <b v="0"/>
    <s v="technology/wearables"/>
    <n v="2.9702970297029703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n v="1453793101"/>
    <b v="0"/>
    <x v="252"/>
    <b v="0"/>
    <s v="technology/wearables"/>
    <n v="1.7773585681535473"/>
    <n v="790.83739837398377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b v="0"/>
    <x v="93"/>
    <b v="0"/>
    <s v="technology/wearables"/>
    <n v="1.2074728077123704"/>
    <n v="301.93916666666667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b v="0"/>
    <x v="162"/>
    <b v="0"/>
    <s v="technology/wearables"/>
    <n v="6.7294751009421265"/>
    <n v="47.93548387096774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b v="0"/>
    <x v="80"/>
    <b v="0"/>
    <s v="technology/wearables"/>
    <n v="8080.727272727273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n v="1472839486"/>
    <b v="0"/>
    <x v="83"/>
    <b v="0"/>
    <s v="technology/wearables"/>
    <n v="5833.333333333333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b v="0"/>
    <x v="122"/>
    <b v="0"/>
    <s v="technology/wearables"/>
    <n v="3.3891255568924588"/>
    <n v="171.79329608938548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b v="0"/>
    <x v="83"/>
    <b v="0"/>
    <s v="technology/wearables"/>
    <n v="94.339622641509436"/>
    <n v="35.333333333333336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n v="1449011610"/>
    <b v="0"/>
    <x v="23"/>
    <b v="0"/>
    <s v="technology/wearables"/>
    <n v="15.889830508474576"/>
    <n v="82.086956521739125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b v="0"/>
    <x v="23"/>
    <b v="0"/>
    <s v="technology/wearables"/>
    <n v="7.8431372549019605"/>
    <n v="110.8695652173913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n v="1400051050"/>
    <b v="0"/>
    <x v="14"/>
    <b v="0"/>
    <s v="technology/wearables"/>
    <n v="7.5642965204236008"/>
    <n v="161.21951219512195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b v="0"/>
    <x v="78"/>
    <b v="0"/>
    <s v="technology/wearables"/>
    <e v="#DIV/0!"/>
    <e v="#DIV/0!"/>
    <x v="2"/>
    <x v="8"/>
    <x v="988"/>
    <d v="2016-10-01T08:33:45"/>
  </r>
  <r>
    <n v="989"/>
    <s v="Power Rope"/>
    <s v="The most useful phone charger you will ever buy"/>
    <x v="3"/>
    <n v="1677"/>
    <x v="2"/>
    <s v="US"/>
    <s v="USD"/>
    <n v="1475101495"/>
    <n v="1472509495"/>
    <b v="0"/>
    <x v="58"/>
    <b v="0"/>
    <s v="technology/wearables"/>
    <n v="5.9630292188431726"/>
    <n v="52.40625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b v="0"/>
    <x v="84"/>
    <b v="0"/>
    <s v="technology/wearables"/>
    <n v="961.53846153846155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b v="0"/>
    <x v="63"/>
    <b v="0"/>
    <s v="technology/wearables"/>
    <n v="23.584905660377359"/>
    <n v="30.285714285714285"/>
    <x v="2"/>
    <x v="8"/>
    <x v="991"/>
    <d v="2016-07-12T18:51:00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n v="1457475119"/>
    <b v="0"/>
    <x v="80"/>
    <b v="0"/>
    <s v="technology/wearables"/>
    <n v="214.13276231263384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b v="0"/>
    <x v="193"/>
    <b v="0"/>
    <s v="technology/wearables"/>
    <n v="3.9861055748533682"/>
    <n v="89.59693877551021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b v="0"/>
    <x v="202"/>
    <b v="0"/>
    <s v="technology/wearables"/>
    <n v="42.835724994645531"/>
    <n v="424.45454545454544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b v="0"/>
    <x v="82"/>
    <b v="0"/>
    <s v="technology/wearables"/>
    <n v="13.774104683195592"/>
    <n v="80.666666666666671"/>
    <x v="2"/>
    <x v="8"/>
    <x v="995"/>
    <d v="2014-11-29T16:00:00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n v="1403902060"/>
    <b v="0"/>
    <x v="81"/>
    <b v="0"/>
    <s v="technology/wearables"/>
    <n v="61.53846153846154"/>
    <n v="13"/>
    <x v="2"/>
    <x v="8"/>
    <x v="996"/>
    <d v="2014-07-27T15:27:00"/>
  </r>
  <r>
    <n v="997"/>
    <s v="iPhanny"/>
    <s v="The iPhanny keeps your iPhone 6 safe from bending in those dangerous pants pockets."/>
    <x v="10"/>
    <n v="65"/>
    <x v="2"/>
    <s v="US"/>
    <s v="USD"/>
    <n v="1417145297"/>
    <n v="1414549697"/>
    <b v="0"/>
    <x v="22"/>
    <b v="0"/>
    <s v="technology/wearables"/>
    <n v="76.92307692307692"/>
    <n v="8.125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n v="1444017801"/>
    <b v="0"/>
    <x v="194"/>
    <b v="0"/>
    <s v="technology/wearables"/>
    <n v="1.7076988757649068"/>
    <n v="153.42794759825327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n v="1413270690"/>
    <b v="0"/>
    <x v="244"/>
    <b v="0"/>
    <s v="technology/wearables"/>
    <n v="12.83916802191218"/>
    <n v="292.07499999999999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n v="1484357160"/>
    <b v="0"/>
    <x v="79"/>
    <b v="0"/>
    <s v="technology/wearables"/>
    <n v="45.132163034705407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b v="0"/>
    <x v="80"/>
    <b v="0"/>
    <s v="technology/wearables"/>
    <n v="0.96153846153846156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b v="0"/>
    <x v="19"/>
    <b v="0"/>
    <s v="technology/wearables"/>
    <n v="3.3780405405405407"/>
    <n v="134.54545454545453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n v="1487091661"/>
    <b v="0"/>
    <x v="41"/>
    <b v="0"/>
    <s v="technology/wearables"/>
    <n v="6.2285892245406416"/>
    <n v="214.06666666666666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n v="1453222827"/>
    <b v="0"/>
    <x v="195"/>
    <b v="0"/>
    <s v="technology/wearables"/>
    <n v="1.2164266251459712"/>
    <n v="216.3368421052631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n v="1443538783"/>
    <b v="0"/>
    <x v="253"/>
    <b v="0"/>
    <s v="technology/wearables"/>
    <n v="1.3324272827810422"/>
    <n v="932.31055900621118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n v="1417654672"/>
    <b v="0"/>
    <x v="22"/>
    <b v="0"/>
    <s v="technology/wearables"/>
    <n v="17.094017094017094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n v="1478095223"/>
    <b v="0"/>
    <x v="88"/>
    <b v="0"/>
    <s v="technology/wearables"/>
    <n v="2.256317689530686"/>
    <n v="174.94736842105263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b v="0"/>
    <x v="29"/>
    <b v="0"/>
    <s v="technology/wearables"/>
    <n v="374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b v="0"/>
    <x v="21"/>
    <b v="0"/>
    <s v="technology/wearables"/>
    <n v="7.6161462300076161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b v="0"/>
    <x v="80"/>
    <b v="0"/>
    <s v="technology/wearables"/>
    <n v="523.86363636363637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n v="1415050395"/>
    <b v="0"/>
    <x v="29"/>
    <b v="0"/>
    <s v="technology/wearables"/>
    <n v="266.66666666666669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b v="0"/>
    <x v="254"/>
    <b v="0"/>
    <s v="technology/wearables"/>
    <n v="4.6435989080298549E-3"/>
    <n v="1389.3561935483872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b v="0"/>
    <x v="240"/>
    <b v="0"/>
    <s v="technology/wearables"/>
    <n v="2.896200185356812"/>
    <n v="95.911111111111111"/>
    <x v="2"/>
    <x v="8"/>
    <x v="1013"/>
    <d v="2015-12-29T20:00:00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n v="1415750615"/>
    <b v="0"/>
    <x v="38"/>
    <b v="0"/>
    <s v="technology/wearables"/>
    <n v="3.2679738562091503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n v="1445893495"/>
    <b v="0"/>
    <x v="79"/>
    <b v="0"/>
    <s v="technology/wearables"/>
    <n v="37.5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n v="1456108456"/>
    <b v="0"/>
    <x v="44"/>
    <b v="0"/>
    <s v="technology/wearables"/>
    <n v="35.186488388458834"/>
    <n v="74.78947368421052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b v="0"/>
    <x v="255"/>
    <b v="0"/>
    <s v="technology/wearables"/>
    <n v="4.3708586114656365"/>
    <n v="161.11830985915492"/>
    <x v="2"/>
    <x v="8"/>
    <x v="1017"/>
    <d v="2015-11-21T17:12:15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n v="1465904933"/>
    <b v="0"/>
    <x v="63"/>
    <b v="0"/>
    <s v="technology/wearables"/>
    <n v="32.206119162640903"/>
    <n v="88.714285714285708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n v="1420500149"/>
    <b v="0"/>
    <x v="256"/>
    <b v="0"/>
    <s v="technology/wearables"/>
    <n v="2.112676056338028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b v="0"/>
    <x v="209"/>
    <b v="1"/>
    <s v="music/electronic music"/>
    <n v="0.48650345260514755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n v="1443074571"/>
    <b v="1"/>
    <x v="257"/>
    <b v="1"/>
    <s v="music/electronic music"/>
    <n v="0.28424945353042558"/>
    <n v="22.079728033472804"/>
    <x v="4"/>
    <x v="15"/>
    <x v="1021"/>
    <d v="2015-10-17T04:00:00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n v="1429284677"/>
    <b v="1"/>
    <x v="142"/>
    <b v="1"/>
    <s v="music/electronic music"/>
    <n v="0.8703220191470844"/>
    <n v="31.054054054054053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n v="1432245861"/>
    <b v="0"/>
    <x v="132"/>
    <b v="1"/>
    <s v="music/electronic music"/>
    <n v="0.42167404596247099"/>
    <n v="36.206106870229007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b v="1"/>
    <x v="42"/>
    <b v="1"/>
    <s v="music/electronic music"/>
    <n v="0.84290202739010145"/>
    <n v="388.9762295081967"/>
    <x v="4"/>
    <x v="15"/>
    <x v="1024"/>
    <d v="2016-01-31T13:56:03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n v="1423944037"/>
    <b v="1"/>
    <x v="258"/>
    <b v="1"/>
    <s v="music/electronic music"/>
    <n v="0.90968373935117708"/>
    <n v="71.848571428571432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b v="1"/>
    <x v="259"/>
    <b v="1"/>
    <s v="music/electronic music"/>
    <n v="0.99991714972188017"/>
    <n v="57.381803278688523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b v="1"/>
    <x v="112"/>
    <b v="1"/>
    <s v="music/electronic music"/>
    <n v="0.96999870684081213"/>
    <n v="69.666666666666671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b v="1"/>
    <x v="260"/>
    <b v="1"/>
    <s v="music/electronic music"/>
    <n v="0.85273300929478979"/>
    <n v="45.988235294117644"/>
    <x v="4"/>
    <x v="15"/>
    <x v="1028"/>
    <d v="2017-03-06T20:00:00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n v="1423501507"/>
    <b v="0"/>
    <x v="261"/>
    <b v="1"/>
    <s v="music/electronic music"/>
    <n v="0.8947745168217609"/>
    <n v="79.262411347517727"/>
    <x v="4"/>
    <x v="15"/>
    <x v="1029"/>
    <d v="2015-04-04T21:59:00"/>
  </r>
  <r>
    <n v="1030"/>
    <s v="The Gothsicles - I FEEL SICLE"/>
    <s v="Help fund the latest Gothsicles mega-album, I FEEL SICLE!"/>
    <x v="13"/>
    <n v="6842"/>
    <x v="0"/>
    <s v="US"/>
    <s v="USD"/>
    <n v="1473680149"/>
    <n v="1472470549"/>
    <b v="0"/>
    <x v="180"/>
    <b v="1"/>
    <s v="music/electronic music"/>
    <n v="0.29231218941829873"/>
    <n v="43.031446540880502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b v="0"/>
    <x v="221"/>
    <b v="1"/>
    <s v="music/electronic music"/>
    <n v="0.93109869646182497"/>
    <n v="108.48484848484848"/>
    <x v="4"/>
    <x v="15"/>
    <x v="1031"/>
    <d v="2015-12-16T18:20:10"/>
  </r>
  <r>
    <n v="1032"/>
    <s v="Phantom Ship / Coastal (Album Preorder)"/>
    <s v="Ideal for living rooms and open spaces."/>
    <x v="105"/>
    <n v="5858.84"/>
    <x v="0"/>
    <s v="US"/>
    <s v="USD"/>
    <n v="1466697625"/>
    <n v="1464105625"/>
    <b v="0"/>
    <x v="93"/>
    <b v="1"/>
    <s v="music/electronic music"/>
    <n v="0.92168415590799546"/>
    <n v="61.029583333333335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b v="0"/>
    <x v="74"/>
    <b v="1"/>
    <s v="music/electronic music"/>
    <n v="0.97218155197657397"/>
    <n v="50.592592592592595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n v="1467604804"/>
    <b v="0"/>
    <x v="262"/>
    <b v="1"/>
    <s v="music/electronic music"/>
    <n v="0.76922011849066707"/>
    <n v="39.157168674698795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n v="1421076220"/>
    <b v="0"/>
    <x v="88"/>
    <b v="1"/>
    <s v="music/electronic music"/>
    <n v="0.92891760904684972"/>
    <n v="65.15789473684211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n v="1354790790"/>
    <b v="0"/>
    <x v="263"/>
    <b v="1"/>
    <s v="music/electronic music"/>
    <n v="0.88999291961188398"/>
    <n v="23.963127962085309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b v="0"/>
    <x v="64"/>
    <b v="1"/>
    <s v="music/electronic music"/>
    <n v="0.97943192948090108"/>
    <n v="48.619047619047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b v="0"/>
    <x v="42"/>
    <b v="1"/>
    <s v="music/electronic music"/>
    <n v="0.68807339449541283"/>
    <n v="35.73770491803279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b v="0"/>
    <x v="209"/>
    <b v="1"/>
    <s v="music/electronic music"/>
    <n v="0.78003120124804992"/>
    <n v="21.36666666666666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b v="0"/>
    <x v="29"/>
    <b v="0"/>
    <s v="journalism/audio"/>
    <n v="340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n v="1405041992"/>
    <b v="0"/>
    <x v="78"/>
    <b v="0"/>
    <s v="journalism/audio"/>
    <e v="#DIV/0!"/>
    <e v="#DIV/0!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b v="0"/>
    <x v="29"/>
    <b v="0"/>
    <s v="journalism/audio"/>
    <n v="65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n v="1429509855"/>
    <b v="0"/>
    <x v="264"/>
    <b v="0"/>
    <s v="journalism/audio"/>
    <n v="11.713716762328687"/>
    <n v="29.23630136986301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b v="0"/>
    <x v="84"/>
    <b v="0"/>
    <s v="journalism/audio"/>
    <n v="1166.6666666666667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n v="1406235550"/>
    <b v="0"/>
    <x v="22"/>
    <b v="0"/>
    <s v="journalism/audio"/>
    <n v="37.593984962406012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n v="1447273560"/>
    <b v="0"/>
    <x v="78"/>
    <b v="0"/>
    <s v="journalism/audio"/>
    <e v="#DIV/0!"/>
    <e v="#DIV/0!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n v="1412624315"/>
    <b v="0"/>
    <x v="29"/>
    <b v="0"/>
    <s v="journalism/audio"/>
    <n v="2000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b v="0"/>
    <x v="80"/>
    <b v="0"/>
    <s v="journalism/audio"/>
    <n v="70.754716981132077"/>
    <n v="53"/>
    <x v="5"/>
    <x v="16"/>
    <x v="1048"/>
    <d v="2016-09-25T01:16:29"/>
  </r>
  <r>
    <n v="1049"/>
    <s v="J1 (Canceled)"/>
    <s v="------"/>
    <x v="14"/>
    <n v="0"/>
    <x v="1"/>
    <s v="US"/>
    <s v="USD"/>
    <n v="1455272445"/>
    <n v="1452680445"/>
    <b v="0"/>
    <x v="78"/>
    <b v="0"/>
    <s v="journalism/audio"/>
    <e v="#DIV/0!"/>
    <e v="#DIV/0!"/>
    <x v="5"/>
    <x v="16"/>
    <x v="1049"/>
    <d v="2016-02-12T10:20:45"/>
  </r>
  <r>
    <n v="1050"/>
    <s v="The (Secular) Barbershop Podcast (Canceled)"/>
    <s v="Secularism is on the rise and I hear you.Talk to me."/>
    <x v="30"/>
    <n v="0"/>
    <x v="1"/>
    <s v="US"/>
    <s v="USD"/>
    <n v="1442257677"/>
    <n v="1439665677"/>
    <b v="0"/>
    <x v="78"/>
    <b v="0"/>
    <s v="journalism/audio"/>
    <e v="#DIV/0!"/>
    <e v="#DIV/0!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n v="1406679625"/>
    <b v="0"/>
    <x v="78"/>
    <b v="0"/>
    <s v="journalism/audio"/>
    <e v="#DIV/0!"/>
    <e v="#DIV/0!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b v="0"/>
    <x v="78"/>
    <b v="0"/>
    <s v="journalism/audio"/>
    <e v="#DIV/0!"/>
    <e v="#DIV/0!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n v="1486613332"/>
    <b v="0"/>
    <x v="29"/>
    <b v="0"/>
    <s v="journalism/audio"/>
    <n v="100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b v="0"/>
    <x v="78"/>
    <b v="0"/>
    <s v="journalism/audio"/>
    <e v="#DIV/0!"/>
    <e v="#DIV/0!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n v="1454802545"/>
    <b v="0"/>
    <x v="78"/>
    <b v="0"/>
    <s v="journalism/audio"/>
    <e v="#DIV/0!"/>
    <e v="#DIV/0!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b v="0"/>
    <x v="78"/>
    <b v="0"/>
    <s v="journalism/audio"/>
    <e v="#DIV/0!"/>
    <e v="#DIV/0!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n v="1478292883"/>
    <b v="0"/>
    <x v="78"/>
    <b v="0"/>
    <s v="journalism/audio"/>
    <e v="#DIV/0!"/>
    <e v="#DIV/0!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b v="0"/>
    <x v="78"/>
    <b v="0"/>
    <s v="journalism/audio"/>
    <e v="#DIV/0!"/>
    <e v="#DIV/0!"/>
    <x v="5"/>
    <x v="16"/>
    <x v="1058"/>
    <d v="2015-03-26T00:00:00"/>
  </r>
  <r>
    <n v="1059"/>
    <s v="Voice Over Artist (Canceled)"/>
    <s v="Turning myself into a vocal artist."/>
    <x v="184"/>
    <n v="0"/>
    <x v="1"/>
    <s v="US"/>
    <s v="USD"/>
    <n v="1426269456"/>
    <n v="1423681056"/>
    <b v="0"/>
    <x v="78"/>
    <b v="0"/>
    <s v="journalism/audio"/>
    <e v="#DIV/0!"/>
    <e v="#DIV/0!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b v="0"/>
    <x v="29"/>
    <b v="0"/>
    <s v="journalism/audio"/>
    <n v="100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n v="1456987108"/>
    <b v="0"/>
    <x v="78"/>
    <b v="0"/>
    <s v="journalism/audio"/>
    <e v="#DIV/0!"/>
    <e v="#DIV/0!"/>
    <x v="5"/>
    <x v="16"/>
    <x v="1061"/>
    <d v="2016-05-02T01:00:00"/>
  </r>
  <r>
    <n v="1062"/>
    <s v="RETURNING AT A LATER DATE"/>
    <s v="SEE US ON PATREON www.badgirlartwork.com"/>
    <x v="212"/>
    <n v="190"/>
    <x v="1"/>
    <s v="US"/>
    <s v="USD"/>
    <n v="1468351341"/>
    <n v="1467746541"/>
    <b v="0"/>
    <x v="80"/>
    <b v="0"/>
    <s v="journalism/audio"/>
    <n v="1.0473684210526315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b v="0"/>
    <x v="78"/>
    <b v="0"/>
    <s v="journalism/audio"/>
    <e v="#DIV/0!"/>
    <e v="#DIV/0!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b v="0"/>
    <x v="252"/>
    <b v="0"/>
    <s v="games/video games"/>
    <n v="11.142751021418844"/>
    <n v="65.666666666666671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b v="0"/>
    <x v="81"/>
    <b v="0"/>
    <s v="games/video games"/>
    <n v="37.037037037037038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n v="1371769582"/>
    <b v="0"/>
    <x v="265"/>
    <b v="0"/>
    <s v="games/video games"/>
    <n v="29.697089685210848"/>
    <n v="34.128378378378379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n v="1385065931"/>
    <b v="0"/>
    <x v="73"/>
    <b v="0"/>
    <s v="games/video games"/>
    <n v="3.8461538461538463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b v="0"/>
    <x v="80"/>
    <b v="0"/>
    <s v="games/video games"/>
    <n v="666.66666666666663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n v="1382679059"/>
    <b v="0"/>
    <x v="64"/>
    <b v="0"/>
    <s v="games/video games"/>
    <n v="2.5882352941176472"/>
    <n v="40.476190476190474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n v="1347322622"/>
    <b v="0"/>
    <x v="84"/>
    <b v="0"/>
    <s v="games/video games"/>
    <n v="142.85714285714286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b v="0"/>
    <x v="78"/>
    <b v="0"/>
    <s v="games/video games"/>
    <e v="#DIV/0!"/>
    <e v="#DIV/0!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b v="0"/>
    <x v="80"/>
    <b v="0"/>
    <s v="games/video games"/>
    <n v="1470.5882352941176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n v="1316214541"/>
    <b v="0"/>
    <x v="29"/>
    <b v="0"/>
    <s v="games/video games"/>
    <n v="75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b v="0"/>
    <x v="209"/>
    <b v="0"/>
    <s v="games/video games"/>
    <n v="15.849721162312886"/>
    <n v="113.56666666666666"/>
    <x v="6"/>
    <x v="17"/>
    <x v="1074"/>
    <d v="2014-01-04T04:09:05"/>
  </r>
  <r>
    <n v="1075"/>
    <s v="Towers Of The Apocalypse"/>
    <s v="Fully 3D, post Apocalyptic themed tower defense video game. New take on the genre."/>
    <x v="28"/>
    <n v="45"/>
    <x v="2"/>
    <s v="US"/>
    <s v="USD"/>
    <n v="1336340516"/>
    <n v="1333748516"/>
    <b v="0"/>
    <x v="83"/>
    <b v="0"/>
    <s v="games/video games"/>
    <n v="22.222222222222221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n v="1405674250"/>
    <b v="0"/>
    <x v="266"/>
    <b v="0"/>
    <s v="games/video games"/>
    <n v="1.5932361813315206"/>
    <n v="48.281025641025643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n v="1450152011"/>
    <b v="0"/>
    <x v="157"/>
    <b v="0"/>
    <s v="games/video games"/>
    <n v="3.4041394335511983"/>
    <n v="43.976047904191617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n v="1307421721"/>
    <b v="0"/>
    <x v="81"/>
    <b v="0"/>
    <s v="games/video games"/>
    <n v="13.333333333333334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b v="0"/>
    <x v="59"/>
    <b v="0"/>
    <s v="games/video games"/>
    <n v="38.34808259587021"/>
    <n v="37.666666666666664"/>
    <x v="6"/>
    <x v="17"/>
    <x v="1079"/>
    <d v="2016-05-14T13:35:36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n v="1397186333"/>
    <b v="0"/>
    <x v="15"/>
    <b v="0"/>
    <s v="games/video games"/>
    <n v="10.982976386600768"/>
    <n v="18.581632653061224"/>
    <x v="6"/>
    <x v="17"/>
    <x v="1080"/>
    <d v="2014-05-11T03:18:53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n v="1419891292"/>
    <b v="0"/>
    <x v="80"/>
    <b v="0"/>
    <s v="games/video games"/>
    <n v="5666.666666666667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n v="1342043088"/>
    <b v="0"/>
    <x v="83"/>
    <b v="0"/>
    <s v="games/video games"/>
    <n v="178.57142857142858"/>
    <n v="18.666666666666668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b v="0"/>
    <x v="29"/>
    <b v="0"/>
    <s v="games/video games"/>
    <n v="121.95121951219512"/>
    <n v="410"/>
    <x v="6"/>
    <x v="17"/>
    <x v="1083"/>
    <d v="2014-08-02T15:49:43"/>
  </r>
  <r>
    <n v="1084"/>
    <s v="My own channel"/>
    <s v="I want to start my own channel for gaming"/>
    <x v="131"/>
    <n v="0"/>
    <x v="2"/>
    <s v="US"/>
    <s v="USD"/>
    <n v="1407534804"/>
    <n v="1404942804"/>
    <b v="0"/>
    <x v="78"/>
    <b v="0"/>
    <s v="games/video games"/>
    <e v="#DIV/0!"/>
    <e v="#DIV/0!"/>
    <x v="6"/>
    <x v="17"/>
    <x v="1084"/>
    <d v="2014-08-08T21:53:24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n v="1455379575"/>
    <b v="0"/>
    <x v="82"/>
    <b v="0"/>
    <s v="games/video games"/>
    <n v="29.239766081871345"/>
    <n v="114"/>
    <x v="6"/>
    <x v="17"/>
    <x v="1085"/>
    <d v="2016-03-14T15:06:15"/>
  </r>
  <r>
    <n v="1086"/>
    <s v="Cyber Universe Online"/>
    <s v="Humanity's future in the Galaxy"/>
    <x v="102"/>
    <n v="15"/>
    <x v="2"/>
    <s v="US"/>
    <s v="USD"/>
    <n v="1408913291"/>
    <n v="1406321291"/>
    <b v="0"/>
    <x v="84"/>
    <b v="0"/>
    <s v="games/video games"/>
    <n v="1200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b v="0"/>
    <x v="78"/>
    <b v="0"/>
    <s v="games/video games"/>
    <e v="#DIV/0!"/>
    <e v="#DIV/0!"/>
    <x v="6"/>
    <x v="17"/>
    <x v="1087"/>
    <d v="2014-06-15T17:08:07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n v="1395774667"/>
    <b v="0"/>
    <x v="206"/>
    <b v="0"/>
    <s v="games/video games"/>
    <n v="7.0507055406010961"/>
    <n v="43.41727891156463"/>
    <x v="6"/>
    <x v="17"/>
    <x v="1088"/>
    <d v="2014-04-24T19:11:07"/>
  </r>
  <r>
    <n v="1089"/>
    <s v="Farabel"/>
    <s v="Farabel is a single player turn-based fantasy strategy game for Mac/PC/Linux"/>
    <x v="36"/>
    <n v="1174"/>
    <x v="2"/>
    <s v="FR"/>
    <s v="EUR"/>
    <n v="1435293175"/>
    <n v="1432701175"/>
    <b v="0"/>
    <x v="72"/>
    <b v="0"/>
    <s v="games/video games"/>
    <n v="12.776831345826235"/>
    <n v="23.95918367346938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b v="0"/>
    <x v="29"/>
    <b v="0"/>
    <s v="games/video games"/>
    <n v="2599.8000000000002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n v="1457725272"/>
    <b v="0"/>
    <x v="84"/>
    <b v="0"/>
    <s v="games/video games"/>
    <n v="8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b v="0"/>
    <x v="63"/>
    <b v="0"/>
    <s v="games/video games"/>
    <n v="95.238095238095241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b v="0"/>
    <x v="80"/>
    <b v="0"/>
    <s v="games/video games"/>
    <n v="7.1005917159763312"/>
    <n v="10.5625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b v="0"/>
    <x v="74"/>
    <b v="0"/>
    <s v="games/video games"/>
    <n v="5.4644642851721761"/>
    <n v="122.00037037037038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n v="1375275220"/>
    <b v="0"/>
    <x v="225"/>
    <b v="0"/>
    <s v="games/video games"/>
    <n v="19.861762135536665"/>
    <n v="267.80851063829789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b v="0"/>
    <x v="60"/>
    <b v="0"/>
    <s v="games/video games"/>
    <n v="5.5762081784386615"/>
    <n v="74.206896551724142"/>
    <x v="6"/>
    <x v="17"/>
    <x v="1096"/>
    <d v="2014-10-04T03:30:00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n v="1390330877"/>
    <b v="0"/>
    <x v="63"/>
    <b v="0"/>
    <s v="games/video games"/>
    <n v="2127.6595744680849"/>
    <n v="6.7142857142857144"/>
    <x v="6"/>
    <x v="17"/>
    <x v="1097"/>
    <d v="2014-03-02T19:01:17"/>
  </r>
  <r>
    <n v="1098"/>
    <s v="Kick, Punch... Fireball"/>
    <s v="Kick, Punch... Fireball is an FPS type arena game set inside the fantasy world."/>
    <x v="31"/>
    <n v="1803"/>
    <x v="2"/>
    <s v="US"/>
    <s v="USD"/>
    <n v="1397413095"/>
    <n v="1394821095"/>
    <b v="0"/>
    <x v="19"/>
    <b v="0"/>
    <s v="games/video games"/>
    <n v="13.865779256794232"/>
    <n v="81.954545454545453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b v="0"/>
    <x v="29"/>
    <b v="0"/>
    <s v="games/video games"/>
    <n v="200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n v="1452825571"/>
    <b v="0"/>
    <x v="73"/>
    <b v="0"/>
    <s v="games/video games"/>
    <n v="40"/>
    <n v="10"/>
    <x v="6"/>
    <x v="17"/>
    <x v="1100"/>
    <d v="2016-02-14T02:39:31"/>
  </r>
  <r>
    <n v="1101"/>
    <s v="Strain Wars"/>
    <s v="Different strains of marijuana leafs battling to the death to see which one is the top strain."/>
    <x v="57"/>
    <n v="41"/>
    <x v="2"/>
    <s v="US"/>
    <s v="USD"/>
    <n v="1468519920"/>
    <n v="1466188338"/>
    <b v="0"/>
    <x v="79"/>
    <b v="0"/>
    <s v="games/video games"/>
    <n v="2439.0243902439024"/>
    <n v="6.83333333333333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b v="0"/>
    <x v="54"/>
    <b v="0"/>
    <s v="games/video games"/>
    <n v="18.823529411764707"/>
    <n v="17.708333333333332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n v="1461043190"/>
    <b v="0"/>
    <x v="41"/>
    <b v="0"/>
    <s v="games/video games"/>
    <n v="61.728395061728392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b v="0"/>
    <x v="77"/>
    <b v="0"/>
    <s v="games/video games"/>
    <n v="20.19522046449007"/>
    <n v="80.297297297297291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b v="0"/>
    <x v="9"/>
    <b v="0"/>
    <s v="games/video games"/>
    <n v="628.93081761006295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n v="1330969575"/>
    <b v="0"/>
    <x v="63"/>
    <b v="0"/>
    <s v="games/video games"/>
    <n v="2.4242424242424243"/>
    <n v="23.571428571428573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b v="0"/>
    <x v="78"/>
    <b v="0"/>
    <s v="games/video games"/>
    <e v="#DIV/0!"/>
    <e v="#DIV/0!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b v="0"/>
    <x v="64"/>
    <b v="0"/>
    <s v="games/video games"/>
    <n v="34.129692832764505"/>
    <n v="34.88095238095238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b v="0"/>
    <x v="83"/>
    <b v="0"/>
    <s v="games/video games"/>
    <n v="222.22222222222223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n v="1352327022"/>
    <b v="0"/>
    <x v="202"/>
    <b v="0"/>
    <s v="games/video games"/>
    <n v="196.07843137254903"/>
    <n v="23.181818181818183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b v="0"/>
    <x v="29"/>
    <b v="0"/>
    <s v="games/video games"/>
    <n v="2500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n v="1416507211"/>
    <b v="0"/>
    <x v="267"/>
    <b v="0"/>
    <s v="games/video games"/>
    <n v="2.8139361466725847"/>
    <n v="100.23371794871794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n v="1405466820"/>
    <b v="0"/>
    <x v="29"/>
    <b v="0"/>
    <s v="games/video games"/>
    <n v="200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b v="0"/>
    <x v="83"/>
    <b v="0"/>
    <s v="games/video games"/>
    <n v="600"/>
    <n v="3.3333333333333335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b v="0"/>
    <x v="80"/>
    <b v="0"/>
    <s v="games/video games"/>
    <n v="754.71698113207549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n v="1334089208"/>
    <b v="0"/>
    <x v="73"/>
    <b v="0"/>
    <s v="games/video games"/>
    <n v="2800.8066323101052"/>
    <n v="17.852"/>
    <x v="6"/>
    <x v="17"/>
    <x v="1116"/>
    <d v="2012-06-09T20:20:08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n v="1448461313"/>
    <b v="0"/>
    <x v="22"/>
    <b v="0"/>
    <s v="games/video games"/>
    <n v="12.048192771084338"/>
    <n v="10.375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b v="0"/>
    <x v="83"/>
    <b v="0"/>
    <s v="games/video games"/>
    <n v="41.284403669724767"/>
    <n v="36.333333333333336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b v="0"/>
    <x v="29"/>
    <b v="0"/>
    <s v="games/video games"/>
    <n v="420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n v="1315947400"/>
    <b v="0"/>
    <x v="78"/>
    <b v="0"/>
    <s v="games/video games"/>
    <e v="#DIV/0!"/>
    <e v="#DIV/0!"/>
    <x v="6"/>
    <x v="17"/>
    <x v="1120"/>
    <d v="2011-10-28T20:56:40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n v="1455315916"/>
    <b v="0"/>
    <x v="81"/>
    <b v="0"/>
    <s v="games/video games"/>
    <n v="8620.689655172413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b v="0"/>
    <x v="78"/>
    <b v="0"/>
    <s v="games/video games"/>
    <e v="#DIV/0!"/>
    <e v="#DIV/0!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b v="0"/>
    <x v="83"/>
    <b v="0"/>
    <s v="games/video games"/>
    <n v="454.54545454545456"/>
    <n v="3.6666666666666665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b v="0"/>
    <x v="63"/>
    <b v="0"/>
    <s v="games/mobile games"/>
    <n v="211.76470588235293"/>
    <n v="60.714285714285715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b v="0"/>
    <x v="78"/>
    <b v="0"/>
    <s v="games/mobile games"/>
    <e v="#DIV/0!"/>
    <e v="#DIV/0!"/>
    <x v="6"/>
    <x v="18"/>
    <x v="1125"/>
    <d v="2015-09-25T14:58:50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n v="1465890694"/>
    <b v="0"/>
    <x v="84"/>
    <b v="0"/>
    <s v="games/mobile games"/>
    <n v="200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b v="0"/>
    <x v="23"/>
    <b v="0"/>
    <s v="games/mobile games"/>
    <n v="59.82905982905983"/>
    <n v="25.434782608695652"/>
    <x v="6"/>
    <x v="18"/>
    <x v="1127"/>
    <d v="2014-11-14T21:30:00"/>
  </r>
  <r>
    <n v="1128"/>
    <s v="Flying Turds"/>
    <s v="#havingfunFTW"/>
    <x v="28"/>
    <n v="1"/>
    <x v="2"/>
    <s v="GB"/>
    <s v="GBP"/>
    <n v="1407425717"/>
    <n v="1404833717"/>
    <b v="0"/>
    <x v="29"/>
    <b v="0"/>
    <s v="games/mobile games"/>
    <n v="1000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n v="1462515693"/>
    <b v="0"/>
    <x v="84"/>
    <b v="0"/>
    <s v="games/mobile games"/>
    <n v="952.38095238095241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b v="0"/>
    <x v="83"/>
    <b v="0"/>
    <s v="games/mobile games"/>
    <n v="454.54545454545456"/>
    <n v="3.6666666666666665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b v="0"/>
    <x v="78"/>
    <b v="0"/>
    <s v="games/mobile games"/>
    <e v="#DIV/0!"/>
    <e v="#DIV/0!"/>
    <x v="6"/>
    <x v="18"/>
    <x v="1131"/>
    <d v="2015-12-24T21:47:48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n v="1480646771"/>
    <b v="0"/>
    <x v="62"/>
    <b v="0"/>
    <s v="games/mobile games"/>
    <n v="6.9541029207232263"/>
    <n v="110.61538461538461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b v="0"/>
    <x v="29"/>
    <b v="0"/>
    <s v="games/mobile games"/>
    <n v="150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n v="1416034228"/>
    <b v="0"/>
    <x v="29"/>
    <b v="0"/>
    <s v="games/mobile games"/>
    <n v="25000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b v="0"/>
    <x v="29"/>
    <b v="0"/>
    <s v="games/mobile games"/>
    <n v="20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b v="0"/>
    <x v="79"/>
    <b v="0"/>
    <s v="games/mobile games"/>
    <n v="15.518518518518519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b v="0"/>
    <x v="70"/>
    <b v="0"/>
    <s v="games/mobile games"/>
    <n v="2.5316455696202533"/>
    <n v="253.2051282051282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n v="1483307131"/>
    <b v="0"/>
    <x v="80"/>
    <b v="0"/>
    <s v="games/mobile games"/>
    <n v="280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b v="0"/>
    <x v="29"/>
    <b v="0"/>
    <s v="games/mobile games"/>
    <n v="1600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n v="1436267121"/>
    <b v="0"/>
    <x v="78"/>
    <b v="0"/>
    <s v="games/mobile games"/>
    <e v="#DIV/0!"/>
    <e v="#DIV/0!"/>
    <x v="6"/>
    <x v="18"/>
    <x v="1140"/>
    <d v="2015-08-06T11:05:21"/>
  </r>
  <r>
    <n v="1141"/>
    <s v="Arena Z - Zombie Survival"/>
    <s v="I think this will be a great game!"/>
    <x v="2"/>
    <n v="0"/>
    <x v="2"/>
    <s v="DE"/>
    <s v="EUR"/>
    <n v="1436460450"/>
    <n v="1433868450"/>
    <b v="0"/>
    <x v="78"/>
    <b v="0"/>
    <s v="games/mobile games"/>
    <e v="#DIV/0!"/>
    <e v="#DIV/0!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n v="1421539727"/>
    <b v="0"/>
    <x v="78"/>
    <b v="0"/>
    <s v="games/mobile games"/>
    <e v="#DIV/0!"/>
    <e v="#DIV/0!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b v="0"/>
    <x v="22"/>
    <b v="0"/>
    <s v="games/mobile games"/>
    <n v="241.93548387096774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n v="1427689320"/>
    <b v="0"/>
    <x v="78"/>
    <b v="0"/>
    <s v="food/food trucks"/>
    <e v="#DIV/0!"/>
    <e v="#DIV/0!"/>
    <x v="7"/>
    <x v="19"/>
    <x v="1144"/>
    <d v="2015-04-29T04:22:00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n v="1407088592"/>
    <b v="0"/>
    <x v="29"/>
    <b v="0"/>
    <s v="food/food trucks"/>
    <n v="800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n v="1395787973"/>
    <b v="0"/>
    <x v="8"/>
    <b v="0"/>
    <s v="food/food trucks"/>
    <n v="11.320754716981131"/>
    <n v="44.166666666666664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n v="1408576783"/>
    <b v="0"/>
    <x v="78"/>
    <b v="0"/>
    <s v="food/food trucks"/>
    <e v="#DIV/0!"/>
    <e v="#DIV/0!"/>
    <x v="7"/>
    <x v="19"/>
    <x v="1147"/>
    <d v="2014-10-19T23:19:43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n v="1477973181"/>
    <b v="0"/>
    <x v="83"/>
    <b v="0"/>
    <s v="food/food trucks"/>
    <n v="205.47945205479451"/>
    <n v="24.333333333333332"/>
    <x v="7"/>
    <x v="19"/>
    <x v="1148"/>
    <d v="2016-12-01T05:06:21"/>
  </r>
  <r>
    <n v="1149"/>
    <s v="The Floridian Food Truck"/>
    <s v="Bringing culturally diverse Floridian cuisine to the people!"/>
    <x v="63"/>
    <n v="75"/>
    <x v="2"/>
    <s v="US"/>
    <s v="USD"/>
    <n v="1466096566"/>
    <n v="1463504566"/>
    <b v="0"/>
    <x v="84"/>
    <b v="0"/>
    <s v="food/food trucks"/>
    <n v="666.66666666666663"/>
    <n v="37.5"/>
    <x v="7"/>
    <x v="19"/>
    <x v="1149"/>
    <d v="2016-06-16T17:02:46"/>
  </r>
  <r>
    <n v="1150"/>
    <s v="Chef Po's Food Truck"/>
    <s v="Bringing delicious authentic and fusion Taiwanese Food to the West Coast."/>
    <x v="30"/>
    <n v="252"/>
    <x v="2"/>
    <s v="US"/>
    <s v="USD"/>
    <n v="1452293675"/>
    <n v="1447109675"/>
    <b v="0"/>
    <x v="79"/>
    <b v="0"/>
    <s v="food/food trucks"/>
    <n v="9.9206349206349209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b v="0"/>
    <x v="78"/>
    <b v="0"/>
    <s v="food/food trucks"/>
    <e v="#DIV/0!"/>
    <e v="#DIV/0!"/>
    <x v="7"/>
    <x v="19"/>
    <x v="1151"/>
    <d v="2015-09-07T02:27:43"/>
  </r>
  <r>
    <n v="1152"/>
    <s v="Peruvian King Food Truck"/>
    <s v="Peruvian food truck with an LA twist."/>
    <x v="194"/>
    <n v="911"/>
    <x v="2"/>
    <s v="US"/>
    <s v="USD"/>
    <n v="1431709312"/>
    <n v="1429117312"/>
    <b v="0"/>
    <x v="41"/>
    <b v="0"/>
    <s v="food/food trucks"/>
    <n v="17.563117453347971"/>
    <n v="60.733333333333334"/>
    <x v="7"/>
    <x v="19"/>
    <x v="1152"/>
    <d v="2015-05-15T17:01:52"/>
  </r>
  <r>
    <n v="1153"/>
    <s v="The Cold Spot Mobile Trailer"/>
    <s v="A mobile concession trailer for snow cones, ice cream, smoothies and more"/>
    <x v="6"/>
    <n v="50"/>
    <x v="2"/>
    <s v="US"/>
    <s v="USD"/>
    <n v="1434647305"/>
    <n v="1432055305"/>
    <b v="0"/>
    <x v="29"/>
    <b v="0"/>
    <s v="food/food trucks"/>
    <n v="160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n v="1438915006"/>
    <b v="0"/>
    <x v="83"/>
    <b v="0"/>
    <s v="food/food trucks"/>
    <n v="15.384615384615385"/>
    <n v="108.333333333333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b v="0"/>
    <x v="22"/>
    <b v="0"/>
    <s v="food/food trucks"/>
    <n v="132.97872340425531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b v="0"/>
    <x v="78"/>
    <b v="0"/>
    <s v="food/food trucks"/>
    <e v="#DIV/0!"/>
    <e v="#DIV/0!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b v="0"/>
    <x v="83"/>
    <b v="0"/>
    <s v="food/food trucks"/>
    <n v="66.225165562913901"/>
    <n v="50.333333333333336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n v="1415499128"/>
    <b v="0"/>
    <x v="83"/>
    <b v="0"/>
    <s v="food/food trucks"/>
    <n v="214.28571428571428"/>
    <n v="11.666666666666666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n v="1433006765"/>
    <b v="0"/>
    <x v="78"/>
    <b v="0"/>
    <s v="food/food trucks"/>
    <e v="#DIV/0!"/>
    <e v="#DIV/0!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n v="1424922186"/>
    <b v="0"/>
    <x v="10"/>
    <b v="0"/>
    <s v="food/food trucks"/>
    <n v="25.974025974025974"/>
    <n v="60.789473684210527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b v="0"/>
    <x v="78"/>
    <b v="0"/>
    <s v="food/food trucks"/>
    <e v="#DIV/0!"/>
    <e v="#DIV/0!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b v="0"/>
    <x v="84"/>
    <b v="0"/>
    <s v="food/food trucks"/>
    <n v="1714.2857142857142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b v="0"/>
    <x v="78"/>
    <b v="0"/>
    <s v="food/food trucks"/>
    <e v="#DIV/0!"/>
    <e v="#DIV/0!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b v="0"/>
    <x v="78"/>
    <b v="0"/>
    <s v="food/food trucks"/>
    <e v="#DIV/0!"/>
    <e v="#DIV/0!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b v="0"/>
    <x v="20"/>
    <b v="0"/>
    <s v="food/food trucks"/>
    <n v="4.8297512678097076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b v="0"/>
    <x v="22"/>
    <b v="0"/>
    <s v="food/food trucks"/>
    <n v="5.2246603970741905"/>
    <n v="358.875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n v="1407865095"/>
    <b v="0"/>
    <x v="38"/>
    <b v="0"/>
    <s v="food/food trucks"/>
    <n v="61.287027579162412"/>
    <n v="61.1875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n v="1471915065"/>
    <b v="0"/>
    <x v="83"/>
    <b v="0"/>
    <s v="food/food trucks"/>
    <n v="17.647058823529413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n v="1422001763"/>
    <b v="0"/>
    <x v="83"/>
    <b v="0"/>
    <s v="food/food trucks"/>
    <n v="588.23529411764707"/>
    <n v="5.6666666666666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n v="1430429171"/>
    <b v="0"/>
    <x v="84"/>
    <b v="0"/>
    <s v="food/food trucks"/>
    <n v="250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n v="1414351127"/>
    <b v="0"/>
    <x v="29"/>
    <b v="0"/>
    <s v="food/food trucks"/>
    <n v="1000"/>
    <n v="25"/>
    <x v="7"/>
    <x v="19"/>
    <x v="1171"/>
    <d v="2014-11-13T20:18:47"/>
  </r>
  <r>
    <n v="1172"/>
    <s v="let your dayz take you to the dogs."/>
    <s v="Bringing YOUR favorite dog recipes to the streets."/>
    <x v="7"/>
    <n v="0"/>
    <x v="2"/>
    <s v="US"/>
    <s v="USD"/>
    <n v="1408551752"/>
    <n v="1405959752"/>
    <b v="0"/>
    <x v="78"/>
    <b v="0"/>
    <s v="food/food trucks"/>
    <e v="#DIV/0!"/>
    <e v="#DIV/0!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b v="0"/>
    <x v="29"/>
    <b v="0"/>
    <s v="food/food trucks"/>
    <n v="4166.666666666667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n v="1460146327"/>
    <b v="0"/>
    <x v="10"/>
    <b v="0"/>
    <s v="food/food trucks"/>
    <n v="16.930022573363431"/>
    <n v="46.631578947368418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n v="1434389339"/>
    <b v="0"/>
    <x v="82"/>
    <b v="0"/>
    <s v="food/food trucks"/>
    <n v="34.188034188034187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b v="0"/>
    <x v="29"/>
    <b v="0"/>
    <s v="food/food trucks"/>
    <n v="17500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b v="0"/>
    <x v="78"/>
    <b v="0"/>
    <s v="food/food trucks"/>
    <e v="#DIV/0!"/>
    <e v="#DIV/0!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b v="0"/>
    <x v="29"/>
    <b v="0"/>
    <s v="food/food trucks"/>
    <n v="15000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n v="1443460627"/>
    <b v="0"/>
    <x v="81"/>
    <b v="0"/>
    <s v="food/food trucks"/>
    <n v="18.75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n v="1400786514"/>
    <b v="0"/>
    <x v="268"/>
    <b v="0"/>
    <s v="food/food trucks"/>
    <n v="8.5106382978723403"/>
    <n v="69.117647058823536"/>
    <x v="7"/>
    <x v="19"/>
    <x v="1180"/>
    <d v="2014-06-28T19:21:54"/>
  </r>
  <r>
    <n v="1181"/>
    <s v="Gringo Loco Tacos Food Truck"/>
    <s v="Bringing the best tacos to the streets of Chicago!"/>
    <x v="63"/>
    <n v="4"/>
    <x v="2"/>
    <s v="US"/>
    <s v="USD"/>
    <n v="1425197321"/>
    <n v="1422605321"/>
    <b v="0"/>
    <x v="83"/>
    <b v="0"/>
    <s v="food/food trucks"/>
    <n v="12500"/>
    <n v="1.33333333333333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b v="0"/>
    <x v="80"/>
    <b v="0"/>
    <s v="food/food trucks"/>
    <n v="23.80952380952381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b v="0"/>
    <x v="83"/>
    <b v="0"/>
    <s v="food/food trucks"/>
    <n v="25"/>
    <n v="33.333333333333336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b v="0"/>
    <x v="269"/>
    <b v="1"/>
    <s v="photography/photobooks"/>
    <n v="0.95295850298882434"/>
    <n v="61.562666666666665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b v="0"/>
    <x v="112"/>
    <b v="1"/>
    <s v="photography/photobooks"/>
    <n v="0.9484066767830045"/>
    <n v="118.73873873873873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b v="0"/>
    <x v="252"/>
    <b v="1"/>
    <s v="photography/photobooks"/>
    <n v="0.93691442848219864"/>
    <n v="65.081300813008127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b v="0"/>
    <x v="16"/>
    <b v="1"/>
    <s v="photography/photobooks"/>
    <n v="0.96037756558006804"/>
    <n v="130.15714285714284"/>
    <x v="8"/>
    <x v="20"/>
    <x v="1187"/>
    <d v="2015-05-17T18:00:00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n v="1481129340"/>
    <b v="0"/>
    <x v="268"/>
    <b v="1"/>
    <s v="photography/photobooks"/>
    <n v="0.62285892245406416"/>
    <n v="37.776470588235291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b v="0"/>
    <x v="48"/>
    <b v="1"/>
    <s v="photography/photobooks"/>
    <n v="0.92783505154639179"/>
    <n v="112.79069767441861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n v="1406908725"/>
    <b v="0"/>
    <x v="62"/>
    <b v="1"/>
    <s v="photography/photobooks"/>
    <n v="0.7407407407407407"/>
    <n v="51.923076923076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b v="0"/>
    <x v="51"/>
    <b v="1"/>
    <s v="photography/photobooks"/>
    <n v="0.91680814940577249"/>
    <n v="89.242424242424249"/>
    <x v="8"/>
    <x v="20"/>
    <x v="1191"/>
    <d v="2016-03-20T13:29:20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n v="1484222978"/>
    <b v="0"/>
    <x v="41"/>
    <b v="1"/>
    <s v="photography/photobooks"/>
    <n v="0.34482758620689657"/>
    <n v="19.333333333333332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b v="0"/>
    <x v="270"/>
    <b v="1"/>
    <s v="photography/photobooks"/>
    <n v="0.96193486326783018"/>
    <n v="79.967032967032964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b v="0"/>
    <x v="271"/>
    <b v="1"/>
    <s v="photography/photobooks"/>
    <n v="0.3103277060575968"/>
    <n v="56.41456582633053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b v="0"/>
    <x v="203"/>
    <b v="1"/>
    <s v="photography/photobooks"/>
    <n v="0.7407407407407407"/>
    <n v="79.411764705882348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n v="1447875539"/>
    <b v="0"/>
    <x v="272"/>
    <b v="1"/>
    <s v="photography/photobooks"/>
    <n v="0.37049339499706163"/>
    <n v="76.439453125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b v="0"/>
    <x v="100"/>
    <b v="1"/>
    <s v="photography/photobooks"/>
    <n v="0.39479917881770804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n v="1448463086"/>
    <b v="0"/>
    <x v="157"/>
    <b v="1"/>
    <s v="photography/photobooks"/>
    <n v="0.38372985418265543"/>
    <n v="54.616766467065865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b v="0"/>
    <x v="82"/>
    <b v="1"/>
    <s v="photography/photobooks"/>
    <n v="0.98700334199777195"/>
    <n v="299.2222222222222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n v="1427369256"/>
    <b v="0"/>
    <x v="273"/>
    <b v="1"/>
    <s v="photography/photobooks"/>
    <n v="0.7961519323270857"/>
    <n v="58.533980582524272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b v="0"/>
    <x v="112"/>
    <b v="1"/>
    <s v="photography/photobooks"/>
    <n v="0.97620182647361731"/>
    <n v="55.371801801801809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b v="0"/>
    <x v="197"/>
    <b v="1"/>
    <s v="photography/photobooks"/>
    <n v="0.50189717130754252"/>
    <n v="183.80442804428046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n v="1430491527"/>
    <b v="0"/>
    <x v="21"/>
    <b v="1"/>
    <s v="photography/photobooks"/>
    <n v="0.9760479041916168"/>
    <n v="165.34653465346534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n v="1445363833"/>
    <b v="0"/>
    <x v="7"/>
    <b v="1"/>
    <s v="photography/photobooks"/>
    <n v="0.97138160352686242"/>
    <n v="234.78947368421052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b v="0"/>
    <x v="95"/>
    <b v="1"/>
    <s v="photography/photobooks"/>
    <n v="0.99145820622330694"/>
    <n v="211.48387096774192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b v="0"/>
    <x v="58"/>
    <b v="1"/>
    <s v="photography/photobooks"/>
    <n v="0.86956521739130432"/>
    <n v="32.34375"/>
    <x v="8"/>
    <x v="20"/>
    <x v="1206"/>
    <d v="2017-03-11T13:29:00"/>
  </r>
  <r>
    <n v="1207"/>
    <s v="ITALIANA"/>
    <s v="A humanistic photo book about ancestral &amp; post-modern Italy."/>
    <x v="227"/>
    <n v="17396"/>
    <x v="0"/>
    <s v="IT"/>
    <s v="EUR"/>
    <n v="1459418400"/>
    <n v="1456827573"/>
    <b v="0"/>
    <x v="261"/>
    <b v="1"/>
    <s v="photography/photobooks"/>
    <n v="0.95999080248332946"/>
    <n v="123.37588652482269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n v="1456246864"/>
    <b v="0"/>
    <x v="11"/>
    <b v="1"/>
    <s v="photography/photobooks"/>
    <n v="0.64391500321957507"/>
    <n v="207.06666666666666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n v="1485461905"/>
    <b v="0"/>
    <x v="67"/>
    <b v="1"/>
    <s v="photography/photobooks"/>
    <n v="0.94339622641509435"/>
    <n v="138.2608695652174"/>
    <x v="8"/>
    <x v="20"/>
    <x v="1209"/>
    <d v="2017-02-25T20:18:25"/>
  </r>
  <r>
    <n v="1210"/>
    <s v="Det Andra GÃ¶teborg"/>
    <s v="En fotobok om livet i det enda andra GÃ¶teborg i vÃ¤rlden"/>
    <x v="22"/>
    <n v="50863"/>
    <x v="0"/>
    <s v="SE"/>
    <s v="SEK"/>
    <n v="1433106000"/>
    <n v="1431124572"/>
    <b v="0"/>
    <x v="273"/>
    <b v="1"/>
    <s v="photography/photobooks"/>
    <n v="0.39321314118317835"/>
    <n v="493.81553398058253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n v="1464209261"/>
    <b v="0"/>
    <x v="79"/>
    <b v="1"/>
    <s v="photography/photobooks"/>
    <n v="0.98911968348170132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b v="0"/>
    <x v="183"/>
    <b v="1"/>
    <s v="photography/photobooks"/>
    <n v="0.77495350278983266"/>
    <n v="38.867469879518069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b v="0"/>
    <x v="52"/>
    <b v="1"/>
    <s v="photography/photobooks"/>
    <n v="0.97817908201655379"/>
    <n v="61.527777777777779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b v="0"/>
    <x v="20"/>
    <b v="1"/>
    <s v="photography/photobooks"/>
    <n v="0.75872534142640369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b v="0"/>
    <x v="274"/>
    <b v="1"/>
    <s v="photography/photobooks"/>
    <n v="0.12721348279730235"/>
    <n v="71.592003642987251"/>
    <x v="8"/>
    <x v="20"/>
    <x v="1215"/>
    <d v="2014-05-30T22:09:16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n v="1441032457"/>
    <b v="0"/>
    <x v="147"/>
    <b v="1"/>
    <s v="photography/photobooks"/>
    <n v="0.68634179821551133"/>
    <n v="91.882882882882882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b v="0"/>
    <x v="275"/>
    <b v="1"/>
    <s v="photography/photobooks"/>
    <n v="0.97465886939571145"/>
    <n v="148.57377049180329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b v="0"/>
    <x v="30"/>
    <b v="1"/>
    <s v="photography/photobooks"/>
    <n v="0.58045791680103187"/>
    <n v="174.2134831460674"/>
    <x v="8"/>
    <x v="20"/>
    <x v="1218"/>
    <d v="2015-11-01T03:00:00"/>
  </r>
  <r>
    <n v="1219"/>
    <s v="The Box"/>
    <s v="The Box is a fine art book of Ron Amato's innovative and seductive photography project."/>
    <x v="229"/>
    <n v="26024"/>
    <x v="0"/>
    <s v="US"/>
    <s v="USD"/>
    <n v="1476961513"/>
    <n v="1474369513"/>
    <b v="0"/>
    <x v="35"/>
    <b v="1"/>
    <s v="photography/photobooks"/>
    <n v="0.62826621580079922"/>
    <n v="102.86166007905139"/>
    <x v="8"/>
    <x v="20"/>
    <x v="1219"/>
    <d v="2016-10-20T11:05:13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n v="1437923112"/>
    <b v="0"/>
    <x v="205"/>
    <b v="1"/>
    <s v="photography/photobooks"/>
    <n v="0.9637006103437199"/>
    <n v="111.17857142857143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b v="0"/>
    <x v="273"/>
    <b v="1"/>
    <s v="photography/photobooks"/>
    <n v="0.89758915712298193"/>
    <n v="23.796213592233013"/>
    <x v="8"/>
    <x v="20"/>
    <x v="1221"/>
    <d v="2016-12-04T00:00:00"/>
  </r>
  <r>
    <n v="1222"/>
    <s v="Project Pilgrim"/>
    <s v="Project Pilgrim is my effort to work towards normalizing mental health."/>
    <x v="23"/>
    <n v="11215"/>
    <x v="0"/>
    <s v="CA"/>
    <s v="CAD"/>
    <n v="1459483200"/>
    <n v="1456852647"/>
    <b v="0"/>
    <x v="276"/>
    <b v="1"/>
    <s v="photography/photobooks"/>
    <n v="0.35666518056174767"/>
    <n v="81.268115942028984"/>
    <x v="8"/>
    <x v="20"/>
    <x v="1222"/>
    <d v="2016-04-01T04:00:00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n v="1476159309"/>
    <b v="0"/>
    <x v="277"/>
    <b v="1"/>
    <s v="photography/photobooks"/>
    <n v="0.89201243411271791"/>
    <n v="116.21465968586388"/>
    <x v="8"/>
    <x v="20"/>
    <x v="1223"/>
    <d v="2016-11-10T05:15:09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n v="1396876302"/>
    <b v="0"/>
    <x v="59"/>
    <b v="0"/>
    <s v="music/world music"/>
    <n v="14.150943396226415"/>
    <n v="58.888888888888886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b v="0"/>
    <x v="83"/>
    <b v="0"/>
    <s v="music/world music"/>
    <n v="22.727272727272727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n v="1395089981"/>
    <b v="0"/>
    <x v="244"/>
    <b v="0"/>
    <s v="music/world music"/>
    <n v="25.81311306143521"/>
    <n v="48.424999999999997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b v="0"/>
    <x v="78"/>
    <b v="0"/>
    <s v="music/world music"/>
    <e v="#DIV/0!"/>
    <e v="#DIV/0!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n v="1312047008"/>
    <b v="0"/>
    <x v="54"/>
    <b v="0"/>
    <s v="music/world music"/>
    <n v="3.4129692832764507"/>
    <n v="61.04166666666666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b v="0"/>
    <x v="29"/>
    <b v="0"/>
    <s v="music/world music"/>
    <n v="110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b v="0"/>
    <x v="78"/>
    <b v="0"/>
    <s v="music/world music"/>
    <e v="#DIV/0!"/>
    <e v="#DIV/0!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b v="0"/>
    <x v="78"/>
    <b v="0"/>
    <s v="music/world music"/>
    <e v="#DIV/0!"/>
    <e v="#DIV/0!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b v="0"/>
    <x v="29"/>
    <b v="0"/>
    <s v="music/world music"/>
    <n v="125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b v="0"/>
    <x v="79"/>
    <b v="0"/>
    <s v="music/world music"/>
    <n v="8.6206896551724146"/>
    <n v="19.333333333333332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n v="1420311342"/>
    <b v="0"/>
    <x v="78"/>
    <b v="0"/>
    <s v="music/world music"/>
    <e v="#DIV/0!"/>
    <e v="#DIV/0!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b v="0"/>
    <x v="79"/>
    <b v="0"/>
    <s v="music/world music"/>
    <n v="35.876190476190473"/>
    <n v="35"/>
    <x v="4"/>
    <x v="21"/>
    <x v="1235"/>
    <d v="2013-12-15T03:14:59"/>
  </r>
  <r>
    <n v="1236"/>
    <s v="&quot;Volando&quot; CD Release (Canceled)"/>
    <s v="Raising money to give the musicians their due."/>
    <x v="30"/>
    <n v="0"/>
    <x v="1"/>
    <s v="US"/>
    <s v="USD"/>
    <n v="1343491200"/>
    <n v="1342801164"/>
    <b v="0"/>
    <x v="78"/>
    <b v="0"/>
    <s v="music/world music"/>
    <e v="#DIV/0!"/>
    <e v="#DIV/0!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b v="0"/>
    <x v="78"/>
    <b v="0"/>
    <s v="music/world music"/>
    <e v="#DIV/0!"/>
    <e v="#DIV/0!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b v="0"/>
    <x v="83"/>
    <b v="0"/>
    <s v="music/world music"/>
    <n v="5.617977528089888"/>
    <n v="59.333333333333336"/>
    <x v="4"/>
    <x v="21"/>
    <x v="1238"/>
    <d v="2011-08-06T14:38:56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n v="1323212767"/>
    <b v="0"/>
    <x v="78"/>
    <b v="0"/>
    <s v="music/world music"/>
    <e v="#DIV/0!"/>
    <e v="#DIV/0!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n v="1368579457"/>
    <b v="0"/>
    <x v="22"/>
    <b v="0"/>
    <s v="music/world music"/>
    <n v="33.19502074688797"/>
    <n v="30.125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b v="0"/>
    <x v="69"/>
    <b v="0"/>
    <s v="music/world music"/>
    <n v="1.9708316909735908"/>
    <n v="74.617647058823536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n v="1314417502"/>
    <b v="0"/>
    <x v="29"/>
    <b v="0"/>
    <s v="music/world music"/>
    <n v="182.2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n v="1304888771"/>
    <b v="0"/>
    <x v="44"/>
    <b v="0"/>
    <s v="music/world music"/>
    <n v="7.0963926670609103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n v="1363981723"/>
    <b v="1"/>
    <x v="43"/>
    <b v="1"/>
    <s v="music/rock"/>
    <n v="0.96339113680154143"/>
    <n v="46.13333333333333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n v="1400163834"/>
    <b v="1"/>
    <x v="57"/>
    <b v="1"/>
    <s v="music/rock"/>
    <n v="0.83160083160083165"/>
    <n v="141.47058823529412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b v="1"/>
    <x v="162"/>
    <b v="1"/>
    <s v="music/rock"/>
    <n v="0.85470085470085466"/>
    <n v="75.483870967741936"/>
    <x v="4"/>
    <x v="11"/>
    <x v="1246"/>
    <d v="2011-12-06T02:02:29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n v="1365231655"/>
    <b v="1"/>
    <x v="133"/>
    <b v="1"/>
    <s v="music/rock"/>
    <n v="0.81871345029239762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n v="1399563953"/>
    <b v="1"/>
    <x v="211"/>
    <b v="1"/>
    <s v="music/rock"/>
    <n v="0.65945660775520976"/>
    <n v="64.254237288135599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n v="1339091211"/>
    <b v="1"/>
    <x v="75"/>
    <b v="1"/>
    <s v="music/rock"/>
    <n v="0.9574875526618154"/>
    <n v="64.46913580246914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b v="1"/>
    <x v="278"/>
    <b v="1"/>
    <s v="music/rock"/>
    <n v="0.49961696033041336"/>
    <n v="118.2007874015748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n v="1311795167"/>
    <b v="1"/>
    <x v="142"/>
    <b v="1"/>
    <s v="music/rock"/>
    <n v="0.98231827111984282"/>
    <n v="82.540540540540547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b v="1"/>
    <x v="261"/>
    <b v="1"/>
    <s v="music/rock"/>
    <n v="0.72644250726442505"/>
    <n v="34.170212765957444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b v="1"/>
    <x v="279"/>
    <b v="1"/>
    <s v="music/rock"/>
    <n v="3.2912795573360648E-4"/>
    <n v="42.73322081575246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b v="1"/>
    <x v="261"/>
    <b v="1"/>
    <s v="music/rock"/>
    <n v="0.50288973954814986"/>
    <n v="94.489361702127653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n v="1383337052"/>
    <b v="1"/>
    <x v="280"/>
    <b v="1"/>
    <s v="music/rock"/>
    <n v="0.49415252841377039"/>
    <n v="55.697247706422019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b v="1"/>
    <x v="281"/>
    <b v="1"/>
    <s v="music/rock"/>
    <n v="0.84771792920594546"/>
    <n v="98.030831024930734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b v="1"/>
    <x v="282"/>
    <b v="1"/>
    <s v="music/rock"/>
    <n v="0.33929673041332509"/>
    <n v="92.102272727272734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n v="1375368012"/>
    <b v="1"/>
    <x v="283"/>
    <b v="1"/>
    <s v="music/rock"/>
    <n v="0.46916124915746454"/>
    <n v="38.175462686567165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n v="1399504664"/>
    <b v="1"/>
    <x v="93"/>
    <b v="1"/>
    <s v="music/rock"/>
    <n v="0.95932463545663849"/>
    <n v="27.145833333333332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b v="1"/>
    <x v="142"/>
    <b v="1"/>
    <s v="music/rock"/>
    <n v="0.87976539589442815"/>
    <n v="50.689189189189186"/>
    <x v="4"/>
    <x v="11"/>
    <x v="1260"/>
    <d v="2014-02-26T20:13:40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n v="1388391227"/>
    <b v="1"/>
    <x v="47"/>
    <b v="1"/>
    <s v="music/rock"/>
    <n v="0.98765432098765427"/>
    <n v="38.942307692307693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b v="1"/>
    <x v="217"/>
    <b v="1"/>
    <s v="music/rock"/>
    <n v="0.79735034347399414"/>
    <n v="77.638095238095232"/>
    <x v="4"/>
    <x v="11"/>
    <x v="1262"/>
    <d v="2014-02-16T18:18:12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n v="1393034470"/>
    <b v="1"/>
    <x v="14"/>
    <b v="1"/>
    <s v="music/rock"/>
    <n v="0.84033613445378152"/>
    <n v="43.53658536585366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b v="1"/>
    <x v="69"/>
    <b v="1"/>
    <s v="music/rock"/>
    <n v="0.60073937153419599"/>
    <n v="31.823529411764707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b v="1"/>
    <x v="36"/>
    <b v="1"/>
    <s v="music/rock"/>
    <n v="0.83929432133462178"/>
    <n v="63.184393939393942"/>
    <x v="4"/>
    <x v="11"/>
    <x v="1265"/>
    <d v="2010-11-30T15:43:35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n v="1386882145"/>
    <b v="1"/>
    <x v="133"/>
    <b v="1"/>
    <s v="music/rock"/>
    <n v="0.99528548978522791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n v="1372082558"/>
    <b v="1"/>
    <x v="180"/>
    <b v="1"/>
    <s v="music/rock"/>
    <n v="0.98231827111984282"/>
    <n v="140.85534591194968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n v="1377116247"/>
    <b v="1"/>
    <x v="0"/>
    <b v="1"/>
    <s v="music/rock"/>
    <n v="0.8571428571428571"/>
    <n v="76.923076923076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b v="1"/>
    <x v="190"/>
    <b v="1"/>
    <s v="music/rock"/>
    <n v="0.92039557426808971"/>
    <n v="99.15533980582525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n v="1327523642"/>
    <b v="1"/>
    <x v="39"/>
    <b v="1"/>
    <s v="music/rock"/>
    <n v="0.87168758716875872"/>
    <n v="67.881656804733723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b v="1"/>
    <x v="162"/>
    <b v="1"/>
    <s v="music/rock"/>
    <n v="0.98231827111984282"/>
    <n v="246.29032258064515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b v="1"/>
    <x v="33"/>
    <b v="1"/>
    <s v="music/rock"/>
    <n v="0.94339622641509435"/>
    <n v="189.28571428571428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n v="1406914291"/>
    <b v="1"/>
    <x v="241"/>
    <b v="1"/>
    <s v="music/rock"/>
    <n v="0.96618357487922701"/>
    <n v="76.666666666666671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b v="1"/>
    <x v="284"/>
    <b v="1"/>
    <s v="music/rock"/>
    <n v="0.64526386646238476"/>
    <n v="82.963254817987149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n v="1372884587"/>
    <b v="1"/>
    <x v="285"/>
    <b v="1"/>
    <s v="music/rock"/>
    <n v="0.61674842009613051"/>
    <n v="62.522107969151669"/>
    <x v="4"/>
    <x v="11"/>
    <x v="1275"/>
    <d v="2013-08-07T20:49:47"/>
  </r>
  <r>
    <n v="1276"/>
    <s v="MR. DREAM GOES TO JAIL"/>
    <s v="Sponsor this Brooklyn punk band's debut seven-inch, MR. DREAM GOES TO JAIL."/>
    <x v="9"/>
    <n v="3132.63"/>
    <x v="0"/>
    <s v="US"/>
    <s v="USD"/>
    <n v="1251777600"/>
    <n v="1247504047"/>
    <b v="1"/>
    <x v="32"/>
    <b v="1"/>
    <s v="music/rock"/>
    <n v="0.95766177301500655"/>
    <n v="46.06808823529412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b v="1"/>
    <x v="286"/>
    <b v="1"/>
    <s v="music/rock"/>
    <n v="0.94229096060281492"/>
    <n v="38.543946731234868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b v="1"/>
    <x v="245"/>
    <b v="1"/>
    <s v="music/rock"/>
    <n v="0.64541753549796443"/>
    <n v="53.005263157894738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b v="1"/>
    <x v="143"/>
    <b v="1"/>
    <s v="music/rock"/>
    <n v="0.90275869381290041"/>
    <n v="73.355396825396824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n v="1291227054"/>
    <b v="1"/>
    <x v="208"/>
    <b v="1"/>
    <s v="music/rock"/>
    <n v="0.90161677920847672"/>
    <n v="127.97523076923076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b v="1"/>
    <x v="142"/>
    <b v="1"/>
    <s v="music/rock"/>
    <n v="0.90322580645161288"/>
    <n v="104.729729729729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b v="1"/>
    <x v="220"/>
    <b v="1"/>
    <s v="music/rock"/>
    <n v="0.80897422068816738"/>
    <n v="67.671532846715323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n v="1360948389"/>
    <b v="1"/>
    <x v="19"/>
    <b v="1"/>
    <s v="music/rock"/>
    <n v="0.4738213693437574"/>
    <n v="95.931818181818187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b v="0"/>
    <x v="162"/>
    <b v="1"/>
    <s v="theater/plays"/>
    <n v="0.99009900990099009"/>
    <n v="65.161290322580641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n v="1433512775"/>
    <b v="0"/>
    <x v="287"/>
    <b v="1"/>
    <s v="theater/plays"/>
    <n v="0.98376783079193308"/>
    <n v="32.269841269841272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n v="1423041227"/>
    <b v="0"/>
    <x v="9"/>
    <b v="1"/>
    <s v="theater/plays"/>
    <n v="0.92307692307692313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b v="0"/>
    <x v="20"/>
    <b v="1"/>
    <s v="theater/plays"/>
    <n v="0.41322314049586778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b v="0"/>
    <x v="42"/>
    <b v="1"/>
    <s v="theater/plays"/>
    <n v="0.99552015928322546"/>
    <n v="65.868852459016395"/>
    <x v="1"/>
    <x v="6"/>
    <x v="1288"/>
    <d v="2016-08-10T04:00:00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n v="1480907645"/>
    <b v="0"/>
    <x v="47"/>
    <b v="1"/>
    <s v="theater/plays"/>
    <n v="0.79957356076759056"/>
    <n v="36.07692307692308"/>
    <x v="1"/>
    <x v="6"/>
    <x v="1289"/>
    <d v="2017-01-04T03:14:05"/>
  </r>
  <r>
    <n v="1290"/>
    <s v="I Died... I Came Back, ... Whatever"/>
    <s v="Sometimes your Heart has to STOP for your Life to START."/>
    <x v="8"/>
    <n v="3800"/>
    <x v="0"/>
    <s v="US"/>
    <s v="USD"/>
    <n v="1429772340"/>
    <n v="1427121931"/>
    <b v="0"/>
    <x v="48"/>
    <b v="1"/>
    <s v="theater/plays"/>
    <n v="0.92105263157894735"/>
    <n v="44.186046511627907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b v="0"/>
    <x v="288"/>
    <b v="1"/>
    <s v="theater/plays"/>
    <n v="0.68634179821551133"/>
    <n v="104.0714285714285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b v="0"/>
    <x v="47"/>
    <b v="1"/>
    <s v="theater/plays"/>
    <n v="0.90909090909090906"/>
    <n v="35.9615384615384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b v="0"/>
    <x v="148"/>
    <b v="1"/>
    <s v="theater/plays"/>
    <n v="0.97815454841865013"/>
    <n v="127.79166666666667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n v="1443696797"/>
    <b v="0"/>
    <x v="19"/>
    <b v="1"/>
    <s v="theater/plays"/>
    <n v="0.81967213114754101"/>
    <n v="27.727272727272727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b v="0"/>
    <x v="31"/>
    <b v="1"/>
    <s v="theater/plays"/>
    <n v="0.98077677520596307"/>
    <n v="39.828125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b v="0"/>
    <x v="23"/>
    <b v="1"/>
    <s v="theater/plays"/>
    <n v="0.70833333333333337"/>
    <n v="52.173913043478258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b v="0"/>
    <x v="146"/>
    <b v="1"/>
    <s v="theater/plays"/>
    <n v="0.91303355398310893"/>
    <n v="92.037815126050418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n v="1459268432"/>
    <b v="0"/>
    <x v="51"/>
    <b v="1"/>
    <s v="theater/plays"/>
    <n v="0.95556617295747726"/>
    <n v="63.42424242424242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n v="1434310359"/>
    <b v="0"/>
    <x v="58"/>
    <b v="1"/>
    <s v="theater/plays"/>
    <n v="0.80645161290322576"/>
    <n v="135.625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b v="0"/>
    <x v="54"/>
    <b v="1"/>
    <s v="theater/plays"/>
    <n v="0.7407407407407407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b v="0"/>
    <x v="60"/>
    <b v="1"/>
    <s v="theater/plays"/>
    <n v="0.97323600973236013"/>
    <n v="70.862068965517238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n v="1477963411"/>
    <b v="0"/>
    <x v="133"/>
    <b v="1"/>
    <s v="theater/plays"/>
    <n v="1"/>
    <n v="50"/>
    <x v="1"/>
    <x v="6"/>
    <x v="1302"/>
    <d v="2016-12-01T02:23:31"/>
  </r>
  <r>
    <n v="1303"/>
    <s v="Forward Arena Theatre Company: Summer Season"/>
    <s v="Groundbreaking queer theatre."/>
    <x v="8"/>
    <n v="4559.13"/>
    <x v="0"/>
    <s v="GB"/>
    <s v="GBP"/>
    <n v="1469962800"/>
    <n v="1468578920"/>
    <b v="0"/>
    <x v="52"/>
    <b v="1"/>
    <s v="theater/plays"/>
    <n v="0.76769032688254113"/>
    <n v="42.21416666666667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n v="1484196005"/>
    <b v="0"/>
    <x v="201"/>
    <b v="0"/>
    <s v="technology/wearables"/>
    <n v="2.5235000946312534"/>
    <n v="152.41346153846155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b v="0"/>
    <x v="48"/>
    <b v="0"/>
    <s v="technology/wearables"/>
    <n v="3.849608623123316"/>
    <n v="90.616279069767444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b v="0"/>
    <x v="289"/>
    <b v="0"/>
    <s v="technology/wearables"/>
    <n v="1.5326524640871662"/>
    <n v="201.60393258426967"/>
    <x v="2"/>
    <x v="8"/>
    <x v="1306"/>
    <d v="2014-12-04T10:58:54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n v="1453118679"/>
    <b v="0"/>
    <x v="43"/>
    <b v="0"/>
    <s v="technology/wearables"/>
    <n v="8.6850790342192106"/>
    <n v="127.93333333333334"/>
    <x v="2"/>
    <x v="8"/>
    <x v="1307"/>
    <d v="2016-02-17T12:04:39"/>
  </r>
  <r>
    <n v="1308"/>
    <s v="Boost Band: Wristband Phone Charger (Canceled)"/>
    <s v="Boost Band, a wristband that charges any device"/>
    <x v="3"/>
    <n v="1136"/>
    <x v="1"/>
    <s v="US"/>
    <s v="USD"/>
    <n v="1475937812"/>
    <n v="1472481812"/>
    <b v="0"/>
    <x v="44"/>
    <b v="0"/>
    <s v="technology/wearables"/>
    <n v="8.8028169014084501"/>
    <n v="29.894736842105264"/>
    <x v="2"/>
    <x v="8"/>
    <x v="1308"/>
    <d v="2016-10-08T14:43:32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n v="1441919468"/>
    <b v="0"/>
    <x v="2"/>
    <b v="0"/>
    <s v="technology/wearables"/>
    <n v="0.89292646944638554"/>
    <n v="367.97142857142859"/>
    <x v="2"/>
    <x v="8"/>
    <x v="1309"/>
    <d v="2015-10-15T21:11:08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n v="1467734450"/>
    <b v="0"/>
    <x v="54"/>
    <b v="0"/>
    <s v="technology/wearables"/>
    <n v="6.4516129032258061"/>
    <n v="129.16666666666666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b v="0"/>
    <x v="61"/>
    <b v="0"/>
    <s v="technology/wearables"/>
    <n v="3.1222680154864495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n v="1426783922"/>
    <b v="0"/>
    <x v="29"/>
    <b v="0"/>
    <s v="technology/wearables"/>
    <n v="164.28571428571428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b v="0"/>
    <x v="259"/>
    <b v="0"/>
    <s v="technology/wearables"/>
    <n v="3.213883978788366"/>
    <n v="102.01639344262296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b v="0"/>
    <x v="202"/>
    <b v="0"/>
    <s v="technology/wearables"/>
    <n v="88.757396449704146"/>
    <n v="184.36363636363637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n v="1443700648"/>
    <b v="0"/>
    <x v="290"/>
    <b v="0"/>
    <s v="technology/wearables"/>
    <n v="2.4750024750024751"/>
    <n v="162.91935483870967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n v="1453676709"/>
    <b v="0"/>
    <x v="29"/>
    <b v="0"/>
    <s v="technology/wearables"/>
    <n v="75000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b v="0"/>
    <x v="10"/>
    <b v="0"/>
    <s v="technology/wearables"/>
    <n v="17.441353449027645"/>
    <n v="603.52631578947364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n v="1418346172"/>
    <b v="0"/>
    <x v="125"/>
    <b v="0"/>
    <s v="technology/wearables"/>
    <n v="6.5252854812398047"/>
    <n v="45.407407407407405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b v="0"/>
    <x v="82"/>
    <b v="0"/>
    <s v="technology/wearables"/>
    <n v="6.6210045662100461"/>
    <n v="97.333333333333329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b v="0"/>
    <x v="83"/>
    <b v="0"/>
    <s v="technology/wearables"/>
    <n v="198.80715705765408"/>
    <n v="167.66666666666666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b v="0"/>
    <x v="63"/>
    <b v="0"/>
    <s v="technology/wearables"/>
    <n v="76.756936368167473"/>
    <n v="859.85714285714289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b v="0"/>
    <x v="80"/>
    <b v="0"/>
    <s v="technology/wearables"/>
    <n v="330.18867924528303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b v="0"/>
    <x v="34"/>
    <b v="0"/>
    <s v="technology/wearables"/>
    <n v="11.261261261261261"/>
    <n v="30.272727272727273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b v="0"/>
    <x v="240"/>
    <b v="0"/>
    <s v="technology/wearables"/>
    <n v="10.16260162601626"/>
    <n v="54.666666666666664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b v="0"/>
    <x v="22"/>
    <b v="0"/>
    <s v="technology/wearables"/>
    <n v="41.152263374485599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b v="0"/>
    <x v="202"/>
    <b v="0"/>
    <s v="technology/wearables"/>
    <n v="88.495575221238937"/>
    <n v="102.727272727272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b v="0"/>
    <x v="14"/>
    <b v="0"/>
    <s v="technology/wearables"/>
    <n v="28.152492668621701"/>
    <n v="41.585365853658537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b v="0"/>
    <x v="41"/>
    <b v="0"/>
    <s v="technology/wearables"/>
    <n v="42.906178489702519"/>
    <n v="116.5333333333333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b v="0"/>
    <x v="82"/>
    <b v="0"/>
    <s v="technology/wearables"/>
    <n v="122.54901960784314"/>
    <n v="45.333333333333336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n v="1464763109"/>
    <b v="0"/>
    <x v="133"/>
    <b v="0"/>
    <s v="technology/wearables"/>
    <n v="4.4455734789787886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n v="1468843554"/>
    <b v="0"/>
    <x v="69"/>
    <b v="0"/>
    <s v="technology/wearables"/>
    <n v="73.163593795727252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b v="0"/>
    <x v="78"/>
    <b v="0"/>
    <s v="technology/wearables"/>
    <e v="#DIV/0!"/>
    <e v="#DIV/0!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b v="0"/>
    <x v="78"/>
    <b v="0"/>
    <s v="technology/wearables"/>
    <e v="#DIV/0!"/>
    <e v="#DIV/0!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n v="1455129287"/>
    <b v="0"/>
    <x v="222"/>
    <b v="0"/>
    <s v="technology/wearables"/>
    <n v="9.2987485142976993"/>
    <n v="51.822463768115945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b v="0"/>
    <x v="38"/>
    <b v="0"/>
    <s v="technology/wearables"/>
    <n v="5.0607287449392713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b v="0"/>
    <x v="291"/>
    <b v="0"/>
    <s v="technology/wearables"/>
    <n v="1.1772046099332525"/>
    <n v="379.22767857142856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n v="1485957079"/>
    <b v="0"/>
    <x v="205"/>
    <b v="0"/>
    <s v="technology/wearables"/>
    <n v="2.0250293629257623"/>
    <n v="176.36428571428573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b v="0"/>
    <x v="41"/>
    <b v="0"/>
    <s v="technology/wearables"/>
    <n v="30.272452068617557"/>
    <n v="66.066666666666663"/>
    <x v="2"/>
    <x v="8"/>
    <x v="1338"/>
    <d v="2015-08-02T19:17:13"/>
  </r>
  <r>
    <n v="1339"/>
    <s v="Linkoo (Canceled)"/>
    <s v="World's Smallest customizable Phone &amp; GPS Watch for kids !"/>
    <x v="63"/>
    <n v="3317"/>
    <x v="1"/>
    <s v="US"/>
    <s v="USD"/>
    <n v="1418056315"/>
    <n v="1414164715"/>
    <b v="0"/>
    <x v="77"/>
    <b v="0"/>
    <s v="technology/wearables"/>
    <n v="15.073861923424781"/>
    <n v="89.648648648648646"/>
    <x v="2"/>
    <x v="8"/>
    <x v="1339"/>
    <d v="2014-12-08T16:31:55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n v="1405520253"/>
    <b v="0"/>
    <x v="78"/>
    <b v="0"/>
    <s v="technology/wearables"/>
    <e v="#DIV/0!"/>
    <e v="#DIV/0!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b v="0"/>
    <x v="67"/>
    <b v="0"/>
    <s v="technology/wearables"/>
    <n v="1.4212620807276861"/>
    <n v="382.39130434782606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b v="0"/>
    <x v="29"/>
    <b v="0"/>
    <s v="technology/wearables"/>
    <n v="500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b v="0"/>
    <x v="292"/>
    <b v="0"/>
    <s v="technology/wearables"/>
    <n v="0.97753621771686638"/>
    <n v="158.35603715170279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b v="0"/>
    <x v="237"/>
    <b v="1"/>
    <s v="publishing/nonfiction"/>
    <n v="0.26473702788563358"/>
    <n v="40.762589928057551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b v="0"/>
    <x v="63"/>
    <b v="1"/>
    <s v="publishing/nonfiction"/>
    <n v="0.8"/>
    <n v="53.571428571428569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n v="1369705751"/>
    <b v="0"/>
    <x v="184"/>
    <b v="1"/>
    <s v="publishing/nonfiction"/>
    <n v="0.67876437179664773"/>
    <n v="48.449664429530202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b v="0"/>
    <x v="162"/>
    <b v="1"/>
    <s v="publishing/nonfiction"/>
    <n v="0.97847358121330719"/>
    <n v="82.41935483870968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b v="0"/>
    <x v="55"/>
    <b v="1"/>
    <s v="publishing/nonfiction"/>
    <n v="0.98162071846282373"/>
    <n v="230.19230769230768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b v="0"/>
    <x v="293"/>
    <b v="1"/>
    <s v="publishing/nonfiction"/>
    <n v="0.48971596474045054"/>
    <n v="59.360465116279073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b v="0"/>
    <x v="76"/>
    <b v="1"/>
    <s v="publishing/nonfiction"/>
    <n v="0.96107640557424312"/>
    <n v="66.698717948717942"/>
    <x v="3"/>
    <x v="9"/>
    <x v="1350"/>
    <d v="2015-12-26T00:18:54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n v="1452707144"/>
    <b v="0"/>
    <x v="148"/>
    <b v="1"/>
    <s v="publishing/nonfiction"/>
    <n v="0.98750802350269096"/>
    <n v="168.77500000000001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b v="0"/>
    <x v="294"/>
    <b v="1"/>
    <s v="publishing/nonfiction"/>
    <n v="0.73453797561333922"/>
    <n v="59.97356828193832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n v="1359946188"/>
    <b v="0"/>
    <x v="288"/>
    <b v="1"/>
    <s v="publishing/nonfiction"/>
    <n v="0.74850299401197606"/>
    <n v="31.809523809523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b v="0"/>
    <x v="31"/>
    <b v="1"/>
    <s v="publishing/nonfiction"/>
    <n v="0.76775431861804222"/>
    <n v="24.421875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b v="0"/>
    <x v="212"/>
    <b v="1"/>
    <s v="publishing/nonfiction"/>
    <n v="0.81512879034887509"/>
    <n v="25.347107438016529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b v="0"/>
    <x v="45"/>
    <b v="1"/>
    <s v="publishing/nonfiction"/>
    <n v="0.54701426741918668"/>
    <n v="71.443218390804603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n v="1359587137"/>
    <b v="0"/>
    <x v="71"/>
    <b v="1"/>
    <s v="publishing/nonfiction"/>
    <n v="0.79808459696727851"/>
    <n v="38.553846153846152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n v="1306417323"/>
    <b v="0"/>
    <x v="72"/>
    <b v="1"/>
    <s v="publishing/nonfiction"/>
    <n v="0.89552238805970152"/>
    <n v="68.367346938775512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b v="0"/>
    <x v="10"/>
    <b v="1"/>
    <s v="publishing/nonfiction"/>
    <n v="0.86387434554973819"/>
    <n v="40.210526315789473"/>
    <x v="3"/>
    <x v="9"/>
    <x v="1359"/>
    <d v="2011-07-06T19:33:10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n v="1341524220"/>
    <b v="0"/>
    <x v="75"/>
    <b v="1"/>
    <s v="publishing/nonfiction"/>
    <n v="0.57736720554272514"/>
    <n v="32.074074074074076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n v="1400778772"/>
    <b v="0"/>
    <x v="295"/>
    <b v="1"/>
    <s v="publishing/nonfiction"/>
    <n v="0.79375578780261935"/>
    <n v="28.632575757575758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n v="1373408731"/>
    <b v="0"/>
    <x v="20"/>
    <b v="1"/>
    <s v="publishing/nonfiction"/>
    <n v="0.91659028414298804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b v="0"/>
    <x v="81"/>
    <b v="1"/>
    <s v="publishing/nonfiction"/>
    <n v="1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b v="0"/>
    <x v="296"/>
    <b v="1"/>
    <s v="music/rock"/>
    <n v="0.84286574352799515"/>
    <n v="346.04166666666669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b v="0"/>
    <x v="297"/>
    <b v="1"/>
    <s v="music/rock"/>
    <n v="0.99734042553191493"/>
    <n v="81.739130434782609"/>
    <x v="4"/>
    <x v="11"/>
    <x v="1365"/>
    <d v="2015-03-16T16:35:52"/>
  </r>
  <r>
    <n v="1366"/>
    <s v="Kick It! A Tribute to the A.K.s"/>
    <s v="A musical memorial for Alexi Petersen."/>
    <x v="51"/>
    <n v="9486.69"/>
    <x v="0"/>
    <s v="US"/>
    <s v="USD"/>
    <n v="1417049663"/>
    <n v="1413158063"/>
    <b v="0"/>
    <x v="206"/>
    <b v="1"/>
    <s v="music/rock"/>
    <n v="0.79058133026376953"/>
    <n v="64.53530612244898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n v="1444867450"/>
    <b v="0"/>
    <x v="240"/>
    <b v="1"/>
    <s v="music/rock"/>
    <n v="0.87519691930684407"/>
    <n v="63.477777777777774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n v="1432269294"/>
    <b v="0"/>
    <x v="45"/>
    <b v="1"/>
    <s v="music/rock"/>
    <n v="0.90334236675700086"/>
    <n v="63.620689655172413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b v="0"/>
    <x v="298"/>
    <b v="1"/>
    <s v="music/rock"/>
    <n v="0.94923443773259697"/>
    <n v="83.967068965517228"/>
    <x v="4"/>
    <x v="11"/>
    <x v="1369"/>
    <d v="2014-04-11T14:15:46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n v="1380585890"/>
    <b v="0"/>
    <x v="9"/>
    <b v="1"/>
    <s v="music/rock"/>
    <n v="0.96463022508038587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b v="0"/>
    <x v="16"/>
    <b v="1"/>
    <s v="music/rock"/>
    <n v="0.9338225483655771"/>
    <n v="107.07142857142857"/>
    <x v="4"/>
    <x v="11"/>
    <x v="1371"/>
    <d v="2015-05-07T18:12:22"/>
  </r>
  <r>
    <n v="1372"/>
    <s v="Ted Lukas &amp; the Misled new CD - &quot;FEED&quot;"/>
    <s v="Please help us raise funds to press our new CD!"/>
    <x v="2"/>
    <n v="620"/>
    <x v="0"/>
    <s v="US"/>
    <s v="USD"/>
    <n v="1342115132"/>
    <n v="1339523132"/>
    <b v="0"/>
    <x v="38"/>
    <b v="1"/>
    <s v="music/rock"/>
    <n v="0.80645161290322576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n v="1480546233"/>
    <b v="0"/>
    <x v="47"/>
    <b v="1"/>
    <s v="music/rock"/>
    <n v="0.95229025807065992"/>
    <n v="201.94230769230768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b v="0"/>
    <x v="36"/>
    <b v="1"/>
    <s v="music/rock"/>
    <n v="0.52779732582688244"/>
    <n v="43.060606060606062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b v="0"/>
    <x v="280"/>
    <b v="1"/>
    <s v="music/rock"/>
    <n v="0.58368597694440394"/>
    <n v="62.871559633027523"/>
    <x v="4"/>
    <x v="11"/>
    <x v="1375"/>
    <d v="2017-01-15T01:35:19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n v="1478189006"/>
    <b v="0"/>
    <x v="129"/>
    <b v="1"/>
    <s v="music/rock"/>
    <n v="0.39606080068507815"/>
    <n v="55.607142857142854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b v="0"/>
    <x v="162"/>
    <b v="1"/>
    <s v="music/rock"/>
    <n v="0.86092715231788075"/>
    <n v="48.70967741935484"/>
    <x v="4"/>
    <x v="11"/>
    <x v="1377"/>
    <d v="2017-02-03T04:11:00"/>
  </r>
  <r>
    <n v="1378"/>
    <s v="SIX BY SEVEN"/>
    <s v="A psychedelic post rock masterpiece!"/>
    <x v="13"/>
    <n v="4067"/>
    <x v="0"/>
    <s v="GB"/>
    <s v="GBP"/>
    <n v="1470075210"/>
    <n v="1468779210"/>
    <b v="0"/>
    <x v="182"/>
    <b v="1"/>
    <s v="music/rock"/>
    <n v="0.49176297024834031"/>
    <n v="30.578947368421051"/>
    <x v="4"/>
    <x v="11"/>
    <x v="1378"/>
    <d v="2016-08-01T18:13:30"/>
  </r>
  <r>
    <n v="1379"/>
    <s v="J. Walter Makes a Record"/>
    <s v="---------The long-awaited debut full-length from Justin Ruddy--------"/>
    <x v="3"/>
    <n v="11160"/>
    <x v="0"/>
    <s v="US"/>
    <s v="USD"/>
    <n v="1433504876"/>
    <n v="1430912876"/>
    <b v="0"/>
    <x v="299"/>
    <b v="1"/>
    <s v="music/rock"/>
    <n v="0.89605734767025091"/>
    <n v="73.907284768211923"/>
    <x v="4"/>
    <x v="11"/>
    <x v="1379"/>
    <d v="2015-06-05T11:47:56"/>
  </r>
  <r>
    <n v="1380"/>
    <s v="BARNFEST 2015"/>
    <s v="A DIY MUSIC FESTIVAL FROM ST. LOUIS MO! Bands make their own festival, help make it legit!"/>
    <x v="251"/>
    <n v="106"/>
    <x v="0"/>
    <s v="US"/>
    <s v="USD"/>
    <n v="1433815200"/>
    <n v="1431886706"/>
    <b v="0"/>
    <x v="81"/>
    <b v="1"/>
    <s v="music/rock"/>
    <n v="0.23584905660377359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b v="0"/>
    <x v="196"/>
    <b v="1"/>
    <s v="music/rock"/>
    <n v="0.93370681605975725"/>
    <n v="73.356164383561648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n v="1365275536"/>
    <b v="0"/>
    <x v="265"/>
    <b v="1"/>
    <s v="music/rock"/>
    <n v="0.95819858665708468"/>
    <n v="56.41216216216216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b v="0"/>
    <x v="251"/>
    <b v="1"/>
    <s v="music/rock"/>
    <n v="0.47078964262786216"/>
    <n v="50.247311827956992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n v="1433525922"/>
    <b v="0"/>
    <x v="287"/>
    <b v="1"/>
    <s v="music/rock"/>
    <n v="0.80589454294266638"/>
    <n v="68.936507936507937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n v="1457109121"/>
    <b v="0"/>
    <x v="179"/>
    <b v="1"/>
    <s v="music/rock"/>
    <n v="0.90574685054837312"/>
    <n v="65.914104477611943"/>
    <x v="4"/>
    <x v="11"/>
    <x v="1385"/>
    <d v="2016-04-29T12:11:00"/>
  </r>
  <r>
    <n v="1386"/>
    <s v="MALTESE CROSS: The First Album"/>
    <s v="We are a classic hard rock/heavy metal band just trying to keep rock alive!"/>
    <x v="44"/>
    <n v="875"/>
    <x v="0"/>
    <s v="US"/>
    <s v="USD"/>
    <n v="1438183889"/>
    <n v="1435591889"/>
    <b v="0"/>
    <x v="25"/>
    <b v="1"/>
    <s v="music/rock"/>
    <n v="0.45714285714285713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b v="0"/>
    <x v="76"/>
    <b v="1"/>
    <s v="music/rock"/>
    <n v="0.73193046660567251"/>
    <n v="70.064102564102569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b v="0"/>
    <x v="300"/>
    <b v="1"/>
    <s v="music/rock"/>
    <n v="0.74179904070548053"/>
    <n v="60.181874999999998"/>
    <x v="4"/>
    <x v="11"/>
    <x v="1388"/>
    <d v="2016-10-17T16:14:00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n v="1468495957"/>
    <b v="0"/>
    <x v="69"/>
    <b v="1"/>
    <s v="music/rock"/>
    <n v="0.68775790921595603"/>
    <n v="21.382352941176471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n v="1427224606"/>
    <b v="0"/>
    <x v="10"/>
    <b v="1"/>
    <s v="music/rock"/>
    <n v="0.91653027823240585"/>
    <n v="160.78947368421052"/>
    <x v="4"/>
    <x v="11"/>
    <x v="1390"/>
    <d v="2015-04-27T17:12:00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n v="1436369818"/>
    <b v="0"/>
    <x v="62"/>
    <b v="1"/>
    <s v="music/rock"/>
    <n v="0.90744101633393826"/>
    <n v="42.384615384615387"/>
    <x v="4"/>
    <x v="11"/>
    <x v="1391"/>
    <d v="2015-08-22T04:59:00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n v="1454298186"/>
    <b v="0"/>
    <x v="201"/>
    <b v="1"/>
    <s v="music/rock"/>
    <n v="0.87997184090109115"/>
    <n v="27.317307692307693"/>
    <x v="4"/>
    <x v="11"/>
    <x v="1392"/>
    <d v="2016-03-03T03:43:06"/>
  </r>
  <r>
    <n v="1393"/>
    <s v="WolfHunt | Social Commentary Rock Project"/>
    <s v="Rock n' Roll tales of our times"/>
    <x v="3"/>
    <n v="10235"/>
    <x v="0"/>
    <s v="US"/>
    <s v="USD"/>
    <n v="1470068523"/>
    <n v="1467476523"/>
    <b v="0"/>
    <x v="47"/>
    <b v="1"/>
    <s v="music/rock"/>
    <n v="0.97703957010258913"/>
    <n v="196.82692307692307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b v="0"/>
    <x v="57"/>
    <b v="1"/>
    <s v="music/rock"/>
    <n v="0.81877729257641918"/>
    <n v="53.882352941176471"/>
    <x v="4"/>
    <x v="11"/>
    <x v="1394"/>
    <d v="2017-03-01T03:00:00"/>
  </r>
  <r>
    <n v="1395"/>
    <s v="Quiet Oaks Full Length Album"/>
    <s v="Help Quiet Oaks record their debut album!!!"/>
    <x v="8"/>
    <n v="3916"/>
    <x v="0"/>
    <s v="US"/>
    <s v="USD"/>
    <n v="1484430481"/>
    <n v="1481838481"/>
    <b v="0"/>
    <x v="141"/>
    <b v="1"/>
    <s v="music/rock"/>
    <n v="0.89376915219611852"/>
    <n v="47.756097560975611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b v="0"/>
    <x v="196"/>
    <b v="1"/>
    <s v="music/rock"/>
    <n v="0.93196644920782856"/>
    <n v="88.191780821917803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b v="0"/>
    <x v="150"/>
    <b v="1"/>
    <s v="music/rock"/>
    <n v="0.87834870443566093"/>
    <n v="72.056962025316452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n v="1465160334"/>
    <b v="0"/>
    <x v="71"/>
    <b v="1"/>
    <s v="music/rock"/>
    <n v="0.91172813924575213"/>
    <n v="74.24615384615384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b v="0"/>
    <x v="192"/>
    <b v="1"/>
    <s v="music/rock"/>
    <n v="0.79274200651810089"/>
    <n v="61.701086956521742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b v="0"/>
    <x v="69"/>
    <b v="1"/>
    <s v="music/rock"/>
    <n v="0.59726962457337884"/>
    <n v="17.23529411764705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b v="0"/>
    <x v="301"/>
    <b v="1"/>
    <s v="music/rock"/>
    <n v="0.20140175622331427"/>
    <n v="51.720833333333331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b v="0"/>
    <x v="116"/>
    <b v="1"/>
    <s v="music/rock"/>
    <n v="0.91608647856357639"/>
    <n v="24.15044247787610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b v="0"/>
    <x v="36"/>
    <b v="1"/>
    <s v="music/rock"/>
    <n v="0.97489641725566656"/>
    <n v="62.166666666666664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b v="1"/>
    <x v="81"/>
    <b v="0"/>
    <s v="publishing/translations"/>
    <n v="60.165975103734439"/>
    <n v="48.2"/>
    <x v="3"/>
    <x v="22"/>
    <x v="1404"/>
    <d v="2015-02-22T12:14:45"/>
  </r>
  <r>
    <n v="1405"/>
    <s v="The Bible translated into Emoticons"/>
    <s v="Will more people read the Bible if it were translated into Emoticons?"/>
    <x v="31"/>
    <n v="105"/>
    <x v="2"/>
    <s v="US"/>
    <s v="USD"/>
    <n v="1417195201"/>
    <n v="1414599601"/>
    <b v="1"/>
    <x v="57"/>
    <b v="0"/>
    <s v="publishing/translations"/>
    <n v="238.0952380952381"/>
    <n v="6.1764705882352944"/>
    <x v="3"/>
    <x v="22"/>
    <x v="1405"/>
    <d v="2014-11-28T17:20:01"/>
  </r>
  <r>
    <n v="1406"/>
    <s v="Man Down! Translation project"/>
    <s v="The White coat and the battle dress uniform"/>
    <x v="14"/>
    <n v="15"/>
    <x v="2"/>
    <s v="IT"/>
    <s v="EUR"/>
    <n v="1449914400"/>
    <n v="1445336607"/>
    <b v="0"/>
    <x v="83"/>
    <b v="0"/>
    <s v="publishing/translations"/>
    <n v="800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n v="1405687978"/>
    <b v="0"/>
    <x v="84"/>
    <b v="0"/>
    <s v="publishing/translations"/>
    <n v="200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b v="0"/>
    <x v="79"/>
    <b v="0"/>
    <s v="publishing/translations"/>
    <n v="13.888888888888889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n v="1414897935"/>
    <b v="0"/>
    <x v="78"/>
    <b v="0"/>
    <s v="publishing/translations"/>
    <e v="#DIV/0!"/>
    <e v="#DIV/0!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b v="0"/>
    <x v="29"/>
    <b v="0"/>
    <s v="publishing/translations"/>
    <n v="6000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b v="0"/>
    <x v="83"/>
    <b v="0"/>
    <s v="publishing/translations"/>
    <n v="428.57142857142856"/>
    <n v="2.3333333333333335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n v="1415064699"/>
    <b v="0"/>
    <x v="62"/>
    <b v="0"/>
    <s v="publishing/translations"/>
    <n v="21.875"/>
    <n v="24.615384615384617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b v="0"/>
    <x v="29"/>
    <b v="0"/>
    <s v="publishing/translations"/>
    <n v="20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b v="0"/>
    <x v="29"/>
    <b v="0"/>
    <s v="publishing/translations"/>
    <n v="500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b v="0"/>
    <x v="82"/>
    <b v="0"/>
    <s v="publishing/translations"/>
    <n v="5.5"/>
    <n v="88.888888888888886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b v="0"/>
    <x v="78"/>
    <b v="0"/>
    <s v="publishing/translations"/>
    <e v="#DIV/0!"/>
    <e v="#DIV/0!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n v="1439696174"/>
    <b v="0"/>
    <x v="84"/>
    <b v="0"/>
    <s v="publishing/translations"/>
    <n v="81.818181818181813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b v="0"/>
    <x v="29"/>
    <b v="0"/>
    <s v="publishing/translations"/>
    <n v="500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b v="0"/>
    <x v="73"/>
    <b v="0"/>
    <s v="publishing/translations"/>
    <n v="14.157303370786517"/>
    <n v="44.5"/>
    <x v="3"/>
    <x v="22"/>
    <x v="1419"/>
    <d v="2016-10-09T10:56:59"/>
  </r>
  <r>
    <n v="1420"/>
    <s v="Shakespeare in the Hood - Romeo and Juliet"/>
    <s v="Help me butcher Shakespeare in a satirical fashion."/>
    <x v="252"/>
    <n v="3"/>
    <x v="2"/>
    <s v="US"/>
    <s v="USD"/>
    <n v="1467129686"/>
    <n v="1464969686"/>
    <b v="0"/>
    <x v="83"/>
    <b v="0"/>
    <s v="publishing/translations"/>
    <n v="36.666666666666664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b v="0"/>
    <x v="84"/>
    <b v="0"/>
    <s v="publishing/translations"/>
    <n v="1000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b v="0"/>
    <x v="84"/>
    <b v="0"/>
    <s v="publishing/translations"/>
    <n v="961.53846153846155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b v="0"/>
    <x v="29"/>
    <b v="0"/>
    <s v="publishing/translations"/>
    <n v="300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n v="1478106802"/>
    <b v="0"/>
    <x v="25"/>
    <b v="0"/>
    <s v="publishing/translations"/>
    <n v="4.9115913555992146"/>
    <n v="109.0714285714285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b v="0"/>
    <x v="78"/>
    <b v="0"/>
    <s v="publishing/translations"/>
    <e v="#DIV/0!"/>
    <e v="#DIV/0!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b v="0"/>
    <x v="78"/>
    <b v="0"/>
    <s v="publishing/translations"/>
    <e v="#DIV/0!"/>
    <e v="#DIV/0!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n v="1471638385"/>
    <b v="0"/>
    <x v="80"/>
    <b v="0"/>
    <s v="publishing/translations"/>
    <n v="11.933174224343675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b v="0"/>
    <x v="83"/>
    <b v="0"/>
    <s v="publishing/translations"/>
    <n v="22.222222222222221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n v="1426037242"/>
    <b v="0"/>
    <x v="78"/>
    <b v="0"/>
    <s v="publishing/translations"/>
    <e v="#DIV/0!"/>
    <e v="#DIV/0!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n v="1416339088"/>
    <b v="0"/>
    <x v="81"/>
    <b v="0"/>
    <s v="publishing/translations"/>
    <n v="12.406947890818859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b v="0"/>
    <x v="5"/>
    <b v="0"/>
    <s v="publishing/translations"/>
    <n v="3.1301786043085986"/>
    <n v="115.55319148936171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b v="0"/>
    <x v="78"/>
    <b v="0"/>
    <s v="publishing/translations"/>
    <e v="#DIV/0!"/>
    <e v="#DIV/0!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b v="0"/>
    <x v="73"/>
    <b v="0"/>
    <s v="publishing/translations"/>
    <n v="14.906832298136646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n v="1431973478"/>
    <b v="0"/>
    <x v="202"/>
    <b v="0"/>
    <s v="publishing/translations"/>
    <n v="10.012210012210012"/>
    <n v="744.545454545454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n v="1441997020"/>
    <b v="0"/>
    <x v="84"/>
    <b v="0"/>
    <s v="publishing/translations"/>
    <n v="1000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b v="0"/>
    <x v="84"/>
    <b v="0"/>
    <s v="publishing/translations"/>
    <n v="129.87012987012986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b v="0"/>
    <x v="19"/>
    <b v="0"/>
    <s v="publishing/translations"/>
    <n v="3.7174721189591078"/>
    <n v="36.6818181818181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b v="0"/>
    <x v="22"/>
    <b v="0"/>
    <s v="publishing/translations"/>
    <n v="33.333333333333336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b v="0"/>
    <x v="79"/>
    <b v="0"/>
    <s v="publishing/translations"/>
    <n v="15.138888888888889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n v="1461693463"/>
    <b v="0"/>
    <x v="29"/>
    <b v="0"/>
    <s v="publishing/translations"/>
    <n v="13000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b v="0"/>
    <x v="83"/>
    <b v="0"/>
    <s v="publishing/translations"/>
    <n v="89.10891089108911"/>
    <n v="673.33333333333337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b v="0"/>
    <x v="78"/>
    <b v="0"/>
    <s v="publishing/translations"/>
    <e v="#DIV/0!"/>
    <e v="#DIV/0!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n v="1480803209"/>
    <b v="0"/>
    <x v="78"/>
    <b v="0"/>
    <s v="publishing/translations"/>
    <e v="#DIV/0!"/>
    <e v="#DIV/0!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n v="1436907462"/>
    <b v="0"/>
    <x v="78"/>
    <b v="0"/>
    <s v="publishing/translations"/>
    <e v="#DIV/0!"/>
    <e v="#DIV/0!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b v="0"/>
    <x v="78"/>
    <b v="0"/>
    <s v="publishing/translations"/>
    <e v="#DIV/0!"/>
    <e v="#DIV/0!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b v="0"/>
    <x v="78"/>
    <b v="0"/>
    <s v="publishing/translations"/>
    <e v="#DIV/0!"/>
    <e v="#DIV/0!"/>
    <x v="3"/>
    <x v="22"/>
    <x v="1446"/>
    <d v="2016-04-21T10:44:38"/>
  </r>
  <r>
    <n v="1447"/>
    <s v="Indian Language Dictionary"/>
    <s v="I'm creating a dictionary of multiple Indian languages."/>
    <x v="69"/>
    <n v="75"/>
    <x v="2"/>
    <s v="US"/>
    <s v="USD"/>
    <n v="1467999134"/>
    <n v="1465407134"/>
    <b v="0"/>
    <x v="83"/>
    <b v="0"/>
    <s v="publishing/translations"/>
    <n v="6666.666666666667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b v="0"/>
    <x v="78"/>
    <b v="0"/>
    <s v="publishing/translations"/>
    <e v="#DIV/0!"/>
    <e v="#DIV/0!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b v="0"/>
    <x v="78"/>
    <b v="0"/>
    <s v="publishing/translations"/>
    <e v="#DIV/0!"/>
    <e v="#DIV/0!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b v="0"/>
    <x v="29"/>
    <b v="0"/>
    <s v="publishing/translations"/>
    <n v="100000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n v="1413759659"/>
    <b v="0"/>
    <x v="84"/>
    <b v="0"/>
    <s v="publishing/translations"/>
    <n v="9475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n v="1403974363"/>
    <b v="0"/>
    <x v="78"/>
    <b v="0"/>
    <s v="publishing/translations"/>
    <e v="#DIV/0!"/>
    <e v="#DIV/0!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b v="0"/>
    <x v="78"/>
    <b v="0"/>
    <s v="publishing/translations"/>
    <e v="#DIV/0!"/>
    <e v="#DIV/0!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b v="0"/>
    <x v="29"/>
    <b v="0"/>
    <s v="publishing/translations"/>
    <n v="116.66666666666667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b v="0"/>
    <x v="63"/>
    <b v="0"/>
    <s v="publishing/translations"/>
    <n v="9.5238095238095237"/>
    <n v="225"/>
    <x v="3"/>
    <x v="22"/>
    <x v="1455"/>
    <d v="2014-09-05T13:39:00"/>
  </r>
  <r>
    <n v="1456"/>
    <s v="Sometimes you don't need love (Canceled)"/>
    <s v="English Version of my auto-published novel"/>
    <x v="10"/>
    <n v="145"/>
    <x v="1"/>
    <s v="IT"/>
    <s v="EUR"/>
    <n v="1483459365"/>
    <n v="1480867365"/>
    <b v="0"/>
    <x v="83"/>
    <b v="0"/>
    <s v="publishing/translations"/>
    <n v="34.482758620689658"/>
    <n v="48.333333333333336"/>
    <x v="3"/>
    <x v="22"/>
    <x v="1456"/>
    <d v="2017-01-03T16:02:45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n v="1444685444"/>
    <b v="0"/>
    <x v="78"/>
    <b v="0"/>
    <s v="publishing/translations"/>
    <e v="#DIV/0!"/>
    <e v="#DIV/0!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b v="0"/>
    <x v="78"/>
    <b v="0"/>
    <s v="publishing/translations"/>
    <e v="#DIV/0!"/>
    <e v="#DIV/0!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n v="1446612896"/>
    <b v="0"/>
    <x v="78"/>
    <b v="0"/>
    <s v="publishing/translations"/>
    <e v="#DIV/0!"/>
    <e v="#DIV/0!"/>
    <x v="3"/>
    <x v="22"/>
    <x v="1459"/>
    <d v="2015-12-02T17:25:00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n v="1412371898"/>
    <b v="0"/>
    <x v="78"/>
    <b v="0"/>
    <s v="publishing/translations"/>
    <e v="#DIV/0!"/>
    <e v="#DIV/0!"/>
    <x v="3"/>
    <x v="22"/>
    <x v="1460"/>
    <d v="2014-11-30T23:45:00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n v="1410967754"/>
    <b v="1"/>
    <x v="158"/>
    <b v="1"/>
    <s v="publishing/radio &amp; podcasts"/>
    <n v="0.98770699869425127"/>
    <n v="44.66673529411765"/>
    <x v="3"/>
    <x v="23"/>
    <x v="1461"/>
    <d v="2014-10-21T00:00:00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n v="1363017271"/>
    <b v="1"/>
    <x v="3"/>
    <b v="1"/>
    <s v="publishing/radio &amp; podcasts"/>
    <n v="0.92151035547261961"/>
    <n v="28.937999999999999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n v="1361483538"/>
    <b v="1"/>
    <x v="20"/>
    <b v="1"/>
    <s v="publishing/radio &amp; podcasts"/>
    <n v="0.67720090293453727"/>
    <n v="35.44"/>
    <x v="3"/>
    <x v="23"/>
    <x v="1463"/>
    <d v="2013-04-07T20:52:18"/>
  </r>
  <r>
    <n v="1464"/>
    <s v="Science Studio"/>
    <s v="The Best Science Media on the Web"/>
    <x v="10"/>
    <n v="8160"/>
    <x v="0"/>
    <s v="US"/>
    <s v="USD"/>
    <n v="1361029958"/>
    <n v="1358437958"/>
    <b v="1"/>
    <x v="302"/>
    <b v="1"/>
    <s v="publishing/radio &amp; podcasts"/>
    <n v="0.61274509803921573"/>
    <n v="34.871794871794869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b v="1"/>
    <x v="303"/>
    <b v="1"/>
    <s v="publishing/radio &amp; podcasts"/>
    <n v="0.21909908646635898"/>
    <n v="52.622732513451197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b v="1"/>
    <x v="290"/>
    <b v="1"/>
    <s v="publishing/radio &amp; podcasts"/>
    <n v="0.92697896974398586"/>
    <n v="69.598266129032254"/>
    <x v="3"/>
    <x v="23"/>
    <x v="1466"/>
    <d v="2016-01-12T05:00:00"/>
  </r>
  <r>
    <n v="1467"/>
    <s v="Radio Ambulante"/>
    <s v="We are a new Spanish language podcast telling uniquely Latin American stories."/>
    <x v="79"/>
    <n v="46032"/>
    <x v="0"/>
    <s v="US"/>
    <s v="USD"/>
    <n v="1332699285"/>
    <n v="1327518885"/>
    <b v="1"/>
    <x v="304"/>
    <b v="1"/>
    <s v="publishing/radio &amp; podcasts"/>
    <n v="0.86896072297532156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b v="1"/>
    <x v="305"/>
    <b v="1"/>
    <s v="publishing/radio &amp; podcasts"/>
    <n v="0.9768637532133676"/>
    <n v="33.191126279863482"/>
    <x v="3"/>
    <x v="23"/>
    <x v="1468"/>
    <d v="2011-06-12T00:20:49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n v="1358346109"/>
    <b v="1"/>
    <x v="306"/>
    <b v="1"/>
    <s v="publishing/radio &amp; podcasts"/>
    <n v="0.92229771978823627"/>
    <n v="149.46417445482865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b v="1"/>
    <x v="75"/>
    <b v="1"/>
    <s v="publishing/radio &amp; podcasts"/>
    <n v="0.79914757591901975"/>
    <n v="23.172839506172838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n v="1426028334"/>
    <b v="1"/>
    <x v="307"/>
    <b v="1"/>
    <s v="publishing/radio &amp; podcasts"/>
    <n v="0.96301423455415447"/>
    <n v="96.877551020408163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b v="1"/>
    <x v="226"/>
    <b v="1"/>
    <s v="publishing/radio &amp; podcasts"/>
    <n v="0.72095974160802856"/>
    <n v="103.20238095238095"/>
    <x v="3"/>
    <x v="23"/>
    <x v="1472"/>
    <d v="2013-10-16T13:01:43"/>
  </r>
  <r>
    <n v="1473"/>
    <s v="ONE LOVES ONLY FORM"/>
    <s v="Public Radio Project"/>
    <x v="15"/>
    <n v="1807.74"/>
    <x v="0"/>
    <s v="US"/>
    <s v="USD"/>
    <n v="1330644639"/>
    <n v="1328052639"/>
    <b v="1"/>
    <x v="5"/>
    <b v="1"/>
    <s v="publishing/radio &amp; podcasts"/>
    <n v="0.82976534236118027"/>
    <n v="38.462553191489363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n v="1376501292"/>
    <b v="1"/>
    <x v="88"/>
    <b v="1"/>
    <s v="publishing/radio &amp; podcasts"/>
    <n v="0.89073634204275531"/>
    <n v="44.31578947368421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n v="1416244863"/>
    <b v="1"/>
    <x v="308"/>
    <b v="1"/>
    <s v="publishing/radio &amp; podcasts"/>
    <n v="0.53002690769934757"/>
    <n v="64.173356009070289"/>
    <x v="3"/>
    <x v="23"/>
    <x v="1475"/>
    <d v="2014-12-20T04:59:00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n v="1313024422"/>
    <b v="1"/>
    <x v="309"/>
    <b v="1"/>
    <s v="publishing/radio &amp; podcasts"/>
    <n v="0.15115908788590915"/>
    <n v="43.333275109170302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b v="1"/>
    <x v="232"/>
    <b v="1"/>
    <s v="publishing/radio &amp; podcasts"/>
    <n v="0.89839187853741798"/>
    <n v="90.495934959349597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b v="1"/>
    <x v="310"/>
    <b v="1"/>
    <s v="publishing/radio &amp; podcasts"/>
    <n v="8.4629990319513931E-2"/>
    <n v="29.187190495010373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n v="1398448389"/>
    <b v="1"/>
    <x v="26"/>
    <b v="1"/>
    <s v="publishing/radio &amp; podcasts"/>
    <n v="0.7279344858962693"/>
    <n v="30.95774647887324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b v="1"/>
    <x v="311"/>
    <b v="1"/>
    <s v="publishing/radio &amp; podcasts"/>
    <n v="0.85440582909832852"/>
    <n v="92.157795275590544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b v="0"/>
    <x v="79"/>
    <b v="0"/>
    <s v="publishing/fiction"/>
    <n v="47.61904761904762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n v="1345062936"/>
    <b v="0"/>
    <x v="29"/>
    <b v="0"/>
    <s v="publishing/fiction"/>
    <n v="1000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b v="0"/>
    <x v="84"/>
    <b v="0"/>
    <s v="publishing/fiction"/>
    <n v="140"/>
    <n v="25"/>
    <x v="3"/>
    <x v="10"/>
    <x v="1483"/>
    <d v="2016-07-22T04:37:55"/>
  </r>
  <r>
    <n v="1484"/>
    <s v="a book called filtered down thru the stars"/>
    <s v="The mussings of an old wizard"/>
    <x v="13"/>
    <n v="0"/>
    <x v="2"/>
    <s v="US"/>
    <s v="USD"/>
    <n v="1342882260"/>
    <n v="1337834963"/>
    <b v="0"/>
    <x v="78"/>
    <b v="0"/>
    <s v="publishing/fiction"/>
    <e v="#DIV/0!"/>
    <e v="#DIV/0!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b v="0"/>
    <x v="83"/>
    <b v="0"/>
    <s v="publishing/fiction"/>
    <n v="44.666666666666664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b v="0"/>
    <x v="83"/>
    <b v="0"/>
    <s v="publishing/fiction"/>
    <n v="416.66666666666669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n v="1467583271"/>
    <b v="0"/>
    <x v="78"/>
    <b v="0"/>
    <s v="publishing/fiction"/>
    <e v="#DIV/0!"/>
    <e v="#DIV/0!"/>
    <x v="3"/>
    <x v="10"/>
    <x v="1487"/>
    <d v="2016-08-02T22:01:11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n v="1386336660"/>
    <b v="0"/>
    <x v="79"/>
    <b v="0"/>
    <s v="publishing/fiction"/>
    <n v="41.666666666666664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n v="1350398452"/>
    <b v="0"/>
    <x v="78"/>
    <b v="0"/>
    <s v="publishing/fiction"/>
    <e v="#DIV/0!"/>
    <e v="#DIV/0!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b v="0"/>
    <x v="10"/>
    <b v="0"/>
    <s v="publishing/fiction"/>
    <n v="3.2402234636871508"/>
    <n v="47.10526315789474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n v="1418922443"/>
    <b v="0"/>
    <x v="29"/>
    <b v="0"/>
    <s v="publishing/fiction"/>
    <n v="12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b v="0"/>
    <x v="84"/>
    <b v="0"/>
    <s v="publishing/fiction"/>
    <n v="133.33333333333334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n v="1368823675"/>
    <b v="0"/>
    <x v="78"/>
    <b v="0"/>
    <s v="publishing/fiction"/>
    <e v="#DIV/0!"/>
    <e v="#DIV/0!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b v="0"/>
    <x v="202"/>
    <b v="0"/>
    <s v="publishing/fiction"/>
    <n v="11.235955056179776"/>
    <n v="40.454545454545453"/>
    <x v="3"/>
    <x v="10"/>
    <x v="1494"/>
    <d v="2015-04-03T15:38:00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n v="1311879431"/>
    <b v="0"/>
    <x v="78"/>
    <b v="0"/>
    <s v="publishing/fiction"/>
    <e v="#DIV/0!"/>
    <e v="#DIV/0!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n v="1405682659"/>
    <b v="0"/>
    <x v="78"/>
    <b v="0"/>
    <s v="publishing/fiction"/>
    <e v="#DIV/0!"/>
    <e v="#DIV/0!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b v="0"/>
    <x v="29"/>
    <b v="0"/>
    <s v="publishing/fiction"/>
    <n v="15000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b v="0"/>
    <x v="83"/>
    <b v="0"/>
    <s v="publishing/fiction"/>
    <n v="52.631578947368418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b v="0"/>
    <x v="29"/>
    <b v="0"/>
    <s v="publishing/fiction"/>
    <n v="400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b v="0"/>
    <x v="41"/>
    <b v="0"/>
    <s v="publishing/fiction"/>
    <n v="3.9942938659058487"/>
    <n v="46.733333333333334"/>
    <x v="3"/>
    <x v="10"/>
    <x v="1500"/>
    <d v="2013-05-01T21:42:37"/>
  </r>
  <r>
    <n v="1501"/>
    <s v="This is Nowhere"/>
    <s v="A hardcover book of surf, outdoor and nature photos from the British Columbia coast."/>
    <x v="263"/>
    <n v="86492"/>
    <x v="0"/>
    <s v="CA"/>
    <s v="CAD"/>
    <n v="1436364023"/>
    <n v="1433772023"/>
    <b v="1"/>
    <x v="312"/>
    <b v="1"/>
    <s v="photography/photobooks"/>
    <n v="0.60121167275586185"/>
    <n v="97.731073446327684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b v="1"/>
    <x v="313"/>
    <b v="1"/>
    <s v="photography/photobooks"/>
    <n v="0.98575141141679357"/>
    <n v="67.835866261398181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b v="1"/>
    <x v="26"/>
    <b v="1"/>
    <s v="photography/photobooks"/>
    <n v="0.92685736035967015"/>
    <n v="56.98492957746479"/>
    <x v="8"/>
    <x v="20"/>
    <x v="1503"/>
    <d v="2016-10-23T08:20:01"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b v="1"/>
    <x v="314"/>
    <b v="1"/>
    <s v="photography/photobooks"/>
    <n v="0.3597918742389018"/>
    <n v="67.159851301115239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b v="1"/>
    <x v="315"/>
    <b v="1"/>
    <s v="photography/photobooks"/>
    <n v="0.96542569239123877"/>
    <n v="48.037681159420288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n v="1403635904"/>
    <b v="1"/>
    <x v="68"/>
    <b v="1"/>
    <s v="photography/photobooks"/>
    <n v="0.89766606822262118"/>
    <n v="38.860465116279073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b v="1"/>
    <x v="51"/>
    <b v="1"/>
    <s v="photography/photobooks"/>
    <n v="0.46511627906976744"/>
    <n v="78.18181818181818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n v="1401201881"/>
    <b v="1"/>
    <x v="263"/>
    <b v="1"/>
    <s v="photography/photobooks"/>
    <n v="0.90283539114733302"/>
    <n v="97.113744075829388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b v="1"/>
    <x v="193"/>
    <b v="1"/>
    <s v="photography/photobooks"/>
    <n v="0.80879151757943024"/>
    <n v="110.39397959183674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b v="1"/>
    <x v="316"/>
    <b v="1"/>
    <s v="photography/photobooks"/>
    <n v="0.98975602513980299"/>
    <n v="39.91506172839506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b v="1"/>
    <x v="190"/>
    <b v="1"/>
    <s v="photography/photobooks"/>
    <n v="0.8945115328094051"/>
    <n v="75.975728155339809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b v="1"/>
    <x v="317"/>
    <b v="1"/>
    <s v="photography/photobooks"/>
    <n v="0.17896405379148131"/>
    <n v="58.379104477611939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n v="1402931866"/>
    <b v="1"/>
    <x v="224"/>
    <b v="1"/>
    <s v="photography/photobooks"/>
    <n v="0.6665833437486981"/>
    <n v="55.82093023255814"/>
    <x v="8"/>
    <x v="20"/>
    <x v="1513"/>
    <d v="2014-07-16T15:17:46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n v="1439907640"/>
    <b v="1"/>
    <x v="282"/>
    <b v="1"/>
    <s v="photography/photobooks"/>
    <n v="0.93917878207295535"/>
    <n v="151.24431818181819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b v="1"/>
    <x v="160"/>
    <b v="1"/>
    <s v="photography/photobooks"/>
    <n v="0.63617683171214268"/>
    <n v="849.67027027027029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b v="1"/>
    <x v="318"/>
    <b v="1"/>
    <s v="photography/photobooks"/>
    <n v="0.92031182330012995"/>
    <n v="159.24137931034483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b v="1"/>
    <x v="319"/>
    <b v="1"/>
    <s v="photography/photobooks"/>
    <n v="0.61736016792196569"/>
    <n v="39.507317073170732"/>
    <x v="8"/>
    <x v="20"/>
    <x v="1517"/>
    <d v="2014-12-06T06:00:00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n v="1398973252"/>
    <b v="1"/>
    <x v="163"/>
    <b v="1"/>
    <s v="photography/photobooks"/>
    <n v="0.48693393929556888"/>
    <n v="130.52966101694915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b v="1"/>
    <x v="108"/>
    <b v="1"/>
    <s v="photography/photobooks"/>
    <n v="0.96745585982639537"/>
    <n v="64.156896551724131"/>
    <x v="8"/>
    <x v="20"/>
    <x v="1519"/>
    <d v="2014-06-20T21:59:00"/>
  </r>
  <r>
    <n v="1520"/>
    <s v="TULIPS"/>
    <s v="A self-published photography book by Andrew Miksys from his new series about Belarus"/>
    <x v="102"/>
    <n v="18625"/>
    <x v="0"/>
    <s v="US"/>
    <s v="USD"/>
    <n v="1418961600"/>
    <n v="1415824513"/>
    <b v="1"/>
    <x v="157"/>
    <b v="1"/>
    <s v="photography/photobooks"/>
    <n v="0.96644295302013428"/>
    <n v="111.5269461077844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b v="1"/>
    <x v="97"/>
    <b v="1"/>
    <s v="photography/photobooks"/>
    <n v="0.93621270752715013"/>
    <n v="170.44680851063831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b v="1"/>
    <x v="320"/>
    <b v="1"/>
    <s v="photography/photobooks"/>
    <n v="0.71960178725924362"/>
    <n v="133.739159292035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b v="1"/>
    <x v="198"/>
    <b v="1"/>
    <s v="photography/photobooks"/>
    <n v="0.80100450294423275"/>
    <n v="95.834024896265561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n v="1485000090"/>
    <b v="1"/>
    <x v="33"/>
    <b v="1"/>
    <s v="photography/photobooks"/>
    <n v="0.48309178743961351"/>
    <n v="221.78571428571428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b v="1"/>
    <x v="205"/>
    <b v="1"/>
    <s v="photography/photobooks"/>
    <n v="0.57469358885094446"/>
    <n v="32.315357142857138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b v="1"/>
    <x v="321"/>
    <b v="1"/>
    <s v="photography/photobooks"/>
    <n v="0.83107497741644087"/>
    <n v="98.839285714285708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n v="1487082286"/>
    <b v="1"/>
    <x v="16"/>
    <b v="1"/>
    <s v="photography/photobooks"/>
    <n v="0.90543389685814435"/>
    <n v="55.222142857142863"/>
    <x v="8"/>
    <x v="20"/>
    <x v="1527"/>
    <d v="2017-03-14T13:24:46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n v="1483292122"/>
    <b v="1"/>
    <x v="322"/>
    <b v="1"/>
    <s v="photography/photobooks"/>
    <n v="0.35515567657156388"/>
    <n v="52.793750000000003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n v="1424185520"/>
    <b v="1"/>
    <x v="261"/>
    <b v="1"/>
    <s v="photography/photobooks"/>
    <n v="0.99325631240524859"/>
    <n v="135.66666666666666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b v="1"/>
    <x v="323"/>
    <b v="1"/>
    <s v="photography/photobooks"/>
    <n v="0.74169827714085912"/>
    <n v="53.991990846681922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b v="1"/>
    <x v="196"/>
    <b v="1"/>
    <s v="photography/photobooks"/>
    <n v="0.56831922611850061"/>
    <n v="56.643835616438359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b v="1"/>
    <x v="324"/>
    <b v="1"/>
    <s v="photography/photobooks"/>
    <n v="0.20660303293252344"/>
    <n v="82.316326530612244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n v="1457913777"/>
    <b v="1"/>
    <x v="325"/>
    <b v="1"/>
    <s v="photography/photobooks"/>
    <n v="0.68898994074686515"/>
    <n v="88.26081081081081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n v="1438791062"/>
    <b v="1"/>
    <x v="232"/>
    <b v="1"/>
    <s v="photography/photobooks"/>
    <n v="0.23938716884774977"/>
    <n v="84.90514905149051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b v="1"/>
    <x v="238"/>
    <b v="1"/>
    <s v="photography/photobooks"/>
    <n v="0.75514442137058713"/>
    <n v="48.154545454545456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b v="1"/>
    <x v="326"/>
    <b v="1"/>
    <s v="photography/photobooks"/>
    <n v="0.39950714135661308"/>
    <n v="66.015406593406595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n v="1467358427"/>
    <b v="1"/>
    <x v="291"/>
    <b v="1"/>
    <s v="photography/photobooks"/>
    <n v="0.5558643690939411"/>
    <n v="96.375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b v="1"/>
    <x v="67"/>
    <b v="1"/>
    <s v="photography/photobooks"/>
    <n v="0.97438752783964366"/>
    <n v="156.17391304347825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b v="0"/>
    <x v="4"/>
    <b v="1"/>
    <s v="photography/photobooks"/>
    <n v="0.73536927671284047"/>
    <n v="95.764859154929582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b v="1"/>
    <x v="15"/>
    <b v="1"/>
    <s v="photography/photobooks"/>
    <n v="0.84841628959276016"/>
    <n v="180.4081632653061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n v="1417453538"/>
    <b v="0"/>
    <x v="84"/>
    <b v="0"/>
    <s v="photography/nature"/>
    <n v="3000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b v="0"/>
    <x v="29"/>
    <b v="0"/>
    <s v="photography/nature"/>
    <n v="25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n v="1414066434"/>
    <b v="0"/>
    <x v="29"/>
    <b v="0"/>
    <s v="photography/nature"/>
    <n v="225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b v="0"/>
    <x v="78"/>
    <b v="0"/>
    <s v="photography/nature"/>
    <e v="#DIV/0!"/>
    <e v="#DIV/0!"/>
    <x v="8"/>
    <x v="24"/>
    <x v="1544"/>
    <d v="2015-04-01T00:18:00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n v="1422393234"/>
    <b v="0"/>
    <x v="29"/>
    <b v="0"/>
    <s v="photography/nature"/>
    <n v="3000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b v="0"/>
    <x v="202"/>
    <b v="0"/>
    <s v="photography/nature"/>
    <n v="3.4602076124567476"/>
    <n v="26.272727272727273"/>
    <x v="8"/>
    <x v="24"/>
    <x v="1546"/>
    <d v="2014-09-17T05:06:39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n v="1487240082"/>
    <b v="0"/>
    <x v="78"/>
    <b v="0"/>
    <s v="photography/nature"/>
    <e v="#DIV/0!"/>
    <e v="#DIV/0!"/>
    <x v="8"/>
    <x v="24"/>
    <x v="1547"/>
    <d v="2017-02-23T10:14:42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n v="1444425020"/>
    <b v="0"/>
    <x v="29"/>
    <b v="0"/>
    <s v="photography/nature"/>
    <n v="11.666666666666666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n v="1443928559"/>
    <b v="0"/>
    <x v="79"/>
    <b v="0"/>
    <s v="photography/nature"/>
    <n v="2.9411764705882355"/>
    <n v="28.333333333333332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b v="0"/>
    <x v="63"/>
    <b v="0"/>
    <s v="photography/nature"/>
    <n v="7.4257425742574261"/>
    <n v="14.428571428571429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b v="0"/>
    <x v="78"/>
    <b v="0"/>
    <s v="photography/nature"/>
    <e v="#DIV/0!"/>
    <e v="#DIV/0!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b v="0"/>
    <x v="38"/>
    <b v="0"/>
    <s v="photography/nature"/>
    <n v="2.0330969267139478"/>
    <n v="132.1875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n v="1438584447"/>
    <b v="0"/>
    <x v="78"/>
    <b v="0"/>
    <s v="photography/nature"/>
    <e v="#DIV/0!"/>
    <e v="#DIV/0!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b v="0"/>
    <x v="78"/>
    <b v="0"/>
    <s v="photography/nature"/>
    <e v="#DIV/0!"/>
    <e v="#DIV/0!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n v="1440513832"/>
    <b v="0"/>
    <x v="78"/>
    <b v="0"/>
    <s v="photography/nature"/>
    <e v="#DIV/0!"/>
    <e v="#DIV/0!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n v="1465011624"/>
    <b v="0"/>
    <x v="8"/>
    <b v="0"/>
    <s v="photography/nature"/>
    <n v="2.2156573116691285"/>
    <n v="56.416666666666664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n v="1408549233"/>
    <b v="0"/>
    <x v="29"/>
    <b v="0"/>
    <s v="photography/nature"/>
    <n v="25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n v="1435656759"/>
    <b v="0"/>
    <x v="83"/>
    <b v="0"/>
    <s v="photography/nature"/>
    <n v="21.428571428571427"/>
    <n v="11.666666666666666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n v="1428974199"/>
    <b v="0"/>
    <x v="29"/>
    <b v="0"/>
    <s v="photography/nature"/>
    <n v="300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n v="1414110593"/>
    <b v="0"/>
    <x v="80"/>
    <b v="0"/>
    <s v="photography/nature"/>
    <n v="26.595744680851062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b v="0"/>
    <x v="29"/>
    <b v="0"/>
    <s v="publishing/art books"/>
    <n v="149.25373134328359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b v="0"/>
    <x v="78"/>
    <b v="0"/>
    <s v="publishing/art books"/>
    <e v="#DIV/0!"/>
    <e v="#DIV/0!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n v="1389635351"/>
    <b v="0"/>
    <x v="84"/>
    <b v="0"/>
    <s v="publishing/art books"/>
    <n v="70.588235294117652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n v="1430124509"/>
    <b v="0"/>
    <x v="29"/>
    <b v="0"/>
    <s v="publishing/art books"/>
    <n v="1000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b v="0"/>
    <x v="29"/>
    <b v="0"/>
    <s v="publishing/art books"/>
    <n v="40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n v="1467151204"/>
    <b v="0"/>
    <x v="211"/>
    <b v="0"/>
    <s v="publishing/art books"/>
    <n v="4.7058823529411766"/>
    <n v="108.05084745762711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b v="0"/>
    <x v="62"/>
    <b v="0"/>
    <s v="publishing/art books"/>
    <n v="24.285714285714285"/>
    <n v="26.923076923076923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n v="1416360585"/>
    <b v="0"/>
    <x v="19"/>
    <b v="0"/>
    <s v="publishing/art books"/>
    <n v="7.3313782991202343"/>
    <n v="155"/>
    <x v="3"/>
    <x v="25"/>
    <x v="1568"/>
    <d v="2014-12-24T01:29:45"/>
  </r>
  <r>
    <n v="1569"/>
    <s v="to be removed (Canceled)"/>
    <s v="to be removed"/>
    <x v="11"/>
    <n v="0"/>
    <x v="1"/>
    <s v="US"/>
    <s v="USD"/>
    <n v="1369498714"/>
    <n v="1366906714"/>
    <b v="0"/>
    <x v="78"/>
    <b v="0"/>
    <s v="publishing/art books"/>
    <e v="#DIV/0!"/>
    <e v="#DIV/0!"/>
    <x v="3"/>
    <x v="25"/>
    <x v="1569"/>
    <d v="2013-05-25T16:18:34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n v="1457551882"/>
    <b v="0"/>
    <x v="47"/>
    <b v="0"/>
    <s v="publishing/art books"/>
    <n v="2.4154589371980677"/>
    <n v="47.769230769230766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b v="0"/>
    <x v="80"/>
    <b v="0"/>
    <s v="publishing/art books"/>
    <n v="151.25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b v="0"/>
    <x v="83"/>
    <b v="0"/>
    <s v="publishing/art books"/>
    <n v="20"/>
    <n v="41.666666666666664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b v="0"/>
    <x v="83"/>
    <b v="0"/>
    <s v="publishing/art books"/>
    <n v="40.358744394618832"/>
    <n v="74.333333333333329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b v="0"/>
    <x v="79"/>
    <b v="0"/>
    <s v="publishing/art books"/>
    <n v="19.762845849802371"/>
    <n v="84.333333333333329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b v="0"/>
    <x v="2"/>
    <b v="0"/>
    <s v="publishing/art books"/>
    <n v="4.3649061545176782"/>
    <n v="65.457142857142856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n v="1431810368"/>
    <b v="0"/>
    <x v="73"/>
    <b v="0"/>
    <s v="publishing/art books"/>
    <n v="7.6923076923076925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b v="0"/>
    <x v="84"/>
    <b v="0"/>
    <s v="publishing/art books"/>
    <n v="181.81818181818181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b v="0"/>
    <x v="80"/>
    <b v="0"/>
    <s v="publishing/art books"/>
    <n v="9.2536585365853661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n v="1374882891"/>
    <b v="0"/>
    <x v="84"/>
    <b v="0"/>
    <s v="publishing/art books"/>
    <n v="119.03571428571429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n v="1332378726"/>
    <b v="0"/>
    <x v="78"/>
    <b v="0"/>
    <s v="publishing/art books"/>
    <e v="#DIV/0!"/>
    <e v="#DIV/0!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n v="1447757190"/>
    <b v="0"/>
    <x v="29"/>
    <b v="0"/>
    <s v="photography/places"/>
    <n v="200"/>
    <n v="5"/>
    <x v="8"/>
    <x v="26"/>
    <x v="1581"/>
    <d v="2015-12-19T10:46:30"/>
  </r>
  <r>
    <n v="1582"/>
    <s v="Scenes from New Orleans"/>
    <s v="I create canvas prints of images from in and around New Orleans"/>
    <x v="28"/>
    <n v="93"/>
    <x v="2"/>
    <s v="US"/>
    <s v="USD"/>
    <n v="1445894400"/>
    <n v="1440961053"/>
    <b v="0"/>
    <x v="83"/>
    <b v="0"/>
    <s v="photography/places"/>
    <n v="10.75268817204301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b v="0"/>
    <x v="29"/>
    <b v="0"/>
    <s v="photography/places"/>
    <n v="1333.3333333333333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b v="0"/>
    <x v="78"/>
    <b v="0"/>
    <s v="photography/places"/>
    <e v="#DIV/0!"/>
    <e v="#DIV/0!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b v="0"/>
    <x v="8"/>
    <b v="0"/>
    <s v="photography/places"/>
    <n v="1.2658227848101267"/>
    <n v="131.66666666666666"/>
    <x v="8"/>
    <x v="26"/>
    <x v="1585"/>
    <d v="2016-12-25T11:00:00"/>
  </r>
  <r>
    <n v="1586"/>
    <s v="Missouri In Pictures"/>
    <s v="Show the world the beauty that is in all of our back yards!"/>
    <x v="15"/>
    <n v="0"/>
    <x v="2"/>
    <s v="US"/>
    <s v="USD"/>
    <n v="1428197422"/>
    <n v="1425609022"/>
    <b v="0"/>
    <x v="78"/>
    <b v="0"/>
    <s v="photography/places"/>
    <e v="#DIV/0!"/>
    <e v="#DIV/0!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b v="0"/>
    <x v="29"/>
    <b v="0"/>
    <s v="photography/places"/>
    <n v="7500"/>
    <n v="1"/>
    <x v="8"/>
    <x v="26"/>
    <x v="1587"/>
    <d v="2014-12-13T22:49:25"/>
  </r>
  <r>
    <n v="1588"/>
    <s v="The Right Side of Texas"/>
    <s v="Southeast Texas as seen through the lens of a cell phone camera"/>
    <x v="274"/>
    <n v="0"/>
    <x v="2"/>
    <s v="US"/>
    <s v="USD"/>
    <n v="1422735120"/>
    <n v="1420091999"/>
    <b v="0"/>
    <x v="78"/>
    <b v="0"/>
    <s v="photography/places"/>
    <e v="#DIV/0!"/>
    <e v="#DIV/0!"/>
    <x v="8"/>
    <x v="26"/>
    <x v="1588"/>
    <d v="2015-01-31T20:12:00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n v="1441841886"/>
    <b v="0"/>
    <x v="78"/>
    <b v="0"/>
    <s v="photography/places"/>
    <e v="#DIV/0!"/>
    <e v="#DIV/0!"/>
    <x v="8"/>
    <x v="26"/>
    <x v="1589"/>
    <d v="2015-10-09T23:38:06"/>
  </r>
  <r>
    <n v="1590"/>
    <s v="An Italian Adventure"/>
    <s v="Discover Italy through photography."/>
    <x v="127"/>
    <n v="1020"/>
    <x v="2"/>
    <s v="IT"/>
    <s v="EUR"/>
    <n v="1443040464"/>
    <n v="1440448464"/>
    <b v="0"/>
    <x v="84"/>
    <b v="0"/>
    <s v="photography/places"/>
    <n v="58.823529411764703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b v="0"/>
    <x v="297"/>
    <b v="0"/>
    <s v="photography/places"/>
    <n v="3.4213098729227762"/>
    <n v="44.478260869565219"/>
    <x v="8"/>
    <x v="26"/>
    <x v="1591"/>
    <d v="2016-04-03T16:25:41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n v="1423619085"/>
    <b v="0"/>
    <x v="78"/>
    <b v="0"/>
    <s v="photography/places"/>
    <e v="#DIV/0!"/>
    <e v="#DIV/0!"/>
    <x v="8"/>
    <x v="26"/>
    <x v="1592"/>
    <d v="2015-03-28T00:44:45"/>
  </r>
  <r>
    <n v="1593"/>
    <s v="Picturing Italy"/>
    <s v="A trip to fulfill a dream of capturing the wonders and history of ancient Italy in person."/>
    <x v="29"/>
    <n v="3"/>
    <x v="2"/>
    <s v="US"/>
    <s v="USD"/>
    <n v="1425154655"/>
    <n v="1422562655"/>
    <b v="0"/>
    <x v="83"/>
    <b v="0"/>
    <s v="photography/places"/>
    <n v="7333.333333333333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n v="1458147982"/>
    <b v="0"/>
    <x v="73"/>
    <b v="0"/>
    <s v="photography/places"/>
    <n v="4.8780487804878048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b v="0"/>
    <x v="63"/>
    <b v="0"/>
    <s v="photography/places"/>
    <n v="357.14285714285717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n v="1414577969"/>
    <b v="0"/>
    <x v="83"/>
    <b v="0"/>
    <s v="photography/places"/>
    <n v="43.333333333333336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n v="1471768197"/>
    <b v="0"/>
    <x v="78"/>
    <b v="0"/>
    <s v="photography/places"/>
    <e v="#DIV/0!"/>
    <e v="#DIV/0!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b v="0"/>
    <x v="29"/>
    <b v="0"/>
    <s v="photography/places"/>
    <n v="800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n v="1457528176"/>
    <b v="0"/>
    <x v="78"/>
    <b v="0"/>
    <s v="photography/places"/>
    <e v="#DIV/0!"/>
    <e v="#DIV/0!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b v="0"/>
    <x v="82"/>
    <b v="0"/>
    <s v="photography/places"/>
    <n v="13.623978201634877"/>
    <n v="40.777777777777779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n v="1301969633"/>
    <b v="0"/>
    <x v="66"/>
    <b v="1"/>
    <s v="music/rock"/>
    <n v="0.92379435598600268"/>
    <n v="48.325535714285714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n v="1314947317"/>
    <b v="0"/>
    <x v="58"/>
    <b v="1"/>
    <s v="music/rock"/>
    <n v="0.99833610648918469"/>
    <n v="46.953125"/>
    <x v="4"/>
    <x v="11"/>
    <x v="1602"/>
    <d v="2011-10-14T23:00:00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n v="1322539459"/>
    <b v="0"/>
    <x v="209"/>
    <b v="1"/>
    <s v="music/rock"/>
    <n v="0.99967010886407481"/>
    <n v="66.688666666666663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b v="0"/>
    <x v="16"/>
    <b v="1"/>
    <s v="music/rock"/>
    <n v="0.81895291020766303"/>
    <n v="48.842857142857142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b v="0"/>
    <x v="34"/>
    <b v="1"/>
    <s v="music/rock"/>
    <n v="0.99311440677966101"/>
    <n v="137.3090909090909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b v="0"/>
    <x v="297"/>
    <b v="1"/>
    <s v="music/rock"/>
    <n v="0.99005857434040445"/>
    <n v="87.829673913043479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n v="1337887451"/>
    <b v="0"/>
    <x v="242"/>
    <b v="1"/>
    <s v="music/rock"/>
    <n v="0.68913238233064567"/>
    <n v="70.785365853658533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n v="1385754986"/>
    <b v="0"/>
    <x v="23"/>
    <b v="1"/>
    <s v="music/rock"/>
    <n v="0.98765432098765427"/>
    <n v="52.826086956521742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n v="1315612909"/>
    <b v="0"/>
    <x v="80"/>
    <b v="1"/>
    <s v="music/rock"/>
    <n v="0.84507042253521125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n v="1353017510"/>
    <b v="0"/>
    <x v="300"/>
    <b v="1"/>
    <s v="music/rock"/>
    <n v="0.36784991723376864"/>
    <n v="48.544642857142854"/>
    <x v="4"/>
    <x v="11"/>
    <x v="1610"/>
    <d v="2012-12-15T22:11:50"/>
  </r>
  <r>
    <n v="1611"/>
    <s v="Skelton-Luns CD/7&quot;             No Big Deal."/>
    <s v="Skelton-Luns CD/7&quot; No Big Deal."/>
    <x v="134"/>
    <n v="1001"/>
    <x v="0"/>
    <s v="US"/>
    <s v="USD"/>
    <n v="1370390432"/>
    <n v="1368576032"/>
    <b v="0"/>
    <x v="74"/>
    <b v="1"/>
    <s v="music/rock"/>
    <n v="0.79920079920079923"/>
    <n v="37.074074074074076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n v="1354568384"/>
    <b v="0"/>
    <x v="202"/>
    <b v="1"/>
    <s v="music/rock"/>
    <n v="0.90909090909090906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b v="0"/>
    <x v="55"/>
    <b v="1"/>
    <s v="music/rock"/>
    <n v="0.98522167487684731"/>
    <n v="39.0384615384615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b v="0"/>
    <x v="99"/>
    <b v="1"/>
    <s v="music/rock"/>
    <n v="0.97370983446932813"/>
    <n v="66.688311688311686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n v="1319850796"/>
    <b v="0"/>
    <x v="327"/>
    <b v="1"/>
    <s v="music/rock"/>
    <n v="0.87623220153340631"/>
    <n v="67.132352941176464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n v="1350061821"/>
    <b v="0"/>
    <x v="328"/>
    <b v="1"/>
    <s v="music/rock"/>
    <n v="0.95969289827255277"/>
    <n v="66.369426751592357"/>
    <x v="4"/>
    <x v="11"/>
    <x v="1616"/>
    <d v="2012-11-22T22:00:00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n v="1380470188"/>
    <b v="0"/>
    <x v="150"/>
    <b v="1"/>
    <s v="music/rock"/>
    <n v="0.68560235063663078"/>
    <n v="64.620253164556956"/>
    <x v="4"/>
    <x v="11"/>
    <x v="1617"/>
    <d v="2013-11-01T19:00:00"/>
  </r>
  <r>
    <n v="1618"/>
    <s v="Janus Word Album"/>
    <s v="Janus Word combines hard rock with melodic acoustic music for a unique and awesome sound."/>
    <x v="15"/>
    <n v="1576"/>
    <x v="0"/>
    <s v="US"/>
    <s v="USD"/>
    <n v="1362757335"/>
    <n v="1359301335"/>
    <b v="0"/>
    <x v="74"/>
    <b v="1"/>
    <s v="music/rock"/>
    <n v="0.95177664974619292"/>
    <n v="58.370370370370374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b v="0"/>
    <x v="23"/>
    <b v="1"/>
    <s v="music/rock"/>
    <n v="0.75"/>
    <n v="86.956521739130437"/>
    <x v="4"/>
    <x v="11"/>
    <x v="1619"/>
    <d v="2014-09-15T04:28:06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n v="1361002140"/>
    <b v="0"/>
    <x v="57"/>
    <b v="1"/>
    <s v="music/rock"/>
    <n v="0.88495575221238942"/>
    <n v="66.470588235294116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n v="1333550015"/>
    <b v="0"/>
    <x v="77"/>
    <b v="1"/>
    <s v="music/rock"/>
    <n v="0.82508250825082508"/>
    <n v="163.783783783783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n v="1415343874"/>
    <b v="0"/>
    <x v="71"/>
    <b v="1"/>
    <s v="music/rock"/>
    <n v="0.98304601795127511"/>
    <n v="107.9846153846153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b v="0"/>
    <x v="59"/>
    <b v="1"/>
    <s v="music/rock"/>
    <n v="0.98944591029023743"/>
    <n v="42.111111111111114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n v="1354265335"/>
    <b v="0"/>
    <x v="20"/>
    <b v="1"/>
    <s v="music/rock"/>
    <n v="0.84745762711864403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b v="0"/>
    <x v="201"/>
    <b v="1"/>
    <s v="music/rock"/>
    <n v="0.64377682403433478"/>
    <n v="112.01923076923077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n v="1383337267"/>
    <b v="0"/>
    <x v="52"/>
    <b v="1"/>
    <s v="music/rock"/>
    <n v="0.98826436071649171"/>
    <n v="74.953703703703709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b v="0"/>
    <x v="44"/>
    <b v="1"/>
    <s v="music/rock"/>
    <n v="0.85470085470085466"/>
    <n v="61.578947368421055"/>
    <x v="4"/>
    <x v="11"/>
    <x v="1627"/>
    <d v="2012-11-26T04:59:00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n v="1400175682"/>
    <b v="0"/>
    <x v="106"/>
    <b v="1"/>
    <s v="music/rock"/>
    <n v="0.99083477830071831"/>
    <n v="45.875"/>
    <x v="4"/>
    <x v="11"/>
    <x v="1628"/>
    <d v="2014-06-17T17:41:22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n v="1389041333"/>
    <b v="0"/>
    <x v="141"/>
    <b v="1"/>
    <s v="music/rock"/>
    <n v="0.96463022508038587"/>
    <n v="75.853658536585371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b v="0"/>
    <x v="149"/>
    <b v="1"/>
    <s v="music/rock"/>
    <n v="0.3770028275212064"/>
    <n v="84.206349206349202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b v="0"/>
    <x v="182"/>
    <b v="1"/>
    <s v="music/rock"/>
    <n v="0.64139567699313704"/>
    <n v="117.22556390977444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b v="0"/>
    <x v="5"/>
    <b v="1"/>
    <s v="music/rock"/>
    <n v="0.98400984009840098"/>
    <n v="86.489361702127653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b v="0"/>
    <x v="6"/>
    <b v="1"/>
    <s v="music/rock"/>
    <n v="1"/>
    <n v="172.41379310344828"/>
    <x v="4"/>
    <x v="11"/>
    <x v="1633"/>
    <d v="2012-01-16T05:00:00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n v="1303706001"/>
    <b v="0"/>
    <x v="58"/>
    <b v="1"/>
    <s v="music/rock"/>
    <n v="0.99502487562189057"/>
    <n v="62.8125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b v="0"/>
    <x v="77"/>
    <b v="1"/>
    <s v="music/rock"/>
    <n v="0.79808459696727851"/>
    <n v="67.729729729729726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b v="0"/>
    <x v="45"/>
    <b v="1"/>
    <s v="music/rock"/>
    <n v="0.96566523605150212"/>
    <n v="53.563218390804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n v="1257444140"/>
    <b v="0"/>
    <x v="41"/>
    <b v="1"/>
    <s v="music/rock"/>
    <n v="0.96339113680154143"/>
    <n v="34.6"/>
    <x v="4"/>
    <x v="11"/>
    <x v="1637"/>
    <d v="2009-12-31T23:39:00"/>
  </r>
  <r>
    <n v="1638"/>
    <s v="Avenues EP 2013"/>
    <s v="Avenues will be going in to the studio to record a new EP with Matt Allison!"/>
    <x v="28"/>
    <n v="1050"/>
    <x v="0"/>
    <s v="US"/>
    <s v="USD"/>
    <n v="1362086700"/>
    <n v="1358180968"/>
    <b v="0"/>
    <x v="74"/>
    <b v="1"/>
    <s v="music/rock"/>
    <n v="0.95238095238095233"/>
    <n v="38.888888888888886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b v="0"/>
    <x v="10"/>
    <b v="1"/>
    <s v="music/rock"/>
    <n v="1"/>
    <n v="94.736842105263165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b v="0"/>
    <x v="57"/>
    <b v="1"/>
    <s v="music/rock"/>
    <n v="0.58872012245378547"/>
    <n v="39.967058823529413"/>
    <x v="4"/>
    <x v="11"/>
    <x v="1640"/>
    <d v="2010-08-03T01:59:00"/>
  </r>
  <r>
    <n v="1641"/>
    <s v="Tanya Dartson- Run for Your Life music video"/>
    <s v="Music Video For Upbeat and Inspiring Song - Run For Your Life"/>
    <x v="30"/>
    <n v="2535"/>
    <x v="0"/>
    <s v="US"/>
    <s v="USD"/>
    <n v="1418998744"/>
    <n v="1416406744"/>
    <b v="0"/>
    <x v="55"/>
    <b v="1"/>
    <s v="music/pop"/>
    <n v="0.98619329388560162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n v="1306283727"/>
    <b v="0"/>
    <x v="33"/>
    <b v="1"/>
    <s v="music/pop"/>
    <n v="1"/>
    <n v="42.857142857142854"/>
    <x v="4"/>
    <x v="27"/>
    <x v="1642"/>
    <d v="2011-06-14T00:35:27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n v="1345924012"/>
    <b v="0"/>
    <x v="77"/>
    <b v="1"/>
    <s v="music/pop"/>
    <n v="0.80192461908580592"/>
    <n v="168.51351351351352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n v="1348363560"/>
    <b v="0"/>
    <x v="130"/>
    <b v="1"/>
    <s v="music/pop"/>
    <n v="0.91324200913242004"/>
    <n v="85.54687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b v="0"/>
    <x v="73"/>
    <b v="1"/>
    <s v="music/pop"/>
    <n v="0.90252707581227432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b v="0"/>
    <x v="183"/>
    <b v="1"/>
    <s v="music/pop"/>
    <n v="0.90744101633393826"/>
    <n v="26.554216867469879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n v="1336643377"/>
    <b v="0"/>
    <x v="67"/>
    <b v="1"/>
    <s v="music/pop"/>
    <n v="0.95492742551566079"/>
    <n v="113.8260869565217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n v="1298048082"/>
    <b v="0"/>
    <x v="240"/>
    <b v="1"/>
    <s v="music/pop"/>
    <n v="0.79833391183616798"/>
    <n v="32.011111111111113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b v="0"/>
    <x v="75"/>
    <b v="1"/>
    <s v="music/pop"/>
    <n v="0.99415801356764066"/>
    <n v="47.18925925925925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n v="1378722437"/>
    <b v="0"/>
    <x v="58"/>
    <b v="1"/>
    <s v="music/pop"/>
    <n v="0.70646414694454251"/>
    <n v="88.46875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b v="0"/>
    <x v="9"/>
    <b v="1"/>
    <s v="music/pop"/>
    <n v="0.99255583126550873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b v="0"/>
    <x v="16"/>
    <b v="1"/>
    <s v="music/pop"/>
    <n v="0.99337748344370858"/>
    <n v="64.714285714285708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n v="1300996896"/>
    <b v="0"/>
    <x v="129"/>
    <b v="1"/>
    <s v="music/pop"/>
    <n v="0.57395265120208638"/>
    <n v="51.854285714285716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b v="0"/>
    <x v="69"/>
    <b v="1"/>
    <s v="music/pop"/>
    <n v="0.83396512509476872"/>
    <n v="38.794117647058826"/>
    <x v="4"/>
    <x v="27"/>
    <x v="1654"/>
    <d v="2012-04-18T21:22:40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n v="1331060420"/>
    <b v="0"/>
    <x v="53"/>
    <b v="1"/>
    <s v="music/pop"/>
    <n v="0.69995333644423707"/>
    <n v="44.645833333333336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b v="0"/>
    <x v="53"/>
    <b v="1"/>
    <s v="music/pop"/>
    <n v="0.99666184725293416"/>
    <n v="156.77333333333334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b v="0"/>
    <x v="170"/>
    <b v="1"/>
    <s v="music/pop"/>
    <n v="0.95298178470616712"/>
    <n v="118.7033936651583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b v="0"/>
    <x v="329"/>
    <b v="1"/>
    <s v="music/pop"/>
    <n v="0.75623897151499875"/>
    <n v="74.149532710280369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n v="1384811721"/>
    <b v="0"/>
    <x v="43"/>
    <b v="1"/>
    <s v="music/pop"/>
    <n v="0.88652482269503541"/>
    <n v="12.53333333333333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b v="0"/>
    <x v="17"/>
    <b v="1"/>
    <s v="music/pop"/>
    <n v="7.9760717846460619E-2"/>
    <n v="27.861111111111111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b v="0"/>
    <x v="21"/>
    <b v="1"/>
    <s v="music/pop"/>
    <n v="0.9755495183996048"/>
    <n v="80.178217821782184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b v="0"/>
    <x v="95"/>
    <b v="1"/>
    <s v="music/pop"/>
    <n v="0.97430276458409448"/>
    <n v="132.43548387096774"/>
    <x v="4"/>
    <x v="27"/>
    <x v="1662"/>
    <d v="2011-12-31T05:45:36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n v="1420158707"/>
    <b v="0"/>
    <x v="58"/>
    <b v="1"/>
    <s v="music/pop"/>
    <n v="0.92592592592592593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n v="1328033818"/>
    <b v="0"/>
    <x v="30"/>
    <b v="1"/>
    <s v="music/pop"/>
    <n v="0.81693473018279739"/>
    <n v="34.384494382022467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b v="0"/>
    <x v="251"/>
    <b v="1"/>
    <s v="music/pop"/>
    <n v="0.83712030614685484"/>
    <n v="44.956989247311824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n v="1361858673"/>
    <b v="0"/>
    <x v="15"/>
    <b v="1"/>
    <s v="music/pop"/>
    <n v="0.62158130283441071"/>
    <n v="41.04081632653061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b v="0"/>
    <x v="141"/>
    <b v="1"/>
    <s v="music/pop"/>
    <n v="0.78831439833062833"/>
    <n v="52.597560975609753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b v="0"/>
    <x v="318"/>
    <b v="1"/>
    <s v="music/pop"/>
    <n v="0.97430276458409448"/>
    <n v="70.784482758620683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b v="0"/>
    <x v="47"/>
    <b v="1"/>
    <s v="music/pop"/>
    <n v="0.7155635062611807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b v="0"/>
    <x v="23"/>
    <b v="1"/>
    <s v="music/pop"/>
    <n v="0.97465886939571145"/>
    <n v="44.608695652173914"/>
    <x v="4"/>
    <x v="27"/>
    <x v="1670"/>
    <d v="2010-07-05T04:00:00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n v="1467464614"/>
    <b v="0"/>
    <x v="99"/>
    <b v="1"/>
    <s v="music/pop"/>
    <n v="0.9933100567676697"/>
    <n v="26.148961038961041"/>
    <x v="4"/>
    <x v="27"/>
    <x v="1671"/>
    <d v="2016-08-01T13:03:34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n v="1336232730"/>
    <b v="0"/>
    <x v="72"/>
    <b v="1"/>
    <s v="music/pop"/>
    <n v="0.88541666666666663"/>
    <n v="39.183673469387756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b v="0"/>
    <x v="211"/>
    <b v="1"/>
    <s v="music/pop"/>
    <n v="0.7806691449814126"/>
    <n v="45.593220338983052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b v="0"/>
    <x v="116"/>
    <b v="1"/>
    <s v="music/pop"/>
    <n v="0.49578582052553299"/>
    <n v="89.247787610619469"/>
    <x v="4"/>
    <x v="27"/>
    <x v="1674"/>
    <d v="2016-08-18T06:59:00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n v="1316194540"/>
    <b v="0"/>
    <x v="69"/>
    <b v="1"/>
    <s v="music/pop"/>
    <n v="0.7277172963847004"/>
    <n v="40.416470588235299"/>
    <x v="4"/>
    <x v="27"/>
    <x v="1675"/>
    <d v="2011-10-16T22:03:00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n v="1330968347"/>
    <b v="0"/>
    <x v="288"/>
    <b v="1"/>
    <s v="music/pop"/>
    <n v="0.86705202312138729"/>
    <n v="82.380952380952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n v="1455615976"/>
    <b v="0"/>
    <x v="288"/>
    <b v="1"/>
    <s v="music/pop"/>
    <n v="0.89552238805970152"/>
    <n v="159.52380952380952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n v="1390509071"/>
    <b v="0"/>
    <x v="72"/>
    <b v="1"/>
    <s v="music/pop"/>
    <n v="0.84459459459459463"/>
    <n v="36.244897959183675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b v="0"/>
    <x v="66"/>
    <b v="1"/>
    <s v="music/pop"/>
    <n v="0.5714285714285714"/>
    <n v="62.5"/>
    <x v="4"/>
    <x v="27"/>
    <x v="1679"/>
    <d v="2011-07-22T01:39:05"/>
  </r>
  <r>
    <n v="1680"/>
    <s v="Kick Out a Record"/>
    <s v="Working Musician dilemma #164: how the taxman put Kick the Record 2.0 on hold"/>
    <x v="28"/>
    <n v="1175"/>
    <x v="0"/>
    <s v="US"/>
    <s v="USD"/>
    <n v="1405188667"/>
    <n v="1402596667"/>
    <b v="0"/>
    <x v="20"/>
    <b v="1"/>
    <s v="music/pop"/>
    <n v="0.85106382978723405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b v="0"/>
    <x v="330"/>
    <b v="0"/>
    <s v="music/faith"/>
    <n v="0.98597817681410116"/>
    <n v="74.575090497737563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n v="1486962460"/>
    <b v="0"/>
    <x v="78"/>
    <b v="0"/>
    <s v="music/faith"/>
    <e v="#DIV/0!"/>
    <e v="#DIV/0!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n v="1489517138"/>
    <b v="0"/>
    <x v="73"/>
    <b v="0"/>
    <s v="music/faith"/>
    <n v="4.6052631578947372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n v="1487360041"/>
    <b v="0"/>
    <x v="21"/>
    <b v="0"/>
    <s v="music/faith"/>
    <n v="0.91638029782359676"/>
    <n v="86.435643564356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n v="1487743223"/>
    <b v="0"/>
    <x v="41"/>
    <b v="0"/>
    <s v="music/faith"/>
    <n v="0.97222222222222221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b v="0"/>
    <x v="29"/>
    <b v="0"/>
    <s v="music/faith"/>
    <n v="277.77777777777777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b v="0"/>
    <x v="70"/>
    <b v="0"/>
    <s v="music/faith"/>
    <n v="3.2"/>
    <n v="80.128205128205124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b v="0"/>
    <x v="63"/>
    <b v="0"/>
    <s v="music/faith"/>
    <n v="2.2573363431151243"/>
    <n v="253.14285714285714"/>
    <x v="4"/>
    <x v="28"/>
    <x v="1688"/>
    <d v="2017-04-09T11:49:54"/>
  </r>
  <r>
    <n v="1689"/>
    <s v="Fly Away"/>
    <s v="Praising the Living God in the second half of life."/>
    <x v="262"/>
    <n v="2400"/>
    <x v="3"/>
    <s v="US"/>
    <s v="USD"/>
    <n v="1489700230"/>
    <n v="1487111830"/>
    <b v="0"/>
    <x v="25"/>
    <b v="0"/>
    <s v="music/faith"/>
    <n v="1"/>
    <n v="171.42857142857142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n v="1488882042"/>
    <b v="0"/>
    <x v="202"/>
    <b v="0"/>
    <s v="music/faith"/>
    <n v="3.9370078740157481"/>
    <n v="57.727272727272727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b v="0"/>
    <x v="44"/>
    <b v="0"/>
    <s v="music/faith"/>
    <n v="2.9874526986656043"/>
    <n v="264.26315789473682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n v="1487734667"/>
    <b v="0"/>
    <x v="41"/>
    <b v="0"/>
    <s v="music/faith"/>
    <n v="2.0920502092050208"/>
    <n v="159.33333333333334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b v="0"/>
    <x v="22"/>
    <b v="0"/>
    <s v="music/faith"/>
    <n v="10.714285714285714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b v="0"/>
    <x v="29"/>
    <b v="0"/>
    <s v="music/faith"/>
    <n v="2000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b v="0"/>
    <x v="23"/>
    <b v="0"/>
    <s v="music/faith"/>
    <n v="8.5409252669039137"/>
    <n v="61.086956521739133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b v="0"/>
    <x v="78"/>
    <b v="0"/>
    <s v="music/faith"/>
    <e v="#DIV/0!"/>
    <e v="#DIV/0!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n v="1489193248"/>
    <b v="0"/>
    <x v="19"/>
    <b v="0"/>
    <s v="music/faith"/>
    <n v="4.9485352335708628"/>
    <n v="114.81818181818181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b v="0"/>
    <x v="78"/>
    <b v="0"/>
    <s v="music/faith"/>
    <e v="#DIV/0!"/>
    <e v="#DIV/0!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b v="0"/>
    <x v="80"/>
    <b v="0"/>
    <s v="music/faith"/>
    <n v="23.63425925925926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b v="0"/>
    <x v="1"/>
    <b v="0"/>
    <s v="music/faith"/>
    <n v="3.8372985418265539"/>
    <n v="65.974683544303801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b v="0"/>
    <x v="84"/>
    <b v="0"/>
    <s v="music/faith"/>
    <n v="505"/>
    <n v="5"/>
    <x v="4"/>
    <x v="28"/>
    <x v="1701"/>
    <d v="2015-01-15T15:56:45"/>
  </r>
  <r>
    <n v="1702"/>
    <s v="lyndale lewis and new vision prosper cd release"/>
    <s v="I can do all things through christ jesus"/>
    <x v="281"/>
    <n v="1"/>
    <x v="2"/>
    <s v="US"/>
    <s v="USD"/>
    <n v="1427745150"/>
    <n v="1425156750"/>
    <b v="0"/>
    <x v="29"/>
    <b v="0"/>
    <s v="music/faith"/>
    <n v="16500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n v="1435819537"/>
    <b v="0"/>
    <x v="84"/>
    <b v="0"/>
    <s v="music/faith"/>
    <n v="98.039215686274517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n v="1421464873"/>
    <b v="0"/>
    <x v="202"/>
    <b v="0"/>
    <s v="music/faith"/>
    <n v="1.5360983102918586"/>
    <n v="118.363636363636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n v="1440807846"/>
    <b v="0"/>
    <x v="78"/>
    <b v="0"/>
    <s v="music/faith"/>
    <e v="#DIV/0!"/>
    <e v="#DIV/0!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b v="0"/>
    <x v="78"/>
    <b v="0"/>
    <s v="music/faith"/>
    <e v="#DIV/0!"/>
    <e v="#DIV/0!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b v="0"/>
    <x v="82"/>
    <b v="0"/>
    <s v="music/faith"/>
    <n v="10.266940451745381"/>
    <n v="54.111111111111114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b v="0"/>
    <x v="78"/>
    <b v="0"/>
    <s v="music/faith"/>
    <e v="#DIV/0!"/>
    <e v="#DIV/0!"/>
    <x v="4"/>
    <x v="28"/>
    <x v="1708"/>
    <d v="2016-05-01T20:48:26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n v="1405949514"/>
    <b v="0"/>
    <x v="80"/>
    <b v="0"/>
    <s v="music/faith"/>
    <n v="20.588235294117649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n v="1449151888"/>
    <b v="0"/>
    <x v="29"/>
    <b v="0"/>
    <s v="music/faith"/>
    <n v="147.05882352941177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b v="0"/>
    <x v="84"/>
    <b v="0"/>
    <s v="music/faith"/>
    <n v="9.5238095238095237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b v="0"/>
    <x v="78"/>
    <b v="0"/>
    <s v="music/faith"/>
    <e v="#DIV/0!"/>
    <e v="#DIV/0!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b v="0"/>
    <x v="29"/>
    <b v="0"/>
    <s v="music/faith"/>
    <n v="60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b v="0"/>
    <x v="57"/>
    <b v="0"/>
    <s v="music/faith"/>
    <n v="12.709710218607016"/>
    <n v="115.70588235294117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b v="0"/>
    <x v="84"/>
    <b v="0"/>
    <s v="music/faith"/>
    <n v="454.54545454545456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b v="0"/>
    <x v="83"/>
    <b v="0"/>
    <s v="music/faith"/>
    <n v="13.333333333333334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n v="1459467238"/>
    <b v="0"/>
    <x v="14"/>
    <b v="0"/>
    <s v="music/faith"/>
    <n v="2.3405017921146953"/>
    <n v="34.024390243902438"/>
    <x v="4"/>
    <x v="28"/>
    <x v="1717"/>
    <d v="2016-04-21T04:00:00"/>
  </r>
  <r>
    <n v="1718"/>
    <s v="The Prodigal Son"/>
    <s v="A melody for the galaxy."/>
    <x v="19"/>
    <n v="75"/>
    <x v="2"/>
    <s v="US"/>
    <s v="USD"/>
    <n v="1463201940"/>
    <n v="1459435149"/>
    <b v="0"/>
    <x v="84"/>
    <b v="0"/>
    <s v="music/faith"/>
    <n v="466.66666666666669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b v="0"/>
    <x v="83"/>
    <b v="0"/>
    <s v="music/faith"/>
    <n v="114.28571428571429"/>
    <n v="11.666666666666666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n v="1412966871"/>
    <b v="0"/>
    <x v="22"/>
    <b v="0"/>
    <s v="music/faith"/>
    <n v="17.777777777777779"/>
    <n v="28.125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b v="0"/>
    <x v="78"/>
    <b v="0"/>
    <s v="music/faith"/>
    <e v="#DIV/0!"/>
    <e v="#DIV/0!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n v="1456441429"/>
    <b v="0"/>
    <x v="29"/>
    <b v="0"/>
    <s v="music/faith"/>
    <n v="2880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b v="0"/>
    <x v="83"/>
    <b v="0"/>
    <s v="music/faith"/>
    <n v="15.384615384615385"/>
    <n v="216.66666666666666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b v="0"/>
    <x v="80"/>
    <b v="0"/>
    <s v="music/faith"/>
    <n v="171.42857142857142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b v="0"/>
    <x v="82"/>
    <b v="0"/>
    <s v="music/faith"/>
    <n v="9.8214285714285712"/>
    <n v="62.222222222222221"/>
    <x v="4"/>
    <x v="28"/>
    <x v="1725"/>
    <d v="2014-08-24T23:14:09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b v="0"/>
    <x v="38"/>
    <b v="0"/>
    <s v="music/faith"/>
    <n v="2.9599271402550089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n v="1423520177"/>
    <b v="0"/>
    <x v="29"/>
    <b v="0"/>
    <s v="music/faith"/>
    <n v="3000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n v="1442847674"/>
    <b v="0"/>
    <x v="63"/>
    <b v="0"/>
    <s v="music/faith"/>
    <n v="1.4619883040935673"/>
    <n v="122.142857142857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n v="1460337306"/>
    <b v="0"/>
    <x v="78"/>
    <b v="0"/>
    <s v="music/faith"/>
    <e v="#DIV/0!"/>
    <e v="#DIV/0!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n v="1443146783"/>
    <b v="0"/>
    <x v="78"/>
    <b v="0"/>
    <s v="music/faith"/>
    <e v="#DIV/0!"/>
    <e v="#DIV/0!"/>
    <x v="4"/>
    <x v="28"/>
    <x v="1730"/>
    <d v="2015-10-25T02:06:23"/>
  </r>
  <r>
    <n v="1731"/>
    <s v="Sam Cox Band First Christian Tour"/>
    <s v="We are a Christin Worship band looking to midwest tour. God Bless!"/>
    <x v="28"/>
    <n v="0"/>
    <x v="2"/>
    <s v="US"/>
    <s v="USD"/>
    <n v="1434034800"/>
    <n v="1432849552"/>
    <b v="0"/>
    <x v="78"/>
    <b v="0"/>
    <s v="music/faith"/>
    <e v="#DIV/0!"/>
    <e v="#DIV/0!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b v="0"/>
    <x v="78"/>
    <b v="0"/>
    <s v="music/faith"/>
    <e v="#DIV/0!"/>
    <e v="#DIV/0!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n v="1472746374"/>
    <b v="0"/>
    <x v="78"/>
    <b v="0"/>
    <s v="music/faith"/>
    <e v="#DIV/0!"/>
    <e v="#DIV/0!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n v="1428454356"/>
    <b v="0"/>
    <x v="29"/>
    <b v="0"/>
    <s v="music/faith"/>
    <n v="4500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n v="1468006345"/>
    <b v="0"/>
    <x v="84"/>
    <b v="0"/>
    <s v="music/faith"/>
    <n v="9.0909090909090917"/>
    <n v="55"/>
    <x v="4"/>
    <x v="28"/>
    <x v="1735"/>
    <d v="2016-08-07T19:32:25"/>
  </r>
  <r>
    <n v="1736"/>
    <s v="In His Presence"/>
    <s v="A unique meditative album reflecting on the life of Christ, inviting Him into your presence"/>
    <x v="9"/>
    <n v="22"/>
    <x v="2"/>
    <s v="US"/>
    <s v="USD"/>
    <n v="1447018833"/>
    <n v="1444423233"/>
    <b v="0"/>
    <x v="29"/>
    <b v="0"/>
    <s v="music/faith"/>
    <n v="136.36363636363637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b v="0"/>
    <x v="41"/>
    <b v="0"/>
    <s v="music/faith"/>
    <n v="4.7058823529411766"/>
    <n v="56.666666666666664"/>
    <x v="4"/>
    <x v="28"/>
    <x v="1737"/>
    <d v="2015-07-20T22:46:32"/>
  </r>
  <r>
    <n v="1738"/>
    <s v="The Flashing Lights"/>
    <s v="Music that inspires and gives hope for overcoming and change. And it is good music."/>
    <x v="10"/>
    <n v="20"/>
    <x v="2"/>
    <s v="US"/>
    <s v="USD"/>
    <n v="1412283542"/>
    <n v="1409691542"/>
    <b v="0"/>
    <x v="29"/>
    <b v="0"/>
    <s v="music/faith"/>
    <n v="250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n v="1457297932"/>
    <b v="0"/>
    <x v="29"/>
    <b v="0"/>
    <s v="music/faith"/>
    <n v="1000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n v="1434483422"/>
    <b v="0"/>
    <x v="78"/>
    <b v="0"/>
    <s v="music/faith"/>
    <e v="#DIV/0!"/>
    <e v="#DIV/0!"/>
    <x v="4"/>
    <x v="28"/>
    <x v="1740"/>
    <d v="2015-07-16T19:37:02"/>
  </r>
  <r>
    <n v="1741"/>
    <s v="Caught off Guard"/>
    <s v="A photo journal documenting my experiences and travels across New Zealand"/>
    <x v="38"/>
    <n v="1330"/>
    <x v="0"/>
    <s v="GB"/>
    <s v="GBP"/>
    <n v="1433948671"/>
    <n v="1430060671"/>
    <b v="0"/>
    <x v="47"/>
    <b v="1"/>
    <s v="photography/photobooks"/>
    <n v="0.90225563909774431"/>
    <n v="25.576923076923077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b v="0"/>
    <x v="69"/>
    <b v="1"/>
    <s v="photography/photobooks"/>
    <n v="0.91954022988505746"/>
    <n v="63.970588235294116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n v="1470348775"/>
    <b v="0"/>
    <x v="85"/>
    <b v="1"/>
    <s v="photography/photobooks"/>
    <n v="0.99585062240663902"/>
    <n v="89.92537313432835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b v="0"/>
    <x v="16"/>
    <b v="1"/>
    <s v="photography/photobooks"/>
    <n v="0.84420567920184186"/>
    <n v="93.071428571428569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b v="0"/>
    <x v="30"/>
    <b v="1"/>
    <s v="photography/photobooks"/>
    <n v="0.87708307229670468"/>
    <n v="89.674157303370791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b v="0"/>
    <x v="329"/>
    <b v="1"/>
    <s v="photography/photobooks"/>
    <n v="0.67521944632005404"/>
    <n v="207.61682242990653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n v="1444904830"/>
    <b v="0"/>
    <x v="180"/>
    <b v="1"/>
    <s v="photography/photobooks"/>
    <n v="0.95278424730044464"/>
    <n v="59.408805031446541"/>
    <x v="8"/>
    <x v="20"/>
    <x v="1747"/>
    <d v="2015-11-13T15:00:00"/>
  </r>
  <r>
    <n v="1748"/>
    <s v="So It Is: Vancouver"/>
    <s v="Telling the story of the city through remarkable people who live in Vancouver today."/>
    <x v="63"/>
    <n v="64974"/>
    <x v="0"/>
    <s v="CA"/>
    <s v="CAD"/>
    <n v="1441234143"/>
    <n v="1438642143"/>
    <b v="0"/>
    <x v="331"/>
    <b v="1"/>
    <s v="photography/photobooks"/>
    <n v="0.76953858466463509"/>
    <n v="358.97237569060775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n v="1485213921"/>
    <b v="0"/>
    <x v="132"/>
    <b v="1"/>
    <s v="photography/photobooks"/>
    <n v="0.8097981547882841"/>
    <n v="94.736641221374043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b v="0"/>
    <x v="207"/>
    <b v="1"/>
    <s v="photography/photobooks"/>
    <n v="0.49598254141454223"/>
    <n v="80.647999999999996"/>
    <x v="8"/>
    <x v="20"/>
    <x v="1750"/>
    <d v="2016-04-19T20:05:04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n v="1424198723"/>
    <b v="0"/>
    <x v="42"/>
    <b v="1"/>
    <s v="photography/photobooks"/>
    <n v="0.97181729834791064"/>
    <n v="168.68852459016392"/>
    <x v="8"/>
    <x v="20"/>
    <x v="1751"/>
    <d v="2015-03-19T17:45:23"/>
  </r>
  <r>
    <n v="1752"/>
    <s v="Adfectus Book"/>
    <s v="A little book of calm, in picture form, that will soothe the soul and un-furrow the brow."/>
    <x v="38"/>
    <n v="3122"/>
    <x v="0"/>
    <s v="GB"/>
    <s v="GBP"/>
    <n v="1476425082"/>
    <n v="1473833082"/>
    <b v="0"/>
    <x v="240"/>
    <b v="1"/>
    <s v="photography/photobooks"/>
    <n v="0.38436899423446508"/>
    <n v="34.6888888888888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b v="0"/>
    <x v="2"/>
    <b v="1"/>
    <s v="photography/photobooks"/>
    <n v="0.92592592592592593"/>
    <n v="462.85714285714283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n v="1425502953"/>
    <b v="0"/>
    <x v="240"/>
    <b v="1"/>
    <s v="photography/photobooks"/>
    <n v="0.90473656200106445"/>
    <n v="104.3888888888888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b v="0"/>
    <x v="80"/>
    <b v="1"/>
    <s v="photography/photobooks"/>
    <n v="0.83333333333333337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n v="1468987269"/>
    <b v="0"/>
    <x v="148"/>
    <b v="1"/>
    <s v="photography/photobooks"/>
    <n v="0.97248744607115067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n v="1483041083"/>
    <b v="0"/>
    <x v="25"/>
    <b v="1"/>
    <s v="photography/photobooks"/>
    <n v="0.86206896551724133"/>
    <n v="414.28571428571428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b v="0"/>
    <x v="74"/>
    <b v="1"/>
    <s v="photography/photobooks"/>
    <n v="0.87183958151700092"/>
    <n v="42.481481481481481"/>
    <x v="8"/>
    <x v="20"/>
    <x v="1758"/>
    <d v="2016-07-14T22:56:32"/>
  </r>
  <r>
    <n v="1759"/>
    <s v="Death Valley"/>
    <s v="Death Valley will be the first photo book of Andi State"/>
    <x v="10"/>
    <n v="5330"/>
    <x v="0"/>
    <s v="US"/>
    <s v="USD"/>
    <n v="1427309629"/>
    <n v="1425585229"/>
    <b v="0"/>
    <x v="72"/>
    <b v="1"/>
    <s v="photography/photobooks"/>
    <n v="0.93808630393996251"/>
    <n v="108.77551020408163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b v="0"/>
    <x v="332"/>
    <b v="1"/>
    <s v="photography/photobooks"/>
    <n v="0.60444874274661509"/>
    <n v="81.098039215686271"/>
    <x v="8"/>
    <x v="20"/>
    <x v="1760"/>
    <d v="2016-02-25T16:08:33"/>
  </r>
  <r>
    <n v="1761"/>
    <s v="I Wanted To See Boobs"/>
    <s v="A hardcover photobook telling the naked truth of a young photographers journey."/>
    <x v="213"/>
    <n v="155"/>
    <x v="0"/>
    <s v="GB"/>
    <s v="GBP"/>
    <n v="1442065060"/>
    <n v="1437745060"/>
    <b v="0"/>
    <x v="83"/>
    <b v="1"/>
    <s v="photography/photobooks"/>
    <n v="0.64516129032258063"/>
    <n v="51.666666666666664"/>
    <x v="8"/>
    <x v="20"/>
    <x v="1761"/>
    <d v="2015-09-12T13:37:40"/>
  </r>
  <r>
    <n v="1762"/>
    <s v="&quot;The Naked Pixel&quot; Ali Pakele"/>
    <s v="Project rewards $25 gets you 190+ digital images"/>
    <x v="213"/>
    <n v="885"/>
    <x v="0"/>
    <s v="US"/>
    <s v="USD"/>
    <n v="1457739245"/>
    <n v="1455147245"/>
    <b v="0"/>
    <x v="20"/>
    <b v="1"/>
    <s v="photography/photobooks"/>
    <n v="0.11299435028248588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b v="0"/>
    <x v="115"/>
    <b v="1"/>
    <s v="photography/photobooks"/>
    <n v="0.98127402077030013"/>
    <n v="103.63559322033899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b v="1"/>
    <x v="70"/>
    <b v="0"/>
    <s v="photography/photobooks"/>
    <n v="5.1020408163265305"/>
    <n v="55.282051282051285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b v="1"/>
    <x v="273"/>
    <b v="0"/>
    <s v="photography/photobooks"/>
    <n v="1.6815811705957373"/>
    <n v="72.16970873786407"/>
    <x v="8"/>
    <x v="20"/>
    <x v="1765"/>
    <d v="2014-08-13T23:31:52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n v="1407184688"/>
    <b v="1"/>
    <x v="78"/>
    <b v="0"/>
    <s v="photography/photobooks"/>
    <e v="#DIV/0!"/>
    <e v="#DIV/0!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n v="1404488884"/>
    <b v="1"/>
    <x v="70"/>
    <b v="0"/>
    <s v="photography/photobooks"/>
    <n v="2.1872265966754156"/>
    <n v="58.615384615384613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n v="1406640444"/>
    <b v="1"/>
    <x v="41"/>
    <b v="0"/>
    <s v="photography/photobooks"/>
    <n v="26.737967914438503"/>
    <n v="12.46666666666666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n v="1418585959"/>
    <b v="1"/>
    <x v="19"/>
    <b v="0"/>
    <s v="photography/photobooks"/>
    <n v="37.002775208140612"/>
    <n v="49.136363636363633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b v="1"/>
    <x v="297"/>
    <b v="0"/>
    <s v="photography/photobooks"/>
    <n v="1.7694641051567239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b v="1"/>
    <x v="20"/>
    <b v="0"/>
    <s v="photography/photobooks"/>
    <n v="4.6927374301675977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n v="1399482836"/>
    <b v="1"/>
    <x v="10"/>
    <b v="0"/>
    <s v="photography/photobooks"/>
    <n v="6.4102564102564106"/>
    <n v="45.157894736842103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b v="1"/>
    <x v="10"/>
    <b v="0"/>
    <s v="photography/photobooks"/>
    <n v="15.982951518380395"/>
    <n v="98.78947368421052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b v="1"/>
    <x v="62"/>
    <b v="0"/>
    <s v="photography/photobooks"/>
    <n v="2.1777003484320558"/>
    <n v="88.307692307692307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n v="1410305160"/>
    <b v="1"/>
    <x v="204"/>
    <b v="0"/>
    <s v="photography/photobooks"/>
    <n v="1.536062009641743"/>
    <n v="170.62903225806451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n v="1411513071"/>
    <b v="1"/>
    <x v="80"/>
    <b v="0"/>
    <s v="photography/photobooks"/>
    <n v="14.925373134328359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b v="1"/>
    <x v="73"/>
    <b v="0"/>
    <s v="photography/photobooks"/>
    <n v="7.3732718894009217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n v="1423600995"/>
    <b v="1"/>
    <x v="41"/>
    <b v="0"/>
    <s v="photography/photobooks"/>
    <n v="50.251256281407038"/>
    <n v="66.333333333333329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b v="1"/>
    <x v="44"/>
    <b v="0"/>
    <s v="photography/photobooks"/>
    <n v="2.7596588058203713"/>
    <n v="104.89473684210526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b v="1"/>
    <x v="215"/>
    <b v="0"/>
    <s v="photography/photobooks"/>
    <n v="2.5161452654533254"/>
    <n v="78.440789473684205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b v="1"/>
    <x v="54"/>
    <b v="0"/>
    <s v="photography/photobooks"/>
    <n v="3.881439661256175"/>
    <n v="59.04166666666666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b v="1"/>
    <x v="88"/>
    <b v="0"/>
    <s v="photography/photobooks"/>
    <n v="6.4551825894503869"/>
    <n v="71.34210526315789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b v="1"/>
    <x v="333"/>
    <b v="0"/>
    <s v="photography/photobooks"/>
    <n v="4.2207449614857024"/>
    <n v="51.227027027027027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b v="1"/>
    <x v="51"/>
    <b v="0"/>
    <s v="photography/photobooks"/>
    <n v="2.5150905432595572"/>
    <n v="60.242424242424242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n v="1410750855"/>
    <b v="1"/>
    <x v="52"/>
    <b v="0"/>
    <s v="photography/photobooks"/>
    <n v="4.9453946012775605"/>
    <n v="44.935185185185183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b v="1"/>
    <x v="60"/>
    <b v="0"/>
    <s v="photography/photobooks"/>
    <n v="2.0994475138121547"/>
    <n v="31.206896551724139"/>
    <x v="8"/>
    <x v="20"/>
    <x v="1786"/>
    <d v="2014-12-15T13:12:57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n v="1425570237"/>
    <b v="1"/>
    <x v="54"/>
    <b v="0"/>
    <s v="photography/photobooks"/>
    <n v="6.5231572080887146"/>
    <n v="63.875"/>
    <x v="8"/>
    <x v="20"/>
    <x v="1787"/>
    <d v="2015-04-04T14:43:57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n v="1412203542"/>
    <b v="1"/>
    <x v="80"/>
    <b v="0"/>
    <s v="photography/photobooks"/>
    <n v="72.368421052631575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n v="1415858403"/>
    <b v="1"/>
    <x v="80"/>
    <b v="0"/>
    <s v="photography/photobooks"/>
    <n v="200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n v="1420560678"/>
    <b v="1"/>
    <x v="41"/>
    <b v="0"/>
    <s v="photography/photobooks"/>
    <n v="20.171149144254279"/>
    <n v="109.06666666666666"/>
    <x v="8"/>
    <x v="20"/>
    <x v="1790"/>
    <d v="2015-02-05T16:11:18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n v="1417369565"/>
    <b v="1"/>
    <x v="80"/>
    <b v="0"/>
    <s v="photography/photobooks"/>
    <n v="28.037383177570092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n v="1435970682"/>
    <b v="1"/>
    <x v="237"/>
    <b v="0"/>
    <s v="photography/photobooks"/>
    <n v="1.6360185851711275"/>
    <n v="109.93525179856115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n v="1414531440"/>
    <b v="1"/>
    <x v="84"/>
    <b v="0"/>
    <s v="photography/photobooks"/>
    <n v="75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b v="1"/>
    <x v="59"/>
    <b v="0"/>
    <s v="photography/photobooks"/>
    <n v="9.0270812437311942"/>
    <n v="55.388888888888886"/>
    <x v="8"/>
    <x v="20"/>
    <x v="1794"/>
    <d v="2015-02-11T13:13:42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n v="1473922541"/>
    <b v="1"/>
    <x v="75"/>
    <b v="0"/>
    <s v="photography/photobooks"/>
    <n v="2.5815969020837173"/>
    <n v="133.90123456790124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b v="1"/>
    <x v="48"/>
    <b v="0"/>
    <s v="photography/photobooks"/>
    <n v="4.5346062052505971"/>
    <n v="48.720930232558139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n v="1479217189"/>
    <b v="1"/>
    <x v="205"/>
    <b v="0"/>
    <s v="photography/photobooks"/>
    <n v="1.4803849000740192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b v="1"/>
    <x v="77"/>
    <b v="0"/>
    <s v="photography/photobooks"/>
    <n v="7.3327222731439043"/>
    <n v="58.972972972972975"/>
    <x v="8"/>
    <x v="20"/>
    <x v="1798"/>
    <d v="2016-02-04T07:50:33"/>
  </r>
  <r>
    <n v="1799"/>
    <s v="The UnDiscovered Image"/>
    <s v="The UnDiscovered Image, a monthly publication dedicated to photographers."/>
    <x v="23"/>
    <n v="69.83"/>
    <x v="2"/>
    <s v="GB"/>
    <s v="GBP"/>
    <n v="1415740408"/>
    <n v="1414008808"/>
    <b v="1"/>
    <x v="79"/>
    <b v="0"/>
    <s v="photography/photobooks"/>
    <n v="57.281970499785196"/>
    <n v="11.63833333333333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b v="1"/>
    <x v="116"/>
    <b v="0"/>
    <s v="photography/photobooks"/>
    <n v="4.8900634249471455"/>
    <n v="83.71681415929204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b v="1"/>
    <x v="77"/>
    <b v="0"/>
    <s v="photography/photobooks"/>
    <n v="7.2186836518046711"/>
    <n v="63.648648648648646"/>
    <x v="8"/>
    <x v="20"/>
    <x v="1801"/>
    <d v="2015-12-15T12:10:00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n v="1433416830"/>
    <b v="1"/>
    <x v="59"/>
    <b v="0"/>
    <s v="photography/photobooks"/>
    <n v="2.0624631703005303"/>
    <n v="94.277777777777771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n v="1421199782"/>
    <b v="1"/>
    <x v="11"/>
    <b v="0"/>
    <s v="photography/photobooks"/>
    <n v="3.2467532467532467"/>
    <n v="71.86666666666666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n v="1444061804"/>
    <b v="1"/>
    <x v="47"/>
    <b v="0"/>
    <s v="photography/photobooks"/>
    <n v="2.8429933969185619"/>
    <n v="104.84615384615384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b v="1"/>
    <x v="259"/>
    <b v="0"/>
    <s v="photography/photobooks"/>
    <n v="2.7469173483091196"/>
    <n v="67.139344262295083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n v="1409066349"/>
    <b v="1"/>
    <x v="22"/>
    <b v="0"/>
    <s v="photography/photobooks"/>
    <n v="33.840947546531304"/>
    <n v="73.875"/>
    <x v="8"/>
    <x v="20"/>
    <x v="1806"/>
    <d v="2014-09-30T15:19:09"/>
  </r>
  <r>
    <n v="1807"/>
    <s v="Anywhere but Here"/>
    <s v="I want to explore alternative cultures and lifestyles in America."/>
    <x v="10"/>
    <n v="553"/>
    <x v="2"/>
    <s v="US"/>
    <s v="USD"/>
    <n v="1411868313"/>
    <n v="1409276313"/>
    <b v="1"/>
    <x v="22"/>
    <b v="0"/>
    <s v="photography/photobooks"/>
    <n v="9.0415913200723335"/>
    <n v="69.125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b v="1"/>
    <x v="93"/>
    <b v="0"/>
    <s v="photography/photobooks"/>
    <n v="2.4150422632396067"/>
    <n v="120.77083333333333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n v="1422222439"/>
    <b v="1"/>
    <x v="82"/>
    <b v="0"/>
    <s v="photography/photobooks"/>
    <n v="9.2105263157894743"/>
    <n v="42.222222222222221"/>
    <x v="8"/>
    <x v="20"/>
    <x v="1809"/>
    <d v="2015-03-01T21:47:19"/>
  </r>
  <r>
    <n v="1810"/>
    <s v="Film Speed"/>
    <s v="Film Speed is a series of Zines focusing on architecture shot completely on 35 and 120mm film."/>
    <x v="52"/>
    <n v="15"/>
    <x v="2"/>
    <s v="US"/>
    <s v="USD"/>
    <n v="1408657826"/>
    <n v="1407621026"/>
    <b v="0"/>
    <x v="84"/>
    <b v="0"/>
    <s v="photography/photobooks"/>
    <n v="30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n v="1408962270"/>
    <b v="0"/>
    <x v="55"/>
    <b v="0"/>
    <s v="photography/photobooks"/>
    <n v="1350"/>
    <n v="1.5384615384615385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b v="0"/>
    <x v="23"/>
    <b v="0"/>
    <s v="photography/photobooks"/>
    <n v="7.5144508670520231"/>
    <n v="37.608695652173914"/>
    <x v="8"/>
    <x v="20"/>
    <x v="1812"/>
    <d v="2016-07-03T07:38:56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n v="1404940812"/>
    <b v="0"/>
    <x v="78"/>
    <b v="0"/>
    <s v="photography/photobooks"/>
    <e v="#DIV/0!"/>
    <e v="#DIV/0!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n v="1422516736"/>
    <b v="0"/>
    <x v="205"/>
    <b v="0"/>
    <s v="photography/photobooks"/>
    <n v="2.0332090816672315"/>
    <n v="42.157142857142858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n v="1434577537"/>
    <b v="0"/>
    <x v="78"/>
    <b v="0"/>
    <s v="photography/photobooks"/>
    <e v="#DIV/0!"/>
    <e v="#DIV/0!"/>
    <x v="8"/>
    <x v="20"/>
    <x v="1815"/>
    <d v="2015-07-01T21:45:37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n v="1467061303"/>
    <b v="0"/>
    <x v="79"/>
    <b v="0"/>
    <s v="photography/photobooks"/>
    <n v="49.115913555992144"/>
    <n v="84.833333333333329"/>
    <x v="8"/>
    <x v="20"/>
    <x v="1816"/>
    <d v="2016-07-25T19:00:00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n v="1480607607"/>
    <b v="0"/>
    <x v="61"/>
    <b v="0"/>
    <s v="photography/photobooks"/>
    <n v="1.9110308949994692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n v="1425447450"/>
    <b v="0"/>
    <x v="78"/>
    <b v="0"/>
    <s v="photography/photobooks"/>
    <e v="#DIV/0!"/>
    <e v="#DIV/0!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b v="0"/>
    <x v="80"/>
    <b v="0"/>
    <s v="photography/photobooks"/>
    <n v="48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b v="0"/>
    <x v="22"/>
    <b v="0"/>
    <s v="photography/photobooks"/>
    <n v="15.231400117164617"/>
    <n v="213.375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n v="1326872367"/>
    <b v="0"/>
    <x v="7"/>
    <b v="1"/>
    <s v="music/rock"/>
    <n v="0.74134479946623177"/>
    <n v="59.162280701754383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n v="1388084862"/>
    <b v="0"/>
    <x v="202"/>
    <b v="1"/>
    <s v="music/rock"/>
    <n v="1"/>
    <n v="27.272727272727273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b v="0"/>
    <x v="51"/>
    <b v="1"/>
    <s v="music/rock"/>
    <n v="0.86313193588162762"/>
    <n v="24.575757575757574"/>
    <x v="4"/>
    <x v="11"/>
    <x v="1823"/>
    <d v="2012-10-24T16:26:16"/>
  </r>
  <r>
    <n v="1824"/>
    <s v="Tin Man's Broken Wisdom Fund"/>
    <s v="cd fund raiser"/>
    <x v="9"/>
    <n v="3002"/>
    <x v="0"/>
    <s v="US"/>
    <s v="USD"/>
    <n v="1389146880"/>
    <n v="1387403967"/>
    <b v="0"/>
    <x v="244"/>
    <b v="1"/>
    <s v="music/rock"/>
    <n v="0.99933377748167884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b v="0"/>
    <x v="133"/>
    <b v="1"/>
    <s v="music/rock"/>
    <n v="0.95192765349833408"/>
    <n v="42.02"/>
    <x v="4"/>
    <x v="11"/>
    <x v="1825"/>
    <d v="2013-07-11T20:01:43"/>
  </r>
  <r>
    <n v="1826"/>
    <s v="BEAR GHOST! Professional Recording! Yay!"/>
    <s v="Hear your favorite Bear Ghost in eargasmic quality!"/>
    <x v="13"/>
    <n v="2020"/>
    <x v="0"/>
    <s v="US"/>
    <s v="USD"/>
    <n v="1392675017"/>
    <n v="1390083017"/>
    <b v="0"/>
    <x v="44"/>
    <b v="1"/>
    <s v="music/rock"/>
    <n v="0.99009900990099009"/>
    <n v="53.157894736842103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b v="0"/>
    <x v="93"/>
    <b v="1"/>
    <s v="music/rock"/>
    <n v="0.99341860176331798"/>
    <n v="83.885416666666671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b v="0"/>
    <x v="53"/>
    <b v="1"/>
    <s v="music/rock"/>
    <n v="0.99840255591054317"/>
    <n v="417.33333333333331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n v="1291428371"/>
    <b v="0"/>
    <x v="51"/>
    <b v="1"/>
    <s v="music/rock"/>
    <n v="0.59994000599940001"/>
    <n v="75.765151515151516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n v="1390667107"/>
    <b v="0"/>
    <x v="334"/>
    <b v="1"/>
    <s v="music/rock"/>
    <n v="0.98489822718319109"/>
    <n v="67.389380530973455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n v="1335570863"/>
    <b v="0"/>
    <x v="25"/>
    <b v="1"/>
    <s v="music/rock"/>
    <n v="0.970873786407767"/>
    <n v="73.571428571428569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n v="1296651427"/>
    <b v="0"/>
    <x v="9"/>
    <b v="1"/>
    <s v="music/rock"/>
    <n v="0.7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b v="0"/>
    <x v="20"/>
    <b v="1"/>
    <s v="music/rock"/>
    <n v="0.38095238095238093"/>
    <n v="42"/>
    <x v="4"/>
    <x v="11"/>
    <x v="1833"/>
    <d v="2013-03-02T07:59:00"/>
  </r>
  <r>
    <n v="1834"/>
    <s v="TDJ - All Part of the Plan EP/Tour"/>
    <s v="Help us fund our first tour and promote our new EP!"/>
    <x v="3"/>
    <n v="11805"/>
    <x v="0"/>
    <s v="US"/>
    <s v="USD"/>
    <n v="1422140895"/>
    <n v="1418684895"/>
    <b v="0"/>
    <x v="240"/>
    <b v="1"/>
    <s v="music/rock"/>
    <n v="0.84709868699703517"/>
    <n v="131.16666666666666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n v="1456851071"/>
    <b v="0"/>
    <x v="202"/>
    <b v="1"/>
    <s v="music/rock"/>
    <n v="0.96153846153846156"/>
    <n v="47.272727272727273"/>
    <x v="4"/>
    <x v="11"/>
    <x v="1835"/>
    <d v="2016-03-31T15:51:11"/>
  </r>
  <r>
    <n v="1836"/>
    <s v="KICKSTART OUR &lt;+3"/>
    <s v="Help fund our 2013 Sound &amp; Lighting Touring rig!"/>
    <x v="10"/>
    <n v="10017"/>
    <x v="0"/>
    <s v="US"/>
    <s v="USD"/>
    <n v="1361129129"/>
    <n v="1359660329"/>
    <b v="0"/>
    <x v="165"/>
    <b v="1"/>
    <s v="music/rock"/>
    <n v="0.49915144254766897"/>
    <n v="182.1272727272727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b v="0"/>
    <x v="209"/>
    <b v="1"/>
    <s v="music/rock"/>
    <n v="0.32590983161325365"/>
    <n v="61.36666666666666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b v="0"/>
    <x v="33"/>
    <b v="1"/>
    <s v="music/rock"/>
    <n v="0.99851221679697255"/>
    <n v="35.767499999999998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n v="1472750382"/>
    <b v="0"/>
    <x v="43"/>
    <b v="1"/>
    <s v="music/rock"/>
    <n v="0.48709206039941549"/>
    <n v="45.6222222222222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b v="0"/>
    <x v="62"/>
    <b v="1"/>
    <s v="music/rock"/>
    <n v="0.91836734693877553"/>
    <n v="75.384615384615387"/>
    <x v="4"/>
    <x v="11"/>
    <x v="1840"/>
    <d v="2013-05-07T04:59:00"/>
  </r>
  <r>
    <n v="1841"/>
    <s v="Hydra Effect Debut EP"/>
    <s v="Hard Rock with a Positive Message. Help us fund, release and promote our debut EP!"/>
    <x v="13"/>
    <n v="2035"/>
    <x v="0"/>
    <s v="US"/>
    <s v="USD"/>
    <n v="1400561940"/>
    <n v="1397679445"/>
    <b v="0"/>
    <x v="244"/>
    <b v="1"/>
    <s v="music/rock"/>
    <n v="0.98280098280098283"/>
    <n v="50.875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n v="1422371381"/>
    <b v="0"/>
    <x v="64"/>
    <b v="1"/>
    <s v="music/rock"/>
    <n v="0.79840319361277445"/>
    <n v="119.285714285714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b v="0"/>
    <x v="179"/>
    <b v="1"/>
    <s v="music/rock"/>
    <n v="0.80641194263830562"/>
    <n v="92.541865671641801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b v="0"/>
    <x v="9"/>
    <b v="1"/>
    <s v="music/rock"/>
    <n v="0.98619329388560162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b v="0"/>
    <x v="10"/>
    <b v="1"/>
    <s v="music/rock"/>
    <n v="1"/>
    <n v="52.631578947368418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b v="0"/>
    <x v="335"/>
    <b v="1"/>
    <s v="music/rock"/>
    <n v="0.72502295906037029"/>
    <n v="98.99043062200956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b v="0"/>
    <x v="44"/>
    <b v="1"/>
    <s v="music/rock"/>
    <n v="0.82726671078755787"/>
    <n v="79.526315789473685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b v="0"/>
    <x v="54"/>
    <b v="1"/>
    <s v="music/rock"/>
    <n v="0.93138776777398324"/>
    <n v="134.20833333333334"/>
    <x v="4"/>
    <x v="11"/>
    <x v="1848"/>
    <d v="2011-07-31T06:59:00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n v="1347913059"/>
    <b v="0"/>
    <x v="22"/>
    <b v="1"/>
    <s v="music/rock"/>
    <n v="0.99667774086378735"/>
    <n v="37.625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b v="0"/>
    <x v="122"/>
    <b v="1"/>
    <s v="music/rock"/>
    <n v="0.98500601948123012"/>
    <n v="51.044692737430168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b v="0"/>
    <x v="55"/>
    <b v="1"/>
    <s v="music/rock"/>
    <n v="0.99923136049192929"/>
    <n v="50.0384615384615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b v="0"/>
    <x v="132"/>
    <b v="1"/>
    <s v="music/rock"/>
    <n v="0.85494442861214026"/>
    <n v="133.93129770992365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n v="1348536417"/>
    <b v="0"/>
    <x v="25"/>
    <b v="1"/>
    <s v="music/rock"/>
    <n v="0.98159509202453987"/>
    <n v="58.214285714285715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b v="0"/>
    <x v="49"/>
    <b v="1"/>
    <s v="music/rock"/>
    <n v="0.97920495086023163"/>
    <n v="88.037643678160919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b v="0"/>
    <x v="277"/>
    <b v="1"/>
    <s v="music/rock"/>
    <n v="0.64910208780904677"/>
    <n v="70.57675392670157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b v="0"/>
    <x v="44"/>
    <b v="1"/>
    <s v="music/rock"/>
    <n v="0.98765432098765427"/>
    <n v="53.289473684210527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n v="1407954413"/>
    <b v="0"/>
    <x v="19"/>
    <b v="1"/>
    <s v="music/rock"/>
    <n v="1"/>
    <n v="136.36363636363637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b v="0"/>
    <x v="184"/>
    <b v="1"/>
    <s v="music/rock"/>
    <n v="0.91955706730888598"/>
    <n v="40.547315436241611"/>
    <x v="4"/>
    <x v="11"/>
    <x v="1858"/>
    <d v="2011-12-16T05:48:41"/>
  </r>
  <r>
    <n v="1859"/>
    <s v="Queen Kwong Tour to London and Paris"/>
    <s v="Queen Kwong is going ON TOUR to London and Paris!"/>
    <x v="9"/>
    <n v="3955"/>
    <x v="0"/>
    <s v="US"/>
    <s v="USD"/>
    <n v="1316716129"/>
    <n v="1314124129"/>
    <b v="0"/>
    <x v="66"/>
    <b v="1"/>
    <s v="music/rock"/>
    <n v="0.75853350189633373"/>
    <n v="70.625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n v="1389891684"/>
    <b v="0"/>
    <x v="10"/>
    <b v="1"/>
    <s v="music/rock"/>
    <n v="0.7492507492507493"/>
    <n v="52.68421052631578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b v="0"/>
    <x v="78"/>
    <b v="0"/>
    <s v="games/mobile games"/>
    <e v="#DIV/0!"/>
    <e v="#DIV/0!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b v="0"/>
    <x v="38"/>
    <b v="0"/>
    <s v="games/mobile games"/>
    <n v="12.371134020618557"/>
    <n v="90.9375"/>
    <x v="6"/>
    <x v="18"/>
    <x v="1862"/>
    <d v="2017-03-08T07:30:00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n v="1400008085"/>
    <b v="0"/>
    <x v="84"/>
    <b v="0"/>
    <s v="games/mobile games"/>
    <n v="250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b v="0"/>
    <x v="53"/>
    <b v="0"/>
    <s v="games/mobile games"/>
    <n v="2.3314203730272598"/>
    <n v="58.083333333333336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b v="0"/>
    <x v="84"/>
    <b v="0"/>
    <s v="games/mobile games"/>
    <n v="27500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b v="0"/>
    <x v="84"/>
    <b v="0"/>
    <s v="games/mobile games"/>
    <n v="200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b v="0"/>
    <x v="29"/>
    <b v="0"/>
    <s v="games/mobile games"/>
    <n v="2000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b v="0"/>
    <x v="57"/>
    <b v="0"/>
    <s v="games/mobile games"/>
    <n v="20.542317173377157"/>
    <n v="71.588235294117652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b v="0"/>
    <x v="78"/>
    <b v="0"/>
    <s v="games/mobile games"/>
    <e v="#DIV/0!"/>
    <e v="#DIV/0!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b v="0"/>
    <x v="202"/>
    <b v="0"/>
    <s v="games/mobile games"/>
    <n v="9.6952908587257625"/>
    <n v="32.818181818181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b v="0"/>
    <x v="195"/>
    <b v="0"/>
    <s v="games/mobile games"/>
    <n v="1.3930561508786969"/>
    <n v="49.11578947368421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b v="0"/>
    <x v="62"/>
    <b v="0"/>
    <s v="games/mobile games"/>
    <n v="94.339622641509436"/>
    <n v="16.307692307692307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n v="1433861210"/>
    <b v="0"/>
    <x v="84"/>
    <b v="0"/>
    <s v="games/mobile games"/>
    <n v="222.22222222222223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b v="0"/>
    <x v="84"/>
    <b v="0"/>
    <s v="games/mobile games"/>
    <n v="6153.8461538461543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n v="1465335308"/>
    <b v="0"/>
    <x v="83"/>
    <b v="0"/>
    <s v="games/mobile games"/>
    <n v="196.07843137254903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n v="1400309405"/>
    <b v="0"/>
    <x v="78"/>
    <b v="0"/>
    <s v="games/mobile games"/>
    <e v="#DIV/0!"/>
    <e v="#DIV/0!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n v="1422664925"/>
    <b v="0"/>
    <x v="78"/>
    <b v="0"/>
    <s v="games/mobile games"/>
    <e v="#DIV/0!"/>
    <e v="#DIV/0!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b v="0"/>
    <x v="78"/>
    <b v="0"/>
    <s v="games/mobile games"/>
    <e v="#DIV/0!"/>
    <e v="#DIV/0!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b v="0"/>
    <x v="84"/>
    <b v="0"/>
    <s v="games/mobile games"/>
    <n v="833.33333333333337"/>
    <n v="3"/>
    <x v="6"/>
    <x v="18"/>
    <x v="1879"/>
    <d v="2016-03-14T14:35:29"/>
  </r>
  <r>
    <n v="1880"/>
    <s v="Sim Betting Football"/>
    <s v="Sim Betting Football is the only football (soccer) betting simulation  game."/>
    <x v="10"/>
    <n v="1004"/>
    <x v="2"/>
    <s v="GB"/>
    <s v="GBP"/>
    <n v="1459341380"/>
    <n v="1456839380"/>
    <b v="0"/>
    <x v="54"/>
    <b v="0"/>
    <s v="games/mobile games"/>
    <n v="4.9800796812749004"/>
    <n v="41.833333333333336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n v="1423366789"/>
    <b v="0"/>
    <x v="16"/>
    <b v="1"/>
    <s v="music/indie rock"/>
    <n v="0.57909076958267824"/>
    <n v="49.338428571428572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b v="0"/>
    <x v="75"/>
    <b v="1"/>
    <s v="music/indie rock"/>
    <n v="0.99112426035502954"/>
    <n v="41.728395061728392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n v="1331333108"/>
    <b v="0"/>
    <x v="58"/>
    <b v="1"/>
    <s v="music/indie rock"/>
    <n v="0.95415472779369626"/>
    <n v="32.71875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n v="1350967535"/>
    <b v="0"/>
    <x v="55"/>
    <b v="1"/>
    <s v="music/indie rock"/>
    <n v="0.74019245003700962"/>
    <n v="51.9615384615384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n v="1341800110"/>
    <b v="0"/>
    <x v="217"/>
    <b v="1"/>
    <s v="music/indie rock"/>
    <n v="0.85963923337091319"/>
    <n v="50.685714285714283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b v="0"/>
    <x v="60"/>
    <b v="1"/>
    <s v="music/indie rock"/>
    <n v="0.97959183673469385"/>
    <n v="42.241379310344826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b v="0"/>
    <x v="22"/>
    <b v="1"/>
    <s v="music/indie rock"/>
    <n v="0.8995502248875562"/>
    <n v="416.875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b v="0"/>
    <x v="30"/>
    <b v="1"/>
    <s v="music/indie rock"/>
    <n v="0.60211946050096343"/>
    <n v="46.65168539325842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b v="0"/>
    <x v="34"/>
    <b v="1"/>
    <s v="music/indie rock"/>
    <n v="0.93808630393996251"/>
    <n v="48.454545454545453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n v="1353005528"/>
    <b v="0"/>
    <x v="336"/>
    <b v="1"/>
    <s v="music/indie rock"/>
    <n v="0.6916374689987913"/>
    <n v="70.5289837398374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b v="0"/>
    <x v="148"/>
    <b v="1"/>
    <s v="music/indie rock"/>
    <n v="0.94741828517290383"/>
    <n v="87.958333333333329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n v="1304867881"/>
    <b v="0"/>
    <x v="55"/>
    <b v="1"/>
    <s v="music/indie rock"/>
    <n v="0.7320644216691069"/>
    <n v="26.2692307692307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b v="0"/>
    <x v="43"/>
    <b v="1"/>
    <s v="music/indie rock"/>
    <n v="0.96153846153846156"/>
    <n v="57.777777777777779"/>
    <x v="4"/>
    <x v="14"/>
    <x v="1893"/>
    <d v="2011-04-16T03:59:00"/>
  </r>
  <r>
    <n v="1894"/>
    <s v="Help me release my first 3 song EP!!"/>
    <s v="Im trying to raise $1000 for a 3 song EP in a studio!"/>
    <x v="28"/>
    <n v="1145"/>
    <x v="0"/>
    <s v="US"/>
    <s v="USD"/>
    <n v="1329082983"/>
    <n v="1326404583"/>
    <b v="0"/>
    <x v="9"/>
    <b v="1"/>
    <s v="music/indie rock"/>
    <n v="0.8733624454148472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b v="0"/>
    <x v="5"/>
    <b v="1"/>
    <s v="music/indie rock"/>
    <n v="0.98309492847854352"/>
    <n v="196.34042553191489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b v="0"/>
    <x v="62"/>
    <b v="1"/>
    <s v="music/indie rock"/>
    <n v="0.80679785330948117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b v="0"/>
    <x v="275"/>
    <b v="1"/>
    <s v="music/indie rock"/>
    <n v="0.97602213341530897"/>
    <n v="35.551912568306008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n v="1451277473"/>
    <b v="0"/>
    <x v="64"/>
    <b v="1"/>
    <s v="music/indie rock"/>
    <n v="0.69204152249134943"/>
    <n v="68.809523809523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b v="0"/>
    <x v="288"/>
    <b v="1"/>
    <s v="music/indie rock"/>
    <n v="0.75"/>
    <n v="28.571428571428573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b v="0"/>
    <x v="241"/>
    <b v="1"/>
    <s v="music/indie rock"/>
    <n v="0.91437433022080306"/>
    <n v="50.631666666666668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b v="0"/>
    <x v="20"/>
    <b v="0"/>
    <s v="technology/gadgets"/>
    <n v="37.078651685393261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b v="0"/>
    <x v="83"/>
    <b v="0"/>
    <s v="technology/gadgets"/>
    <n v="83.333333333333329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n v="1480357791"/>
    <b v="0"/>
    <x v="14"/>
    <b v="0"/>
    <s v="technology/gadgets"/>
    <n v="2.1459227467811157"/>
    <n v="34.097560975609753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n v="1447864021"/>
    <b v="0"/>
    <x v="84"/>
    <b v="0"/>
    <s v="technology/gadgets"/>
    <n v="1000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b v="0"/>
    <x v="80"/>
    <b v="0"/>
    <s v="technology/gadgets"/>
    <n v="595.23809523809518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n v="1464105983"/>
    <b v="0"/>
    <x v="221"/>
    <b v="0"/>
    <s v="technology/gadgets"/>
    <n v="2.3386342376052385"/>
    <n v="215.95959595959596"/>
    <x v="2"/>
    <x v="29"/>
    <x v="1906"/>
    <d v="2016-06-23T16:06:23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n v="1399557925"/>
    <b v="0"/>
    <x v="80"/>
    <b v="0"/>
    <s v="technology/gadgets"/>
    <n v="352.94117647058823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b v="0"/>
    <x v="80"/>
    <b v="0"/>
    <s v="technology/gadgets"/>
    <n v="57.736720554272516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b v="0"/>
    <x v="44"/>
    <b v="0"/>
    <s v="technology/gadgets"/>
    <n v="7.0864547479246811"/>
    <n v="129.97368421052633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n v="1442531217"/>
    <b v="0"/>
    <x v="168"/>
    <b v="0"/>
    <s v="technology/gadgets"/>
    <n v="2.5383742459535328"/>
    <n v="117.49473684210527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b v="0"/>
    <x v="29"/>
    <b v="0"/>
    <s v="technology/gadgets"/>
    <n v="4250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n v="1430803560"/>
    <b v="0"/>
    <x v="288"/>
    <b v="0"/>
    <s v="technology/gadgets"/>
    <n v="1.6863406408094435"/>
    <n v="70.595238095238102"/>
    <x v="2"/>
    <x v="29"/>
    <x v="1912"/>
    <d v="2015-06-04T05:26:00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n v="1410178578"/>
    <b v="0"/>
    <x v="55"/>
    <b v="0"/>
    <s v="technology/gadgets"/>
    <n v="75.353218210361064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b v="0"/>
    <x v="84"/>
    <b v="0"/>
    <s v="technology/gadgets"/>
    <n v="11.1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b v="0"/>
    <x v="80"/>
    <b v="0"/>
    <s v="technology/gadgets"/>
    <n v="62.5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n v="1476378775"/>
    <b v="0"/>
    <x v="79"/>
    <b v="0"/>
    <s v="technology/gadgets"/>
    <n v="196.07843137254903"/>
    <n v="17"/>
    <x v="2"/>
    <x v="29"/>
    <x v="1916"/>
    <d v="2016-11-07T18:12:55"/>
  </r>
  <r>
    <n v="1917"/>
    <s v="Chronovisor:The MOST innovative watch for night time reading"/>
    <s v="Let's build a legendary brand altogether"/>
    <x v="303"/>
    <n v="205025"/>
    <x v="2"/>
    <s v="HK"/>
    <s v="HKD"/>
    <n v="1486708133"/>
    <n v="1484116133"/>
    <b v="0"/>
    <x v="16"/>
    <b v="0"/>
    <s v="technology/gadgets"/>
    <n v="1.9022070479209852"/>
    <n v="2928.9285714285716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n v="1404845851"/>
    <b v="0"/>
    <x v="82"/>
    <b v="0"/>
    <s v="technology/gadgets"/>
    <n v="96.15384615384616"/>
    <n v="28.8888888888888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b v="0"/>
    <x v="22"/>
    <b v="0"/>
    <s v="technology/gadgets"/>
    <n v="2.109704641350211"/>
    <n v="29.625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n v="1443042061"/>
    <b v="0"/>
    <x v="217"/>
    <b v="0"/>
    <s v="technology/gadgets"/>
    <n v="2.3239600278875203"/>
    <n v="40.980952380952381"/>
    <x v="2"/>
    <x v="29"/>
    <x v="1920"/>
    <d v="2015-10-21T23:00:00"/>
  </r>
  <r>
    <n v="1921"/>
    <s v="The Fine Spirits are making an album!"/>
    <s v="The Fine Spirits are making an album, but we need your help!"/>
    <x v="15"/>
    <n v="2052"/>
    <x v="0"/>
    <s v="US"/>
    <s v="USD"/>
    <n v="1342243143"/>
    <n v="1339651143"/>
    <b v="0"/>
    <x v="44"/>
    <b v="1"/>
    <s v="music/indie rock"/>
    <n v="0.73099415204678364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n v="1384236507"/>
    <b v="0"/>
    <x v="31"/>
    <b v="1"/>
    <s v="music/indie rock"/>
    <n v="0.86542622241453915"/>
    <n v="36.109375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n v="1313612532"/>
    <b v="0"/>
    <x v="62"/>
    <b v="1"/>
    <s v="music/indie rock"/>
    <n v="0.41528239202657807"/>
    <n v="23.153846153846153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b v="0"/>
    <x v="51"/>
    <b v="1"/>
    <s v="music/indie rock"/>
    <n v="0.87412587412587417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n v="1379540288"/>
    <b v="0"/>
    <x v="47"/>
    <b v="1"/>
    <s v="music/indie rock"/>
    <n v="0.90634441087613293"/>
    <n v="31.826923076923077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b v="0"/>
    <x v="329"/>
    <b v="1"/>
    <s v="music/indie rock"/>
    <n v="0.51182486035711727"/>
    <n v="27.3896261682243"/>
    <x v="4"/>
    <x v="14"/>
    <x v="1926"/>
    <d v="2010-11-02T00:26:00"/>
  </r>
  <r>
    <n v="1927"/>
    <s v="GBS Detroit Presents Hampshire"/>
    <s v="Hampshire is headed to GBS Detroit."/>
    <x v="20"/>
    <n v="620"/>
    <x v="0"/>
    <s v="US"/>
    <s v="USD"/>
    <n v="1331182740"/>
    <n v="1329856839"/>
    <b v="0"/>
    <x v="202"/>
    <b v="1"/>
    <s v="music/indie rock"/>
    <n v="0.967741935483871"/>
    <n v="56.363636363636367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n v="1365348794"/>
    <b v="0"/>
    <x v="69"/>
    <b v="1"/>
    <s v="music/indie rock"/>
    <n v="0.96958174904942962"/>
    <n v="77.3529411764705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n v="1306197066"/>
    <b v="0"/>
    <x v="11"/>
    <b v="1"/>
    <s v="music/indie rock"/>
    <n v="0.99688473520249221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n v="1368019482"/>
    <b v="0"/>
    <x v="55"/>
    <b v="1"/>
    <s v="music/indie rock"/>
    <n v="0.78740157480314965"/>
    <n v="48.846153846153847"/>
    <x v="4"/>
    <x v="14"/>
    <x v="1930"/>
    <d v="2013-07-07T13:24:42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n v="1336512309"/>
    <b v="0"/>
    <x v="133"/>
    <b v="1"/>
    <s v="music/indie rock"/>
    <n v="0.8291805208912032"/>
    <n v="48.240400000000001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b v="0"/>
    <x v="144"/>
    <b v="1"/>
    <s v="music/indie rock"/>
    <n v="0.93466263129784588"/>
    <n v="70.212500000000006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b v="0"/>
    <x v="238"/>
    <b v="1"/>
    <s v="music/indie rock"/>
    <n v="0.57993427411560028"/>
    <n v="94.054545454545448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b v="0"/>
    <x v="99"/>
    <b v="1"/>
    <s v="music/indie rock"/>
    <n v="0.80893059375505583"/>
    <n v="80.272727272727266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b v="0"/>
    <x v="133"/>
    <b v="1"/>
    <s v="music/indie rock"/>
    <n v="0.92250922509225097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n v="1320528070"/>
    <b v="0"/>
    <x v="108"/>
    <b v="1"/>
    <s v="music/indie rock"/>
    <n v="0.85822078244560884"/>
    <n v="60.26903448275862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n v="1338346281"/>
    <b v="0"/>
    <x v="60"/>
    <b v="1"/>
    <s v="music/indie rock"/>
    <n v="0.53405965446340353"/>
    <n v="38.740344827586206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b v="0"/>
    <x v="229"/>
    <b v="1"/>
    <s v="music/indie rock"/>
    <n v="0.86256469235192634"/>
    <n v="152.54385964912279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b v="0"/>
    <x v="93"/>
    <b v="1"/>
    <s v="music/indie rock"/>
    <n v="0.90334236675700086"/>
    <n v="115.3125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n v="1304770233"/>
    <b v="0"/>
    <x v="162"/>
    <b v="1"/>
    <s v="music/indie rock"/>
    <n v="0.58505850585058505"/>
    <n v="35.838709677419352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b v="1"/>
    <x v="337"/>
    <b v="1"/>
    <s v="technology/hardware"/>
    <n v="0.79290599062360123"/>
    <n v="64.570118779438872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b v="1"/>
    <x v="195"/>
    <b v="1"/>
    <s v="technology/hardware"/>
    <n v="0.72233284615995819"/>
    <n v="87.436000000000007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n v="1467008916"/>
    <b v="1"/>
    <x v="338"/>
    <b v="1"/>
    <s v="technology/hardware"/>
    <n v="5.8642427796510778E-2"/>
    <n v="68.815577078288939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b v="1"/>
    <x v="339"/>
    <b v="1"/>
    <s v="technology/hardware"/>
    <n v="0.12689461592489362"/>
    <n v="176.200223588597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n v="1433224958"/>
    <b v="1"/>
    <x v="340"/>
    <b v="1"/>
    <s v="technology/hardware"/>
    <n v="0.28734145934980376"/>
    <n v="511.79117647058825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b v="1"/>
    <x v="16"/>
    <b v="1"/>
    <s v="technology/hardware"/>
    <n v="0.66779449737334162"/>
    <n v="160.44285714285715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b v="1"/>
    <x v="23"/>
    <b v="1"/>
    <s v="technology/hardware"/>
    <n v="0.99370241097047451"/>
    <n v="35.003043478260871"/>
    <x v="2"/>
    <x v="30"/>
    <x v="1947"/>
    <d v="2009-11-23T05:59:00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n v="1460557809"/>
    <b v="1"/>
    <x v="341"/>
    <b v="1"/>
    <s v="technology/hardware"/>
    <n v="0.12496703994321498"/>
    <n v="188.50671378091872"/>
    <x v="2"/>
    <x v="30"/>
    <x v="1948"/>
    <d v="2016-06-06T17:02:00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n v="1402394951"/>
    <b v="1"/>
    <x v="342"/>
    <b v="1"/>
    <s v="technology/hardware"/>
    <n v="0.9433730870752226"/>
    <n v="56.204984093319197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n v="1300767673"/>
    <b v="1"/>
    <x v="343"/>
    <b v="1"/>
    <s v="technology/hardware"/>
    <n v="0.49870668732420587"/>
    <n v="51.3054157782516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b v="1"/>
    <x v="344"/>
    <b v="1"/>
    <s v="technology/hardware"/>
    <n v="0.47071228182485736"/>
    <n v="127.36450839328538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b v="1"/>
    <x v="345"/>
    <b v="1"/>
    <s v="technology/hardware"/>
    <n v="0.50384846656598337"/>
    <n v="101.85532258064516"/>
    <x v="2"/>
    <x v="30"/>
    <x v="1952"/>
    <d v="2013-10-16T14:33:35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n v="1328158065"/>
    <b v="1"/>
    <x v="206"/>
    <b v="1"/>
    <s v="technology/hardware"/>
    <n v="0.44258232031157796"/>
    <n v="230.55782312925169"/>
    <x v="2"/>
    <x v="30"/>
    <x v="1953"/>
    <d v="2012-03-02T03:00:00"/>
  </r>
  <r>
    <n v="1954"/>
    <s v="Orison â€“ Rethink the Power of Energy"/>
    <s v="The First Home Battery System You Simply Plug in to Install"/>
    <x v="63"/>
    <n v="349474"/>
    <x v="0"/>
    <s v="US"/>
    <s v="USD"/>
    <n v="1457758800"/>
    <n v="1453730176"/>
    <b v="1"/>
    <x v="119"/>
    <b v="1"/>
    <s v="technology/hardware"/>
    <n v="0.14307215987455432"/>
    <n v="842.10602409638557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b v="1"/>
    <x v="126"/>
    <b v="1"/>
    <s v="technology/hardware"/>
    <n v="0.25088104045385101"/>
    <n v="577.27593103448271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b v="1"/>
    <x v="346"/>
    <b v="1"/>
    <s v="technology/hardware"/>
    <n v="0.34009749461512301"/>
    <n v="483.34246575342468"/>
    <x v="2"/>
    <x v="30"/>
    <x v="1956"/>
    <d v="2015-04-18T21:10:05"/>
  </r>
  <r>
    <n v="1957"/>
    <s v="freeSoC and freeSoC Mini"/>
    <s v="An open hardware platform for the best microcontroller in the world."/>
    <x v="11"/>
    <n v="50251.41"/>
    <x v="0"/>
    <s v="US"/>
    <s v="USD"/>
    <n v="1351304513"/>
    <n v="1348712513"/>
    <b v="1"/>
    <x v="347"/>
    <b v="1"/>
    <s v="technology/hardware"/>
    <n v="0.59699817378258635"/>
    <n v="76.138500000000008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b v="1"/>
    <x v="348"/>
    <b v="1"/>
    <s v="technology/hardware"/>
    <n v="6.9658658640927726E-2"/>
    <n v="74.107684365781708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b v="1"/>
    <x v="349"/>
    <b v="1"/>
    <s v="technology/hardware"/>
    <n v="0.63802202962463883"/>
    <n v="36.965660377358489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b v="1"/>
    <x v="51"/>
    <b v="1"/>
    <s v="technology/hardware"/>
    <n v="0.84815586681529587"/>
    <n v="2500.969696969697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n v="1346042417"/>
    <b v="1"/>
    <x v="350"/>
    <b v="1"/>
    <s v="technology/hardware"/>
    <n v="9.0466528650930564E-2"/>
    <n v="67.69021432945498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b v="1"/>
    <x v="351"/>
    <b v="1"/>
    <s v="technology/hardware"/>
    <n v="0.5183361409874303"/>
    <n v="63.04738562091503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b v="1"/>
    <x v="242"/>
    <b v="1"/>
    <s v="technology/hardware"/>
    <n v="0.78812012609922022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b v="1"/>
    <x v="352"/>
    <b v="1"/>
    <s v="technology/hardware"/>
    <n v="0.38524141853145971"/>
    <n v="180.75185011709601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n v="1324433310"/>
    <b v="1"/>
    <x v="273"/>
    <b v="1"/>
    <s v="technology/hardware"/>
    <n v="0.38127192313558028"/>
    <n v="127.32038834951456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b v="1"/>
    <x v="353"/>
    <b v="1"/>
    <s v="technology/hardware"/>
    <n v="0.48369210308310667"/>
    <n v="136.6444745538665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b v="1"/>
    <x v="316"/>
    <b v="1"/>
    <s v="technology/hardware"/>
    <n v="0.27017534379812497"/>
    <n v="182.78024691358024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n v="1478095515"/>
    <b v="1"/>
    <x v="354"/>
    <b v="1"/>
    <s v="technology/hardware"/>
    <n v="0.35091905701031001"/>
    <n v="279.37843137254902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b v="1"/>
    <x v="355"/>
    <b v="1"/>
    <s v="technology/hardware"/>
    <n v="0.17268771154244664"/>
    <n v="61.37572866984631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n v="1361248701"/>
    <b v="1"/>
    <x v="356"/>
    <b v="1"/>
    <s v="technology/hardware"/>
    <n v="8.8354833009365613E-2"/>
    <n v="80.727532097004286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b v="1"/>
    <x v="357"/>
    <b v="1"/>
    <s v="technology/hardware"/>
    <n v="0.380188068962732"/>
    <n v="272.35590732591254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n v="1350605844"/>
    <b v="1"/>
    <x v="146"/>
    <b v="1"/>
    <s v="technology/hardware"/>
    <n v="0.14826236508124777"/>
    <n v="70.848739495798313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b v="1"/>
    <x v="358"/>
    <b v="1"/>
    <s v="technology/hardware"/>
    <n v="0.38936138067230952"/>
    <n v="247.94003412969283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b v="1"/>
    <x v="359"/>
    <b v="1"/>
    <s v="technology/hardware"/>
    <n v="0.26631442145855083"/>
    <n v="186.81393034825871"/>
    <x v="2"/>
    <x v="30"/>
    <x v="1974"/>
    <d v="2013-08-19T08:01:09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n v="1360346851"/>
    <b v="1"/>
    <x v="35"/>
    <b v="1"/>
    <s v="technology/hardware"/>
    <n v="0.47913745675035807"/>
    <n v="131.98948616600788"/>
    <x v="2"/>
    <x v="30"/>
    <x v="1975"/>
    <d v="2013-03-10T18:07:31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n v="1371159325"/>
    <b v="1"/>
    <x v="360"/>
    <b v="1"/>
    <s v="technology/hardware"/>
    <n v="0.28851702250432776"/>
    <n v="29.310782241014799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n v="1446527540"/>
    <b v="1"/>
    <x v="361"/>
    <b v="1"/>
    <s v="technology/hardware"/>
    <n v="0.24855218353093231"/>
    <n v="245.02436053593178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b v="1"/>
    <x v="362"/>
    <b v="1"/>
    <s v="technology/hardware"/>
    <n v="9.7385668105708714E-2"/>
    <n v="1323.2540463917526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n v="1444734146"/>
    <b v="1"/>
    <x v="363"/>
    <b v="1"/>
    <s v="technology/hardware"/>
    <n v="0.87031327056721053"/>
    <n v="282.65966789667897"/>
    <x v="2"/>
    <x v="30"/>
    <x v="1979"/>
    <d v="2015-11-19T04:59:00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n v="1456232462"/>
    <b v="1"/>
    <x v="364"/>
    <b v="1"/>
    <s v="technology/hardware"/>
    <n v="0.28182984906151504"/>
    <n v="91.214401028277635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b v="0"/>
    <x v="8"/>
    <b v="0"/>
    <s v="photography/people"/>
    <n v="19.685039370078741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n v="1478268287"/>
    <b v="0"/>
    <x v="78"/>
    <b v="0"/>
    <s v="photography/people"/>
    <e v="#DIV/0!"/>
    <e v="#DIV/0!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b v="0"/>
    <x v="38"/>
    <b v="0"/>
    <s v="photography/people"/>
    <n v="23.255813953488371"/>
    <n v="88.6875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b v="0"/>
    <x v="63"/>
    <b v="0"/>
    <s v="photography/people"/>
    <n v="4.7288776796973515"/>
    <n v="453.14285714285717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b v="0"/>
    <x v="80"/>
    <b v="0"/>
    <s v="photography/people"/>
    <n v="31.372549019607842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n v="1455359083"/>
    <b v="0"/>
    <x v="29"/>
    <b v="0"/>
    <s v="photography/people"/>
    <n v="2000"/>
    <n v="1"/>
    <x v="8"/>
    <x v="31"/>
    <x v="1986"/>
    <d v="2016-03-14T09:24:43"/>
  </r>
  <r>
    <n v="1987"/>
    <s v="Ethiopia: Beheld"/>
    <s v="A collection of images that depicts the beauty and diversity within Ethiopia"/>
    <x v="62"/>
    <n v="2336"/>
    <x v="2"/>
    <s v="GB"/>
    <s v="GBP"/>
    <n v="1425223276"/>
    <n v="1422631276"/>
    <b v="0"/>
    <x v="33"/>
    <b v="0"/>
    <s v="photography/people"/>
    <n v="2.3544520547945207"/>
    <n v="83.428571428571431"/>
    <x v="8"/>
    <x v="31"/>
    <x v="1987"/>
    <d v="2015-03-01T15:21:16"/>
  </r>
  <r>
    <n v="1988"/>
    <s v="Phillip Michael Photography"/>
    <s v="Expressing art in an image!"/>
    <x v="12"/>
    <n v="25"/>
    <x v="2"/>
    <s v="US"/>
    <s v="USD"/>
    <n v="1440094742"/>
    <n v="1437502742"/>
    <b v="0"/>
    <x v="29"/>
    <b v="0"/>
    <s v="photography/people"/>
    <n v="240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n v="1478881208"/>
    <b v="0"/>
    <x v="29"/>
    <b v="0"/>
    <s v="photography/people"/>
    <n v="100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n v="1454042532"/>
    <b v="0"/>
    <x v="81"/>
    <b v="0"/>
    <s v="photography/people"/>
    <n v="5.8939096267190569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n v="1434144386"/>
    <b v="0"/>
    <x v="83"/>
    <b v="0"/>
    <s v="photography/people"/>
    <n v="14.285714285714286"/>
    <n v="46.666666666666664"/>
    <x v="8"/>
    <x v="31"/>
    <x v="1991"/>
    <d v="2015-07-03T21:26:26"/>
  </r>
  <r>
    <n v="1992"/>
    <s v="The Wonderful World of Princes &amp; Princesses"/>
    <s v="A complete revamp of all the Disney Princes &amp; Princesses!"/>
    <x v="15"/>
    <n v="2"/>
    <x v="2"/>
    <s v="US"/>
    <s v="USD"/>
    <n v="1424229991"/>
    <n v="1421637991"/>
    <b v="0"/>
    <x v="84"/>
    <b v="0"/>
    <s v="photography/people"/>
    <n v="750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n v="1448114837"/>
    <b v="0"/>
    <x v="78"/>
    <b v="0"/>
    <s v="photography/people"/>
    <e v="#DIV/0!"/>
    <e v="#DIV/0!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b v="0"/>
    <x v="78"/>
    <b v="0"/>
    <s v="photography/people"/>
    <e v="#DIV/0!"/>
    <e v="#DIV/0!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n v="1435354736"/>
    <b v="0"/>
    <x v="83"/>
    <b v="0"/>
    <s v="photography/people"/>
    <n v="12.820512820512821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b v="0"/>
    <x v="78"/>
    <b v="0"/>
    <s v="photography/people"/>
    <e v="#DIV/0!"/>
    <e v="#DIV/0!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b v="0"/>
    <x v="78"/>
    <b v="0"/>
    <s v="photography/people"/>
    <e v="#DIV/0!"/>
    <e v="#DIV/0!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n v="1402973438"/>
    <b v="0"/>
    <x v="83"/>
    <b v="0"/>
    <s v="photography/people"/>
    <n v="3.8167938931297711"/>
    <n v="218.33333333333334"/>
    <x v="8"/>
    <x v="31"/>
    <x v="1998"/>
    <d v="2014-08-01T02:50:38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n v="1413286508"/>
    <b v="0"/>
    <x v="63"/>
    <b v="0"/>
    <s v="photography/people"/>
    <n v="131.35593220338984"/>
    <n v="33.714285714285715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b v="0"/>
    <x v="20"/>
    <b v="0"/>
    <s v="photography/people"/>
    <n v="8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n v="1431406916"/>
    <b v="1"/>
    <x v="365"/>
    <b v="1"/>
    <s v="technology/hardware"/>
    <n v="0.26169167011623867"/>
    <n v="128.38790470372632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n v="1482599143"/>
    <b v="1"/>
    <x v="366"/>
    <b v="1"/>
    <s v="technology/hardware"/>
    <n v="0.46126691016024318"/>
    <n v="78.834261818181815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b v="1"/>
    <x v="57"/>
    <b v="1"/>
    <s v="technology/hardware"/>
    <n v="0.32051282051282054"/>
    <n v="91.764705882352942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b v="1"/>
    <x v="178"/>
    <b v="1"/>
    <s v="technology/hardware"/>
    <n v="0.42658388891619026"/>
    <n v="331.10237288135596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n v="1379532618"/>
    <b v="1"/>
    <x v="277"/>
    <b v="1"/>
    <s v="technology/hardware"/>
    <n v="0.80853750926786128"/>
    <n v="194.26193717277485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b v="1"/>
    <x v="175"/>
    <b v="1"/>
    <s v="technology/hardware"/>
    <n v="0.40348612007746931"/>
    <n v="408.976897689768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b v="1"/>
    <x v="89"/>
    <b v="1"/>
    <s v="technology/hardware"/>
    <n v="0.86423551454854064"/>
    <n v="84.459270072992695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b v="1"/>
    <x v="14"/>
    <b v="1"/>
    <s v="technology/hardware"/>
    <n v="0.85415443175638928"/>
    <n v="44.853658536585364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n v="1476776743"/>
    <b v="1"/>
    <x v="367"/>
    <b v="1"/>
    <s v="technology/hardware"/>
    <n v="0.32769909358430716"/>
    <n v="383.3643216080402"/>
    <x v="2"/>
    <x v="30"/>
    <x v="2009"/>
    <d v="2016-11-23T08:45:43"/>
  </r>
  <r>
    <n v="2010"/>
    <s v="Weighitz: Weigh Smarter"/>
    <s v="Weighitz are miniature smart scales designed to weigh anything in the home."/>
    <x v="11"/>
    <n v="96015.9"/>
    <x v="0"/>
    <s v="US"/>
    <s v="USD"/>
    <n v="1471564491"/>
    <n v="1468972491"/>
    <b v="1"/>
    <x v="368"/>
    <b v="1"/>
    <s v="technology/hardware"/>
    <n v="0.31244825075846816"/>
    <n v="55.276856649395505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n v="1449650173"/>
    <b v="1"/>
    <x v="369"/>
    <b v="1"/>
    <s v="technology/hardware"/>
    <n v="0.12201609636343226"/>
    <n v="422.02059732234807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b v="1"/>
    <x v="275"/>
    <b v="1"/>
    <s v="technology/hardware"/>
    <n v="0.42571306939123033"/>
    <n v="64.180327868852459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b v="1"/>
    <x v="370"/>
    <b v="1"/>
    <s v="technology/hardware"/>
    <n v="0.20205540864443552"/>
    <n v="173.57781674704077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b v="1"/>
    <x v="371"/>
    <b v="1"/>
    <s v="technology/hardware"/>
    <n v="1.2797899533647527E-2"/>
    <n v="88.601680840609291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n v="1313010163"/>
    <b v="1"/>
    <x v="372"/>
    <b v="1"/>
    <s v="technology/hardware"/>
    <n v="0.88495466450999938"/>
    <n v="50.222283950617282"/>
    <x v="2"/>
    <x v="30"/>
    <x v="2015"/>
    <d v="2011-09-09T21:02:43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n v="1360271299"/>
    <b v="1"/>
    <x v="373"/>
    <b v="1"/>
    <s v="technology/hardware"/>
    <n v="0.10851375010281678"/>
    <n v="192.38876826722338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b v="1"/>
    <x v="374"/>
    <b v="1"/>
    <s v="technology/hardware"/>
    <n v="0.79934517643146741"/>
    <n v="73.416901408450698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b v="1"/>
    <x v="375"/>
    <b v="1"/>
    <s v="technology/hardware"/>
    <n v="0.97805794707442562"/>
    <n v="147.68495555555555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b v="1"/>
    <x v="376"/>
    <b v="1"/>
    <s v="technology/hardware"/>
    <n v="0.20622394167162034"/>
    <n v="108.96848314606741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b v="1"/>
    <x v="259"/>
    <b v="1"/>
    <s v="technology/hardware"/>
    <n v="0.51993067590987874"/>
    <n v="23.647540983606557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b v="1"/>
    <x v="195"/>
    <b v="1"/>
    <s v="technology/hardware"/>
    <n v="0.3557452863749555"/>
    <n v="147.94736842105263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b v="1"/>
    <x v="166"/>
    <b v="1"/>
    <s v="technology/hardware"/>
    <n v="0.79912415992072683"/>
    <n v="385.03692307692307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b v="1"/>
    <x v="377"/>
    <b v="1"/>
    <s v="technology/hardware"/>
    <n v="0.61935228138412846"/>
    <n v="457.39093484419266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b v="1"/>
    <x v="217"/>
    <b v="1"/>
    <s v="technology/hardware"/>
    <n v="0.17083796019475528"/>
    <n v="222.9904761904761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b v="1"/>
    <x v="378"/>
    <b v="1"/>
    <s v="technology/hardware"/>
    <n v="0.49714143673875216"/>
    <n v="220.74074074074073"/>
    <x v="2"/>
    <x v="30"/>
    <x v="2025"/>
    <d v="2015-06-11T04:25:46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n v="1394127585"/>
    <b v="1"/>
    <x v="379"/>
    <b v="1"/>
    <s v="technology/hardware"/>
    <n v="0.74915861995392985"/>
    <n v="73.503898678414089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b v="1"/>
    <x v="380"/>
    <b v="1"/>
    <s v="technology/hardware"/>
    <n v="0.83160774725777342"/>
    <n v="223.09647495361781"/>
    <x v="2"/>
    <x v="30"/>
    <x v="2027"/>
    <d v="2015-03-30T18:31:59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n v="1265493806"/>
    <b v="1"/>
    <x v="1"/>
    <b v="1"/>
    <s v="technology/hardware"/>
    <n v="0.79260237780713338"/>
    <n v="47.911392405063289"/>
    <x v="2"/>
    <x v="30"/>
    <x v="2028"/>
    <d v="2010-03-15T21:55:00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n v="1406507481"/>
    <b v="1"/>
    <x v="225"/>
    <b v="1"/>
    <s v="technology/hardware"/>
    <n v="0.27685492801771872"/>
    <n v="96.063829787234042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b v="1"/>
    <x v="381"/>
    <b v="1"/>
    <s v="technology/hardware"/>
    <n v="0.44201041357541748"/>
    <n v="118.6144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n v="1417506853"/>
    <b v="1"/>
    <x v="278"/>
    <b v="1"/>
    <s v="technology/hardware"/>
    <n v="0.83090984628167841"/>
    <n v="118.45472440944881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n v="1479216874"/>
    <b v="1"/>
    <x v="382"/>
    <b v="1"/>
    <s v="technology/hardware"/>
    <n v="0.32874406616960566"/>
    <n v="143.21468926553672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b v="1"/>
    <x v="150"/>
    <b v="1"/>
    <s v="technology/hardware"/>
    <n v="0.55967225592692915"/>
    <n v="282.7151898734177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b v="1"/>
    <x v="278"/>
    <b v="1"/>
    <s v="technology/hardware"/>
    <n v="0.25851818239578012"/>
    <n v="593.93620078740162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b v="1"/>
    <x v="383"/>
    <b v="1"/>
    <s v="technology/hardware"/>
    <n v="0.47385184808736214"/>
    <n v="262.15704968944101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b v="1"/>
    <x v="384"/>
    <b v="1"/>
    <s v="technology/hardware"/>
    <n v="0.75948405716383338"/>
    <n v="46.580778301886795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n v="1383195753"/>
    <b v="1"/>
    <x v="385"/>
    <b v="1"/>
    <s v="technology/hardware"/>
    <n v="0.33280483924860654"/>
    <n v="70.041118881118877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n v="1369895421"/>
    <b v="1"/>
    <x v="386"/>
    <b v="1"/>
    <s v="technology/hardware"/>
    <n v="0.23780505930263665"/>
    <n v="164.90686274509804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n v="1477996325"/>
    <b v="1"/>
    <x v="169"/>
    <b v="1"/>
    <s v="technology/hardware"/>
    <n v="0.73412383788196467"/>
    <n v="449.26385224274406"/>
    <x v="2"/>
    <x v="30"/>
    <x v="2039"/>
    <d v="2016-12-01T04:59:00"/>
  </r>
  <r>
    <n v="2040"/>
    <s v="Programmable Capacitor"/>
    <s v="4.29 Billion+ Capacitor Combinations._x000a_No Coding Required."/>
    <x v="9"/>
    <n v="7445.14"/>
    <x v="0"/>
    <s v="US"/>
    <s v="USD"/>
    <n v="1384557303"/>
    <n v="1383257703"/>
    <b v="1"/>
    <x v="197"/>
    <b v="1"/>
    <s v="technology/hardware"/>
    <n v="0.4029474261061578"/>
    <n v="27.472841328413285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b v="0"/>
    <x v="148"/>
    <b v="1"/>
    <s v="technology/hardware"/>
    <n v="0.5498639810152226"/>
    <n v="143.974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n v="1448297974"/>
    <b v="0"/>
    <x v="205"/>
    <b v="1"/>
    <s v="technology/hardware"/>
    <n v="0.80951995466688254"/>
    <n v="88.23571428571428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b v="0"/>
    <x v="189"/>
    <b v="1"/>
    <s v="technology/hardware"/>
    <n v="0.19754671230922835"/>
    <n v="36.326424870466319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b v="0"/>
    <x v="387"/>
    <b v="1"/>
    <s v="technology/hardware"/>
    <n v="0.92410054213898474"/>
    <n v="90.177777777777777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b v="0"/>
    <x v="40"/>
    <b v="1"/>
    <s v="technology/hardware"/>
    <n v="0.12207271497939337"/>
    <n v="152.62361216730039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b v="0"/>
    <x v="37"/>
    <b v="1"/>
    <s v="technology/hardware"/>
    <n v="0.82576383154417832"/>
    <n v="55.806451612903224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b v="0"/>
    <x v="388"/>
    <b v="1"/>
    <s v="technology/hardware"/>
    <n v="0.97088340482865887"/>
    <n v="227.85327313769753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b v="0"/>
    <x v="389"/>
    <b v="1"/>
    <s v="technology/hardware"/>
    <n v="0.67416202651518908"/>
    <n v="91.82989803350327"/>
    <x v="2"/>
    <x v="30"/>
    <x v="2048"/>
    <d v="2013-05-23T15:38:11"/>
  </r>
  <r>
    <n v="2049"/>
    <s v="LOCK8 - the World's First Smart Bike Lock"/>
    <s v="Keyless. Alarm secured. GPS tracking."/>
    <x v="63"/>
    <n v="60095.35"/>
    <x v="0"/>
    <s v="GB"/>
    <s v="GBP"/>
    <n v="1386025140"/>
    <n v="1382963963"/>
    <b v="0"/>
    <x v="390"/>
    <b v="1"/>
    <s v="technology/hardware"/>
    <n v="0.83201112898086127"/>
    <n v="80.991037735849048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b v="0"/>
    <x v="203"/>
    <b v="1"/>
    <s v="technology/hardware"/>
    <n v="0.21129587761742769"/>
    <n v="278.39411764705881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n v="1385425937"/>
    <b v="0"/>
    <x v="391"/>
    <b v="1"/>
    <s v="technology/hardware"/>
    <n v="0.76709176335219098"/>
    <n v="43.095041322314053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b v="0"/>
    <x v="392"/>
    <b v="1"/>
    <s v="technology/hardware"/>
    <n v="0.28324760372527247"/>
    <n v="326.29205175600737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b v="0"/>
    <x v="212"/>
    <b v="1"/>
    <s v="technology/hardware"/>
    <n v="0.98990298950702826"/>
    <n v="41.74380165289256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b v="0"/>
    <x v="393"/>
    <b v="1"/>
    <s v="technology/hardware"/>
    <n v="0.88034811479739417"/>
    <n v="64.02093397745571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n v="1415031043"/>
    <b v="0"/>
    <x v="21"/>
    <b v="1"/>
    <s v="technology/hardware"/>
    <n v="0.59731209556993525"/>
    <n v="99.455445544554451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n v="1363630542"/>
    <b v="0"/>
    <x v="394"/>
    <b v="1"/>
    <s v="technology/hardware"/>
    <n v="0.65166957745744603"/>
    <n v="138.49458483754512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b v="0"/>
    <x v="395"/>
    <b v="1"/>
    <s v="technology/hardware"/>
    <n v="0.49448109648216254"/>
    <n v="45.547792792792798"/>
    <x v="2"/>
    <x v="30"/>
    <x v="2057"/>
    <d v="2016-02-26T11:52:12"/>
  </r>
  <r>
    <n v="2058"/>
    <s v="Raspberry Pi Debug Clip"/>
    <s v="Making using the serial terminal on the Raspberry Pi as easy as Pi!"/>
    <x v="317"/>
    <n v="4308"/>
    <x v="0"/>
    <s v="GB"/>
    <s v="GBP"/>
    <n v="1425326400"/>
    <n v="1421916830"/>
    <b v="0"/>
    <x v="396"/>
    <b v="1"/>
    <s v="technology/hardware"/>
    <n v="0.59424326833797581"/>
    <n v="10.507317073170732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b v="0"/>
    <x v="269"/>
    <b v="1"/>
    <s v="technology/hardware"/>
    <n v="0.69707461021911377"/>
    <n v="114.76533333333333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b v="0"/>
    <x v="397"/>
    <b v="1"/>
    <s v="technology/hardware"/>
    <n v="0.50916496945010181"/>
    <n v="35.997067448680355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b v="0"/>
    <x v="2"/>
    <b v="1"/>
    <s v="technology/hardware"/>
    <n v="0.92661230541141582"/>
    <n v="154.17142857142858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b v="0"/>
    <x v="398"/>
    <b v="1"/>
    <s v="technology/hardware"/>
    <n v="0.86973916522434924"/>
    <n v="566.38916256157631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n v="1460482501"/>
    <b v="0"/>
    <x v="72"/>
    <b v="1"/>
    <s v="technology/hardware"/>
    <n v="0.67544748395812226"/>
    <n v="120.857142857142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n v="1366879523"/>
    <b v="0"/>
    <x v="399"/>
    <b v="1"/>
    <s v="technology/hardware"/>
    <n v="0.52310349124983502"/>
    <n v="86.163845492085343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b v="0"/>
    <x v="400"/>
    <b v="1"/>
    <s v="technology/hardware"/>
    <n v="0.50196991819772718"/>
    <n v="51.212114395886893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n v="1406226683"/>
    <b v="0"/>
    <x v="71"/>
    <b v="1"/>
    <s v="technology/hardware"/>
    <n v="0.45745654162854527"/>
    <n v="67.261538461538464"/>
    <x v="2"/>
    <x v="30"/>
    <x v="2066"/>
    <d v="2014-08-23T18:31:23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n v="1429648176"/>
    <b v="0"/>
    <x v="73"/>
    <b v="1"/>
    <s v="technology/hardware"/>
    <n v="0.78821656050955413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b v="0"/>
    <x v="88"/>
    <b v="1"/>
    <s v="technology/hardware"/>
    <n v="0.95035461532116094"/>
    <n v="346.1311842105263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b v="0"/>
    <x v="40"/>
    <b v="1"/>
    <s v="technology/hardware"/>
    <n v="0.7787758049309903"/>
    <n v="244.11912547528519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b v="0"/>
    <x v="401"/>
    <b v="1"/>
    <s v="technology/hardware"/>
    <n v="0.31513214120945193"/>
    <n v="259.25424836601309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b v="0"/>
    <x v="402"/>
    <b v="1"/>
    <s v="technology/hardware"/>
    <n v="0.3562141559505575"/>
    <n v="201.96402877697841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b v="0"/>
    <x v="403"/>
    <b v="1"/>
    <s v="technology/hardware"/>
    <n v="0.90308564788501133"/>
    <n v="226.20857142857142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b v="0"/>
    <x v="404"/>
    <b v="1"/>
    <s v="technology/hardware"/>
    <n v="0.65528952984942102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n v="1459972182"/>
    <b v="0"/>
    <x v="83"/>
    <b v="1"/>
    <s v="technology/hardware"/>
    <n v="0.97560975609756095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n v="1372177288"/>
    <b v="0"/>
    <x v="405"/>
    <b v="1"/>
    <s v="technology/hardware"/>
    <n v="5.9581481653622974E-2"/>
    <n v="20.465926829268295"/>
    <x v="2"/>
    <x v="30"/>
    <x v="2075"/>
    <d v="2013-07-25T16:21:28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n v="1402693689"/>
    <b v="0"/>
    <x v="406"/>
    <b v="1"/>
    <s v="technology/hardware"/>
    <n v="0.18404371998667193"/>
    <n v="116.35303146309367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n v="1428541276"/>
    <b v="0"/>
    <x v="101"/>
    <b v="1"/>
    <s v="technology/hardware"/>
    <n v="0.86574090106312984"/>
    <n v="307.20212765957444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n v="1479493857"/>
    <b v="0"/>
    <x v="53"/>
    <b v="1"/>
    <s v="technology/hardware"/>
    <n v="0.76216607598795783"/>
    <n v="546.687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b v="0"/>
    <x v="407"/>
    <b v="1"/>
    <s v="technology/hardware"/>
    <n v="0.34701738557101713"/>
    <n v="47.474464579901152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b v="0"/>
    <x v="133"/>
    <b v="1"/>
    <s v="technology/hardware"/>
    <n v="0.19692792437967704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n v="1333597555"/>
    <b v="0"/>
    <x v="165"/>
    <b v="1"/>
    <s v="music/indie rock"/>
    <n v="0.87281795511221949"/>
    <n v="72.909090909090907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b v="0"/>
    <x v="44"/>
    <b v="1"/>
    <s v="music/indie rock"/>
    <n v="0.90307043949428056"/>
    <n v="43.710526315789473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b v="0"/>
    <x v="20"/>
    <b v="1"/>
    <s v="music/indie rock"/>
    <n v="0.88235294117647056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n v="1396468782"/>
    <b v="0"/>
    <x v="67"/>
    <b v="1"/>
    <s v="music/indie rock"/>
    <n v="0.92307692307692313"/>
    <n v="70.652173913043484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b v="0"/>
    <x v="183"/>
    <b v="1"/>
    <s v="music/indie rock"/>
    <n v="0.80949811117107395"/>
    <n v="89.30120481927710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n v="1321200332"/>
    <b v="0"/>
    <x v="2"/>
    <b v="1"/>
    <s v="music/indie rock"/>
    <n v="0.99304865938430986"/>
    <n v="115.0857142857142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b v="0"/>
    <x v="20"/>
    <b v="1"/>
    <s v="music/indie rock"/>
    <n v="0.96587250482936249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b v="0"/>
    <x v="11"/>
    <b v="1"/>
    <s v="music/indie rock"/>
    <n v="0.86572091466300372"/>
    <n v="46.204266666666669"/>
    <x v="4"/>
    <x v="14"/>
    <x v="2088"/>
    <d v="2010-09-11T03:59:00"/>
  </r>
  <r>
    <n v="2089"/>
    <s v="Little Moses EP"/>
    <s v="Little Moses is trying to record their first EP, and we can't do it without your help!"/>
    <x v="30"/>
    <n v="3010.01"/>
    <x v="0"/>
    <s v="US"/>
    <s v="USD"/>
    <n v="1375408194"/>
    <n v="1372384194"/>
    <b v="0"/>
    <x v="95"/>
    <b v="1"/>
    <s v="music/indie rock"/>
    <n v="0.83056202471088125"/>
    <n v="48.54854838709678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b v="0"/>
    <x v="322"/>
    <b v="1"/>
    <s v="music/indie rock"/>
    <n v="0.86926003153240772"/>
    <n v="57.520187499999999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b v="0"/>
    <x v="336"/>
    <b v="1"/>
    <s v="music/indie rock"/>
    <n v="0.83009749033858748"/>
    <n v="88.147154471544724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n v="1312822732"/>
    <b v="0"/>
    <x v="165"/>
    <b v="1"/>
    <s v="music/indie rock"/>
    <n v="0.98732927431298334"/>
    <n v="110.49090909090908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n v="1351024232"/>
    <b v="0"/>
    <x v="23"/>
    <b v="1"/>
    <s v="music/indie rock"/>
    <n v="0.97592713077423554"/>
    <n v="66.826086956521735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b v="0"/>
    <x v="250"/>
    <b v="1"/>
    <s v="music/indie rock"/>
    <n v="0.82958046930552265"/>
    <n v="58.597222222222221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n v="1312392973"/>
    <b v="0"/>
    <x v="19"/>
    <b v="1"/>
    <s v="music/indie rock"/>
    <n v="1"/>
    <n v="113.636363636363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n v="1349892735"/>
    <b v="0"/>
    <x v="25"/>
    <b v="1"/>
    <s v="music/indie rock"/>
    <n v="0.98360655737704916"/>
    <n v="43.571428571428569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b v="0"/>
    <x v="44"/>
    <b v="1"/>
    <s v="music/indie rock"/>
    <n v="1"/>
    <n v="78.94736842105263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b v="0"/>
    <x v="58"/>
    <b v="1"/>
    <s v="music/indie rock"/>
    <n v="0.99667774086378735"/>
    <n v="188.125"/>
    <x v="4"/>
    <x v="14"/>
    <x v="2098"/>
    <d v="2012-03-08T02:43:55"/>
  </r>
  <r>
    <n v="2099"/>
    <s v="Roosevelt Died."/>
    <s v="Our tour van died, we need help!"/>
    <x v="9"/>
    <n v="3971"/>
    <x v="0"/>
    <s v="US"/>
    <s v="USD"/>
    <n v="1435808400"/>
    <n v="1434650084"/>
    <b v="0"/>
    <x v="287"/>
    <b v="1"/>
    <s v="music/indie rock"/>
    <n v="0.75547720977083854"/>
    <n v="63.031746031746032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b v="0"/>
    <x v="74"/>
    <b v="1"/>
    <s v="music/indie rock"/>
    <n v="0.73170731707317072"/>
    <n v="30.370370370370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b v="0"/>
    <x v="34"/>
    <b v="1"/>
    <s v="music/indie rock"/>
    <n v="0.88300220750551872"/>
    <n v="51.477272727272727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n v="1302036648"/>
    <b v="0"/>
    <x v="44"/>
    <b v="1"/>
    <s v="music/indie rock"/>
    <n v="0.73529411764705888"/>
    <n v="35.789473684210527"/>
    <x v="4"/>
    <x v="14"/>
    <x v="2102"/>
    <d v="2011-05-05T20:50:48"/>
  </r>
  <r>
    <n v="2103"/>
    <s v="Matthew Moon's New Album"/>
    <s v="Indie rocker, Matthew Moon, has something to share with you..."/>
    <x v="198"/>
    <n v="11364"/>
    <x v="0"/>
    <s v="US"/>
    <s v="USD"/>
    <n v="1352488027"/>
    <n v="1349892427"/>
    <b v="0"/>
    <x v="248"/>
    <b v="1"/>
    <s v="music/indie rock"/>
    <n v="0.68435410066877855"/>
    <n v="98.81739130434782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n v="1367286434"/>
    <b v="0"/>
    <x v="77"/>
    <b v="1"/>
    <s v="music/indie rock"/>
    <n v="0.77220077220077221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n v="1415472953"/>
    <b v="0"/>
    <x v="221"/>
    <b v="1"/>
    <s v="music/indie rock"/>
    <n v="0.39370078740157483"/>
    <n v="51.313131313131315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b v="0"/>
    <x v="34"/>
    <b v="1"/>
    <s v="music/indie rock"/>
    <n v="0.93418259023354566"/>
    <n v="53.522727272727273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b v="0"/>
    <x v="6"/>
    <b v="1"/>
    <s v="music/indie rock"/>
    <n v="0.92822069375214655"/>
    <n v="37.149310344827583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b v="0"/>
    <x v="277"/>
    <b v="1"/>
    <s v="music/indie rock"/>
    <n v="0.93185789167152011"/>
    <n v="89.895287958115176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n v="1433523617"/>
    <b v="0"/>
    <x v="244"/>
    <b v="1"/>
    <s v="music/indie rock"/>
    <n v="0.93874677305796761"/>
    <n v="106.52500000000001"/>
    <x v="4"/>
    <x v="14"/>
    <x v="2109"/>
    <d v="2015-07-05T17:00:17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n v="1398873969"/>
    <b v="0"/>
    <x v="44"/>
    <b v="1"/>
    <s v="music/indie rock"/>
    <n v="0.99651220727453915"/>
    <n v="52.81578947368421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b v="0"/>
    <x v="70"/>
    <b v="1"/>
    <s v="music/indie rock"/>
    <n v="0.93896713615023475"/>
    <n v="54.615384615384613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n v="1364854593"/>
    <b v="0"/>
    <x v="202"/>
    <b v="1"/>
    <s v="music/indie rock"/>
    <n v="1"/>
    <n v="27.272727272727273"/>
    <x v="4"/>
    <x v="14"/>
    <x v="2112"/>
    <d v="2013-04-15T22:16:33"/>
  </r>
  <r>
    <n v="2113"/>
    <s v="Summer Underground // Honeycomb LP"/>
    <s v="Help us fund our second full-length album Honeycomb!"/>
    <x v="39"/>
    <n v="7340"/>
    <x v="0"/>
    <s v="US"/>
    <s v="USD"/>
    <n v="1411505176"/>
    <n v="1408481176"/>
    <b v="0"/>
    <x v="329"/>
    <b v="1"/>
    <s v="music/indie rock"/>
    <n v="0.9536784741144414"/>
    <n v="68.598130841121488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b v="0"/>
    <x v="206"/>
    <b v="1"/>
    <s v="music/indie rock"/>
    <n v="0.95510983763132762"/>
    <n v="35.612244897959187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n v="1295575001"/>
    <b v="0"/>
    <x v="17"/>
    <b v="1"/>
    <s v="music/indie rock"/>
    <n v="0.44313146233382572"/>
    <n v="94.027777777777771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n v="1345056003"/>
    <b v="0"/>
    <x v="297"/>
    <b v="1"/>
    <s v="music/indie rock"/>
    <n v="0.99103935252095632"/>
    <n v="526.45652173913038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b v="0"/>
    <x v="2"/>
    <b v="1"/>
    <s v="music/indie rock"/>
    <n v="0.67681895093062605"/>
    <n v="50.657142857142858"/>
    <x v="4"/>
    <x v="14"/>
    <x v="2117"/>
    <d v="2015-10-27T04:59:00"/>
  </r>
  <r>
    <n v="2118"/>
    <s v="PORCHES. vs. THE U.S.A."/>
    <s v="PORCHES.  and Documentarians tour from New York to San Francisco and back."/>
    <x v="28"/>
    <n v="1346.11"/>
    <x v="0"/>
    <s v="US"/>
    <s v="USD"/>
    <n v="1311538136"/>
    <n v="1308946136"/>
    <b v="0"/>
    <x v="57"/>
    <b v="1"/>
    <s v="music/indie rock"/>
    <n v="0.74288133956363156"/>
    <n v="79.182941176470578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n v="1342494445"/>
    <b v="0"/>
    <x v="19"/>
    <b v="1"/>
    <s v="music/indie rock"/>
    <n v="0.99255583126550873"/>
    <n v="91.590909090909093"/>
    <x v="4"/>
    <x v="14"/>
    <x v="2119"/>
    <d v="2012-08-16T03:07:25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n v="1384384136"/>
    <b v="0"/>
    <x v="50"/>
    <b v="1"/>
    <s v="music/indie rock"/>
    <n v="0.99127307962524913"/>
    <n v="116.96275362318841"/>
    <x v="4"/>
    <x v="14"/>
    <x v="2120"/>
    <d v="2014-01-01T23:08:56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n v="1481564948"/>
    <b v="0"/>
    <x v="73"/>
    <b v="0"/>
    <s v="games/video games"/>
    <n v="176.05633802816902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n v="1481181169"/>
    <b v="0"/>
    <x v="83"/>
    <b v="0"/>
    <s v="games/video games"/>
    <n v="258.06451612903226"/>
    <n v="103.333333333333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b v="0"/>
    <x v="81"/>
    <b v="0"/>
    <s v="games/video games"/>
    <n v="10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b v="0"/>
    <x v="81"/>
    <b v="0"/>
    <s v="games/video games"/>
    <n v="9.5652173913043477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n v="1436142833"/>
    <b v="0"/>
    <x v="74"/>
    <b v="0"/>
    <s v="games/video games"/>
    <n v="70.422535211267601"/>
    <n v="31.555555555555557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n v="1415488887"/>
    <b v="0"/>
    <x v="84"/>
    <b v="0"/>
    <s v="games/video games"/>
    <n v="2000"/>
    <n v="5"/>
    <x v="6"/>
    <x v="17"/>
    <x v="2126"/>
    <d v="2014-12-08T23:21:27"/>
  </r>
  <r>
    <n v="2127"/>
    <s v="Three Monkeys - Part 1: Into the Abyss"/>
    <s v="Three Monkeys is an audio adventure game for PC."/>
    <x v="89"/>
    <n v="8076"/>
    <x v="2"/>
    <s v="GB"/>
    <s v="GBP"/>
    <n v="1426158463"/>
    <n v="1423570063"/>
    <b v="0"/>
    <x v="163"/>
    <b v="0"/>
    <s v="games/video games"/>
    <n v="3.4670629024269441"/>
    <n v="34.220338983050844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b v="0"/>
    <x v="29"/>
    <b v="0"/>
    <s v="games/video games"/>
    <n v="600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b v="0"/>
    <x v="8"/>
    <b v="0"/>
    <s v="games/video games"/>
    <n v="8.4745762711864412"/>
    <n v="19.666666666666668"/>
    <x v="6"/>
    <x v="17"/>
    <x v="2129"/>
    <d v="2016-03-10T00:35:00"/>
  </r>
  <r>
    <n v="2130"/>
    <s v="Wondrous Adventures: A Kid's Game"/>
    <s v="You are the hero tasked to save your home from the villainous Sanword."/>
    <x v="247"/>
    <n v="85"/>
    <x v="2"/>
    <s v="US"/>
    <s v="USD"/>
    <n v="1408154663"/>
    <n v="1405130663"/>
    <b v="0"/>
    <x v="80"/>
    <b v="0"/>
    <s v="games/video games"/>
    <n v="494.11764705882354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n v="1434085091"/>
    <b v="0"/>
    <x v="83"/>
    <b v="0"/>
    <s v="games/video games"/>
    <n v="20"/>
    <n v="8.3333333333333339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b v="0"/>
    <x v="221"/>
    <b v="0"/>
    <s v="games/video games"/>
    <n v="47.326300645057479"/>
    <n v="21.34333333333333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b v="0"/>
    <x v="83"/>
    <b v="0"/>
    <s v="games/video games"/>
    <n v="62.5"/>
    <n v="5.3333333333333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n v="1364505391"/>
    <b v="0"/>
    <x v="83"/>
    <b v="0"/>
    <s v="games/video games"/>
    <n v="57.692307692307693"/>
    <n v="34.666666666666664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b v="0"/>
    <x v="19"/>
    <b v="0"/>
    <s v="games/video games"/>
    <n v="10.460251046025105"/>
    <n v="21.727272727272727"/>
    <x v="6"/>
    <x v="17"/>
    <x v="2135"/>
    <d v="2012-10-04T23:07:13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n v="1379592786"/>
    <b v="0"/>
    <x v="80"/>
    <b v="0"/>
    <s v="games/video games"/>
    <n v="1677.5005242189138"/>
    <n v="11.922499999999999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n v="1415212229"/>
    <b v="0"/>
    <x v="408"/>
    <b v="0"/>
    <s v="games/video games"/>
    <n v="3.5203830176723225"/>
    <n v="26.59737827715356"/>
    <x v="6"/>
    <x v="17"/>
    <x v="2137"/>
    <d v="2014-12-05T18:30:29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n v="1381364339"/>
    <b v="0"/>
    <x v="8"/>
    <b v="0"/>
    <s v="games/video games"/>
    <n v="7.8125"/>
    <n v="10.666666666666666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b v="0"/>
    <x v="66"/>
    <b v="0"/>
    <s v="games/video games"/>
    <n v="18.450184501845019"/>
    <n v="29.035714285714285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b v="0"/>
    <x v="202"/>
    <b v="0"/>
    <s v="games/video games"/>
    <n v="892.85714285714289"/>
    <n v="50.909090909090907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b v="0"/>
    <x v="78"/>
    <b v="0"/>
    <s v="games/video games"/>
    <e v="#DIV/0!"/>
    <e v="#DIV/0!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b v="0"/>
    <x v="8"/>
    <b v="0"/>
    <s v="games/video games"/>
    <n v="17.470881863560731"/>
    <n v="50.083333333333336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b v="0"/>
    <x v="81"/>
    <b v="0"/>
    <s v="games/video games"/>
    <n v="8.8888888888888893"/>
    <n v="45"/>
    <x v="6"/>
    <x v="17"/>
    <x v="2143"/>
    <d v="2010-07-21T19:00:00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n v="1376399240"/>
    <b v="0"/>
    <x v="54"/>
    <b v="0"/>
    <s v="games/video games"/>
    <n v="58.484349258649097"/>
    <n v="25.291666666666668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n v="1382938914"/>
    <b v="0"/>
    <x v="30"/>
    <b v="0"/>
    <s v="games/video games"/>
    <n v="3.285870755750274"/>
    <n v="51.292134831460672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b v="0"/>
    <x v="29"/>
    <b v="0"/>
    <s v="games/video games"/>
    <n v="5000"/>
    <n v="1"/>
    <x v="6"/>
    <x v="17"/>
    <x v="2146"/>
    <d v="2016-02-11T16:18:30"/>
  </r>
  <r>
    <n v="2147"/>
    <s v="Johnny Rocketfingers 3"/>
    <s v="A Point and Click Adventure on Steroids."/>
    <x v="303"/>
    <n v="2716"/>
    <x v="2"/>
    <s v="US"/>
    <s v="USD"/>
    <n v="1416125148"/>
    <n v="1413356748"/>
    <b v="0"/>
    <x v="165"/>
    <b v="0"/>
    <s v="games/video games"/>
    <n v="143.59351988217966"/>
    <n v="49.381818181818183"/>
    <x v="6"/>
    <x v="17"/>
    <x v="2147"/>
    <d v="2014-11-16T08:05:48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n v="1425404182"/>
    <b v="0"/>
    <x v="84"/>
    <b v="0"/>
    <s v="games/video games"/>
    <n v="50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b v="0"/>
    <x v="78"/>
    <b v="0"/>
    <s v="games/video games"/>
    <e v="#DIV/0!"/>
    <e v="#DIV/0!"/>
    <x v="6"/>
    <x v="17"/>
    <x v="2149"/>
    <d v="2010-07-31T00:00:00"/>
  </r>
  <r>
    <n v="2150"/>
    <s v="The Unknown Door"/>
    <s v="A pixel styled open world detective game."/>
    <x v="63"/>
    <n v="405"/>
    <x v="2"/>
    <s v="NO"/>
    <s v="NOK"/>
    <n v="1468392599"/>
    <n v="1465800599"/>
    <b v="0"/>
    <x v="80"/>
    <b v="0"/>
    <s v="games/video games"/>
    <n v="123.45679012345678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n v="1464639614"/>
    <b v="0"/>
    <x v="79"/>
    <b v="0"/>
    <s v="games/video games"/>
    <n v="381.35593220338984"/>
    <n v="19.666666666666668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n v="1392321509"/>
    <b v="0"/>
    <x v="80"/>
    <b v="0"/>
    <s v="games/video games"/>
    <n v="600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n v="1417470718"/>
    <b v="0"/>
    <x v="80"/>
    <b v="0"/>
    <s v="games/video games"/>
    <n v="10959.558823529413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n v="1389193827"/>
    <b v="0"/>
    <x v="84"/>
    <b v="0"/>
    <s v="games/video games"/>
    <n v="125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n v="1456854985"/>
    <b v="0"/>
    <x v="81"/>
    <b v="0"/>
    <s v="games/video games"/>
    <n v="43.478260869565219"/>
    <n v="23"/>
    <x v="6"/>
    <x v="17"/>
    <x v="2155"/>
    <d v="2016-03-31T16:56:25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n v="1375475406"/>
    <b v="0"/>
    <x v="183"/>
    <b v="0"/>
    <s v="games/video games"/>
    <n v="37.508372404554585"/>
    <n v="17.987951807228917"/>
    <x v="6"/>
    <x v="17"/>
    <x v="2156"/>
    <d v="2013-09-16T20:30:06"/>
  </r>
  <r>
    <n v="2157"/>
    <s v="Nin"/>
    <s v="Gamers and 90's fans unite in this small tale of epic proportions!"/>
    <x v="96"/>
    <n v="21144"/>
    <x v="2"/>
    <s v="US"/>
    <s v="USD"/>
    <n v="1482479940"/>
    <n v="1479684783"/>
    <b v="0"/>
    <x v="7"/>
    <b v="0"/>
    <s v="games/video games"/>
    <n v="3.547105561861521"/>
    <n v="370.94736842105266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b v="0"/>
    <x v="409"/>
    <b v="0"/>
    <s v="games/video games"/>
    <n v="15.174422398256763"/>
    <n v="63.569485530546629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b v="0"/>
    <x v="84"/>
    <b v="0"/>
    <s v="games/video games"/>
    <n v="138.46153846153845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n v="1334855105"/>
    <b v="0"/>
    <x v="38"/>
    <b v="0"/>
    <s v="games/video games"/>
    <n v="117.64705882352941"/>
    <n v="5.3125"/>
    <x v="6"/>
    <x v="17"/>
    <x v="2160"/>
    <d v="2012-05-19T17:05:05"/>
  </r>
  <r>
    <n v="2161"/>
    <s v="CallMeGhost DEBUT ALBUM preorder!"/>
    <s v="We're trying to fund hard copies of our debut album!"/>
    <x v="44"/>
    <n v="463"/>
    <x v="0"/>
    <s v="US"/>
    <s v="USD"/>
    <n v="1443040059"/>
    <n v="1440448059"/>
    <b v="0"/>
    <x v="62"/>
    <b v="1"/>
    <s v="music/rock"/>
    <n v="0.86393088552915764"/>
    <n v="35.615384615384613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b v="0"/>
    <x v="6"/>
    <b v="1"/>
    <s v="music/rock"/>
    <n v="0.89073634204275531"/>
    <n v="87.103448275862064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n v="1429306520"/>
    <b v="0"/>
    <x v="34"/>
    <b v="1"/>
    <s v="music/rock"/>
    <n v="0.75642965204236001"/>
    <n v="75.11363636363636"/>
    <x v="4"/>
    <x v="11"/>
    <x v="2163"/>
    <d v="2015-06-08T03:50:00"/>
  </r>
  <r>
    <n v="2164"/>
    <s v="Rosaline debut record"/>
    <s v="South Florida roots country/rock outfit's long awaited debut record"/>
    <x v="62"/>
    <n v="5645"/>
    <x v="0"/>
    <s v="US"/>
    <s v="USD"/>
    <n v="1466827140"/>
    <n v="1464196414"/>
    <b v="0"/>
    <x v="183"/>
    <b v="1"/>
    <s v="music/rock"/>
    <n v="0.97431355181576618"/>
    <n v="68.01204819277109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b v="0"/>
    <x v="27"/>
    <b v="1"/>
    <s v="music/rock"/>
    <n v="0.72129255626081934"/>
    <n v="29.623931623931625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b v="0"/>
    <x v="58"/>
    <b v="1"/>
    <s v="music/rock"/>
    <n v="0.68212824010914053"/>
    <n v="91.625"/>
    <x v="4"/>
    <x v="11"/>
    <x v="2166"/>
    <d v="2014-12-05T21:06:58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n v="1346463337"/>
    <b v="0"/>
    <x v="22"/>
    <b v="1"/>
    <s v="music/rock"/>
    <n v="0.83333333333333337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n v="1484058261"/>
    <b v="0"/>
    <x v="158"/>
    <b v="1"/>
    <s v="music/rock"/>
    <n v="0.82249280204563102"/>
    <n v="64.366735294117646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b v="0"/>
    <x v="63"/>
    <b v="1"/>
    <s v="music/rock"/>
    <n v="1"/>
    <n v="21.857142857142858"/>
    <x v="4"/>
    <x v="11"/>
    <x v="2169"/>
    <d v="2017-03-02T16:49:11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n v="1436810422"/>
    <b v="0"/>
    <x v="10"/>
    <b v="1"/>
    <s v="music/rock"/>
    <n v="0.55292259083728279"/>
    <n v="33.31578947368421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n v="1431903495"/>
    <b v="0"/>
    <x v="5"/>
    <b v="1"/>
    <s v="music/rock"/>
    <n v="0.94272920103700208"/>
    <n v="90.276595744680847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n v="1426773320"/>
    <b v="0"/>
    <x v="62"/>
    <b v="1"/>
    <s v="music/rock"/>
    <n v="1"/>
    <n v="76.923076923076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b v="0"/>
    <x v="240"/>
    <b v="1"/>
    <s v="music/rock"/>
    <n v="0.78784468204839619"/>
    <n v="59.233333333333334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n v="1459861307"/>
    <b v="0"/>
    <x v="287"/>
    <b v="1"/>
    <s v="music/rock"/>
    <n v="0.97110949259529011"/>
    <n v="65.380952380952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b v="0"/>
    <x v="55"/>
    <b v="1"/>
    <s v="music/rock"/>
    <n v="0.4"/>
    <n v="67.307692307692307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n v="1427987509"/>
    <b v="0"/>
    <x v="26"/>
    <b v="1"/>
    <s v="music/rock"/>
    <n v="0.79352483732740831"/>
    <n v="88.74647887323944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n v="1463032867"/>
    <b v="0"/>
    <x v="44"/>
    <b v="1"/>
    <s v="music/rock"/>
    <n v="0.99880143827407109"/>
    <n v="65.868421052631575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n v="1482160597"/>
    <b v="0"/>
    <x v="410"/>
    <b v="1"/>
    <s v="music/rock"/>
    <n v="0.72129255626081934"/>
    <n v="40.349243306169967"/>
    <x v="4"/>
    <x v="11"/>
    <x v="2178"/>
    <d v="2017-01-18T15:16:37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n v="1426133192"/>
    <b v="0"/>
    <x v="64"/>
    <b v="1"/>
    <s v="music/rock"/>
    <n v="0.61957868649318459"/>
    <n v="76.857142857142861"/>
    <x v="4"/>
    <x v="11"/>
    <x v="2179"/>
    <d v="2015-04-11T04:06:32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n v="1443801868"/>
    <b v="0"/>
    <x v="76"/>
    <b v="1"/>
    <s v="music/rock"/>
    <n v="0.93297333002438787"/>
    <n v="68.707820512820518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b v="0"/>
    <x v="28"/>
    <b v="1"/>
    <s v="games/tabletop games"/>
    <n v="0.6531678641410843"/>
    <n v="57.773584905660378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n v="1409261825"/>
    <b v="0"/>
    <x v="289"/>
    <b v="1"/>
    <s v="games/tabletop games"/>
    <n v="0.19077901430842609"/>
    <n v="44.171348314606739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b v="0"/>
    <x v="411"/>
    <b v="1"/>
    <s v="games/tabletop games"/>
    <n v="0.2043828772567276"/>
    <n v="31.56630824372759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b v="1"/>
    <x v="161"/>
    <b v="1"/>
    <s v="games/tabletop games"/>
    <n v="0.35119758376062371"/>
    <n v="107.04511278195488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b v="0"/>
    <x v="412"/>
    <b v="1"/>
    <s v="games/tabletop games"/>
    <n v="5.3851166147002916E-2"/>
    <n v="149.03451043338683"/>
    <x v="6"/>
    <x v="32"/>
    <x v="2185"/>
    <d v="2013-03-26T08:23:59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n v="1470062743"/>
    <b v="0"/>
    <x v="413"/>
    <b v="1"/>
    <s v="games/tabletop games"/>
    <n v="0.91178481878276729"/>
    <n v="55.956632653061227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b v="1"/>
    <x v="414"/>
    <b v="1"/>
    <s v="games/tabletop games"/>
    <n v="9.8556880871834174E-2"/>
    <n v="56.970381807973048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n v="1474380241"/>
    <b v="0"/>
    <x v="415"/>
    <b v="1"/>
    <s v="games/tabletop games"/>
    <n v="0.24261426363435637"/>
    <n v="44.056420233463037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b v="0"/>
    <x v="106"/>
    <b v="1"/>
    <s v="games/tabletop games"/>
    <n v="0.19870839542970692"/>
    <n v="68.625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n v="1455721204"/>
    <b v="0"/>
    <x v="416"/>
    <b v="1"/>
    <s v="games/tabletop games"/>
    <n v="0.54168092142775692"/>
    <n v="65.318435754189949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b v="0"/>
    <x v="20"/>
    <b v="1"/>
    <s v="games/tabletop games"/>
    <n v="0.83518930957683746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b v="0"/>
    <x v="417"/>
    <b v="1"/>
    <s v="games/tabletop games"/>
    <n v="9.2486390242315877E-2"/>
    <n v="40.070667078443485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b v="0"/>
    <x v="418"/>
    <b v="1"/>
    <s v="games/tabletop games"/>
    <n v="0.2210563546333412"/>
    <n v="75.647714604236342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b v="0"/>
    <x v="419"/>
    <b v="1"/>
    <s v="games/tabletop games"/>
    <n v="0.18609151980944227"/>
    <n v="61.203872437357631"/>
    <x v="6"/>
    <x v="32"/>
    <x v="2194"/>
    <d v="2016-03-26T17:11:30"/>
  </r>
  <r>
    <n v="2195"/>
    <s v="Purgatoria: City of Angels"/>
    <s v="A gritty, noir tabletop RPG with a fast-paced combo-based battle system."/>
    <x v="210"/>
    <n v="5535"/>
    <x v="0"/>
    <s v="US"/>
    <s v="USD"/>
    <n v="1439317900"/>
    <n v="1436725900"/>
    <b v="0"/>
    <x v="248"/>
    <b v="1"/>
    <s v="games/tabletop games"/>
    <n v="0.83107497741644087"/>
    <n v="48.130434782608695"/>
    <x v="6"/>
    <x v="32"/>
    <x v="2195"/>
    <d v="2015-08-11T18:31:40"/>
  </r>
  <r>
    <n v="2196"/>
    <s v="LACORSA Grand Prix Game (relaunch)"/>
    <s v="Race your friends in style with this classic Grand Prix game."/>
    <x v="32"/>
    <n v="15937"/>
    <x v="0"/>
    <s v="US"/>
    <s v="USD"/>
    <n v="1480662000"/>
    <n v="1478000502"/>
    <b v="0"/>
    <x v="302"/>
    <b v="1"/>
    <s v="games/tabletop games"/>
    <n v="0.87845893204492687"/>
    <n v="68.10683760683760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n v="1422540059"/>
    <b v="0"/>
    <x v="420"/>
    <b v="1"/>
    <s v="games/tabletop games"/>
    <n v="0.10514903245540549"/>
    <n v="65.891300230946882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n v="1444911600"/>
    <b v="0"/>
    <x v="421"/>
    <b v="1"/>
    <s v="games/tabletop games"/>
    <n v="0.75248791316289487"/>
    <n v="81.654377880184327"/>
    <x v="6"/>
    <x v="32"/>
    <x v="2198"/>
    <d v="2015-11-14T13:20:00"/>
  </r>
  <r>
    <n v="2199"/>
    <s v="Decadolo. Flip it!"/>
    <s v="A new strategic board game designed to flip out your opponent."/>
    <x v="7"/>
    <n v="13228"/>
    <x v="0"/>
    <s v="IE"/>
    <s v="EUR"/>
    <n v="1444903198"/>
    <n v="1442311198"/>
    <b v="1"/>
    <x v="140"/>
    <b v="1"/>
    <s v="games/tabletop games"/>
    <n v="0.68037496220139104"/>
    <n v="52.701195219123505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b v="0"/>
    <x v="40"/>
    <b v="1"/>
    <s v="games/tabletop games"/>
    <n v="0.18445079774970027"/>
    <n v="41.228136882129277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b v="0"/>
    <x v="33"/>
    <b v="1"/>
    <s v="music/electronic music"/>
    <n v="0.26128886671892443"/>
    <n v="15.035357142857142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n v="1349209368"/>
    <b v="0"/>
    <x v="422"/>
    <b v="1"/>
    <s v="music/electronic music"/>
    <n v="0.14200889330694336"/>
    <n v="39.066920943134534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b v="0"/>
    <x v="133"/>
    <b v="1"/>
    <s v="music/electronic music"/>
    <n v="0.91282519397535367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n v="1360222119"/>
    <b v="0"/>
    <x v="196"/>
    <b v="1"/>
    <s v="music/electronic music"/>
    <n v="0.7526342197691922"/>
    <n v="27.301369863013697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b v="0"/>
    <x v="74"/>
    <b v="1"/>
    <s v="music/electronic music"/>
    <n v="0.65789473684210531"/>
    <n v="42.222222222222221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b v="0"/>
    <x v="69"/>
    <b v="1"/>
    <s v="music/electronic music"/>
    <n v="0.97345132743362828"/>
    <n v="33.235294117647058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n v="1381984773"/>
    <b v="0"/>
    <x v="63"/>
    <b v="1"/>
    <s v="music/electronic music"/>
    <n v="1"/>
    <n v="285.71428571428572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b v="0"/>
    <x v="54"/>
    <b v="1"/>
    <s v="music/electronic music"/>
    <n v="0.98425196850393704"/>
    <n v="42.333333333333336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n v="1396524644"/>
    <b v="0"/>
    <x v="41"/>
    <b v="1"/>
    <s v="music/electronic music"/>
    <n v="0.66312997347480107"/>
    <n v="50.266666666666666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b v="0"/>
    <x v="250"/>
    <b v="1"/>
    <s v="music/electronic music"/>
    <n v="0.89746466232892075"/>
    <n v="61.90277777777777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b v="0"/>
    <x v="148"/>
    <b v="1"/>
    <s v="music/electronic music"/>
    <n v="0.5112474437627812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b v="0"/>
    <x v="252"/>
    <b v="1"/>
    <s v="music/electronic music"/>
    <n v="0.87425324202243915"/>
    <n v="55.796747967479675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b v="0"/>
    <x v="29"/>
    <b v="1"/>
    <s v="music/electronic music"/>
    <n v="0.5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n v="1389121248"/>
    <b v="0"/>
    <x v="54"/>
    <b v="1"/>
    <s v="music/electronic music"/>
    <n v="0.34187839385530566"/>
    <n v="73.125416666666666"/>
    <x v="4"/>
    <x v="15"/>
    <x v="2214"/>
    <d v="2014-02-06T19:00:48"/>
  </r>
  <r>
    <n v="2215"/>
    <s v="&quot;Something to See, Not to Say&quot; - Anemometer's First EP Album"/>
    <s v="Ambient Electro Grind-fest!"/>
    <x v="131"/>
    <n v="860"/>
    <x v="0"/>
    <s v="US"/>
    <s v="USD"/>
    <n v="1331621940"/>
    <n v="1329671572"/>
    <b v="0"/>
    <x v="51"/>
    <b v="1"/>
    <s v="music/electronic music"/>
    <n v="0.63953488372093026"/>
    <n v="26.060606060606062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b v="0"/>
    <x v="25"/>
    <b v="1"/>
    <s v="music/electronic music"/>
    <n v="0.94637223974763407"/>
    <n v="22.642857142857142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b v="0"/>
    <x v="82"/>
    <b v="1"/>
    <s v="music/electronic music"/>
    <n v="0.9882352941176471"/>
    <n v="47.222222222222221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n v="1344281383"/>
    <b v="0"/>
    <x v="88"/>
    <b v="1"/>
    <s v="music/electronic music"/>
    <n v="0.81411347113560695"/>
    <n v="32.324473684210524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n v="1437412512"/>
    <b v="0"/>
    <x v="10"/>
    <b v="1"/>
    <s v="music/electronic music"/>
    <n v="0.98522167487684731"/>
    <n v="53.421052631578945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n v="1372296436"/>
    <b v="0"/>
    <x v="50"/>
    <b v="1"/>
    <s v="music/electronic music"/>
    <n v="0.98870056497175141"/>
    <n v="51.30434782608695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b v="0"/>
    <x v="423"/>
    <b v="1"/>
    <s v="games/tabletop games"/>
    <n v="0.92489826119126894"/>
    <n v="37.197247706422019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b v="0"/>
    <x v="209"/>
    <b v="1"/>
    <s v="games/tabletop games"/>
    <n v="0.61500615006150061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b v="0"/>
    <x v="61"/>
    <b v="1"/>
    <s v="games/tabletop games"/>
    <n v="0.94517958412098302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b v="0"/>
    <x v="228"/>
    <b v="1"/>
    <s v="games/tabletop games"/>
    <n v="0.41126876413736374"/>
    <n v="82.145270270270274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b v="0"/>
    <x v="424"/>
    <b v="1"/>
    <s v="games/tabletop games"/>
    <n v="0.10583876693602969"/>
    <n v="164.79651993355483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b v="0"/>
    <x v="306"/>
    <b v="1"/>
    <s v="games/tabletop games"/>
    <n v="0.92197480857498026"/>
    <n v="60.820280373831778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b v="0"/>
    <x v="425"/>
    <b v="1"/>
    <s v="games/tabletop games"/>
    <n v="0.63541717581504475"/>
    <n v="67.970099667774093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b v="0"/>
    <x v="296"/>
    <b v="1"/>
    <s v="games/tabletop games"/>
    <n v="8.5143338810888133E-2"/>
    <n v="81.561805555555551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b v="0"/>
    <x v="380"/>
    <b v="1"/>
    <s v="games/tabletop games"/>
    <n v="0.58463274016314548"/>
    <n v="25.42547309833024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b v="0"/>
    <x v="156"/>
    <b v="1"/>
    <s v="games/tabletop games"/>
    <n v="0.79394731926022788"/>
    <n v="21.497991967871485"/>
    <x v="6"/>
    <x v="32"/>
    <x v="2230"/>
    <d v="2014-04-25T21:08:47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n v="1369864301"/>
    <b v="0"/>
    <x v="426"/>
    <b v="1"/>
    <s v="games/tabletop games"/>
    <n v="8.2499429103950597E-2"/>
    <n v="27.22663072776280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n v="1402945408"/>
    <b v="0"/>
    <x v="427"/>
    <b v="1"/>
    <s v="games/tabletop games"/>
    <n v="0.20169423154497781"/>
    <n v="25.091093117408906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n v="1448269539"/>
    <b v="0"/>
    <x v="428"/>
    <b v="1"/>
    <s v="games/tabletop games"/>
    <n v="0.30116853391157694"/>
    <n v="21.230179028132991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b v="0"/>
    <x v="33"/>
    <b v="1"/>
    <s v="games/tabletop games"/>
    <n v="8.5836909871244635E-2"/>
    <n v="41.607142857142854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n v="1424997111"/>
    <b v="0"/>
    <x v="206"/>
    <b v="1"/>
    <s v="games/tabletop games"/>
    <n v="0.65225026340876024"/>
    <n v="135.58503401360545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n v="1451746123"/>
    <b v="0"/>
    <x v="340"/>
    <b v="1"/>
    <s v="games/tabletop games"/>
    <n v="0.18618259192765477"/>
    <n v="22.116176470588236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b v="0"/>
    <x v="429"/>
    <b v="1"/>
    <s v="games/tabletop games"/>
    <n v="0.28334408991452453"/>
    <n v="64.625635808748726"/>
    <x v="6"/>
    <x v="32"/>
    <x v="2237"/>
    <d v="2014-11-12T07:59:00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n v="1486565716"/>
    <b v="0"/>
    <x v="1"/>
    <b v="1"/>
    <s v="games/tabletop games"/>
    <n v="0.72780203784570596"/>
    <n v="69.569620253164558"/>
    <x v="6"/>
    <x v="32"/>
    <x v="2238"/>
    <d v="2017-03-10T14:55:16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n v="1382742014"/>
    <b v="0"/>
    <x v="374"/>
    <b v="1"/>
    <s v="games/tabletop games"/>
    <n v="0.78108719213838873"/>
    <n v="75.133028169014082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b v="0"/>
    <x v="93"/>
    <b v="1"/>
    <s v="games/tabletop games"/>
    <n v="0.36943992906753365"/>
    <n v="140.97916666666666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n v="1485892300"/>
    <b v="0"/>
    <x v="430"/>
    <b v="1"/>
    <s v="games/tabletop games"/>
    <n v="0.12400793650793651"/>
    <n v="49.472392638036808"/>
    <x v="6"/>
    <x v="32"/>
    <x v="2241"/>
    <d v="2017-03-02T19:51:40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n v="1382449733"/>
    <b v="0"/>
    <x v="431"/>
    <b v="1"/>
    <s v="games/tabletop games"/>
    <n v="7.3524135326758902E-2"/>
    <n v="53.865251485148519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b v="0"/>
    <x v="432"/>
    <b v="1"/>
    <s v="games/tabletop games"/>
    <n v="1.0749798441279227E-4"/>
    <n v="4.5712530712530715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n v="1475609946"/>
    <b v="0"/>
    <x v="126"/>
    <b v="1"/>
    <s v="games/tabletop games"/>
    <n v="0.2652379184128163"/>
    <n v="65.00344827586207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n v="1390323617"/>
    <b v="0"/>
    <x v="433"/>
    <b v="1"/>
    <s v="games/tabletop games"/>
    <n v="3.7778260499995275E-2"/>
    <n v="53.475252525252522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n v="1438801210"/>
    <b v="0"/>
    <x v="7"/>
    <b v="1"/>
    <s v="games/tabletop games"/>
    <n v="0.99880143827407109"/>
    <n v="43.912280701754383"/>
    <x v="6"/>
    <x v="32"/>
    <x v="2246"/>
    <d v="2015-09-04T19:00:10"/>
  </r>
  <r>
    <n v="2247"/>
    <s v="Foragers"/>
    <s v="Take on the role of an ancient forager in this fun strategy game from the designer of Biblios."/>
    <x v="17"/>
    <n v="19324"/>
    <x v="0"/>
    <s v="US"/>
    <s v="USD"/>
    <n v="1438185565"/>
    <n v="1436975965"/>
    <b v="0"/>
    <x v="434"/>
    <b v="1"/>
    <s v="games/tabletop games"/>
    <n v="0.95735872490167662"/>
    <n v="50.852631578947367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b v="0"/>
    <x v="130"/>
    <b v="1"/>
    <s v="games/tabletop games"/>
    <n v="0.93271152564956694"/>
    <n v="58.6328125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n v="1362329565"/>
    <b v="0"/>
    <x v="387"/>
    <b v="1"/>
    <s v="games/tabletop games"/>
    <n v="0.59251735229388858"/>
    <n v="32.81666666666667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n v="1478131673"/>
    <b v="0"/>
    <x v="435"/>
    <b v="1"/>
    <s v="games/tabletop games"/>
    <n v="0.10255232219478377"/>
    <n v="426.93169877408059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n v="1406362677"/>
    <b v="0"/>
    <x v="436"/>
    <b v="1"/>
    <s v="games/tabletop games"/>
    <n v="0.74377482348473378"/>
    <n v="23.808729166666669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n v="1469173938"/>
    <b v="0"/>
    <x v="437"/>
    <b v="1"/>
    <s v="games/tabletop games"/>
    <n v="0.36727198530912059"/>
    <n v="98.413654618473899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b v="0"/>
    <x v="87"/>
    <b v="1"/>
    <s v="games/tabletop games"/>
    <n v="0.88740987243483083"/>
    <n v="107.32142857142857"/>
    <x v="6"/>
    <x v="32"/>
    <x v="2253"/>
    <d v="2015-11-18T16:09:07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n v="1484667168"/>
    <b v="0"/>
    <x v="438"/>
    <b v="1"/>
    <s v="games/tabletop games"/>
    <n v="0.21748586341887777"/>
    <n v="11.67005076142132"/>
    <x v="6"/>
    <x v="32"/>
    <x v="2254"/>
    <d v="2017-01-24T15:32:48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n v="1460069451"/>
    <b v="0"/>
    <x v="197"/>
    <b v="1"/>
    <s v="games/tabletop games"/>
    <n v="0.34884747858341431"/>
    <n v="41.782287822878232"/>
    <x v="6"/>
    <x v="32"/>
    <x v="2255"/>
    <d v="2016-05-07T22:50:51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n v="1478602246"/>
    <b v="0"/>
    <x v="133"/>
    <b v="1"/>
    <s v="games/tabletop games"/>
    <n v="0.44901777362020578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b v="0"/>
    <x v="39"/>
    <b v="1"/>
    <s v="games/tabletop games"/>
    <n v="0.15719810104693935"/>
    <n v="94.103550295857985"/>
    <x v="6"/>
    <x v="32"/>
    <x v="2257"/>
    <d v="2016-06-19T23:00:00"/>
  </r>
  <r>
    <n v="2258"/>
    <s v="A Sundered World"/>
    <s v="A Dungeon World campaign setting that takes place after the end of the worlds."/>
    <x v="41"/>
    <n v="3223"/>
    <x v="0"/>
    <s v="US"/>
    <s v="USD"/>
    <n v="1434045687"/>
    <n v="1431453687"/>
    <b v="0"/>
    <x v="242"/>
    <b v="1"/>
    <s v="games/tabletop games"/>
    <n v="0.68259385665529015"/>
    <n v="15.721951219512196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n v="1480360736"/>
    <b v="0"/>
    <x v="190"/>
    <b v="1"/>
    <s v="games/tabletop games"/>
    <n v="5.3558995233249425E-2"/>
    <n v="90.635922330097088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b v="0"/>
    <x v="87"/>
    <b v="1"/>
    <s v="games/tabletop games"/>
    <n v="0.30588523186100575"/>
    <n v="97.297619047619051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b v="0"/>
    <x v="439"/>
    <b v="1"/>
    <s v="games/tabletop games"/>
    <n v="0.12828736369467608"/>
    <n v="37.11904761904762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n v="1413295358"/>
    <b v="0"/>
    <x v="331"/>
    <b v="1"/>
    <s v="games/tabletop games"/>
    <n v="0.64871240416748577"/>
    <n v="28.104972375690608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n v="1420919913"/>
    <b v="0"/>
    <x v="65"/>
    <b v="1"/>
    <s v="games/tabletop games"/>
    <n v="0.86545118855296566"/>
    <n v="144.43333333333334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b v="0"/>
    <x v="440"/>
    <b v="1"/>
    <s v="games/tabletop games"/>
    <n v="0.55545269394556562"/>
    <n v="24.274157303370785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b v="0"/>
    <x v="57"/>
    <b v="1"/>
    <s v="games/tabletop games"/>
    <n v="0.33500837520938026"/>
    <n v="35.117647058823529"/>
    <x v="6"/>
    <x v="32"/>
    <x v="2265"/>
    <d v="2016-11-22T20:28:27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n v="1460235592"/>
    <b v="0"/>
    <x v="441"/>
    <b v="1"/>
    <s v="games/tabletop games"/>
    <n v="0.31223980016652791"/>
    <n v="24.762886597938145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b v="0"/>
    <x v="442"/>
    <b v="1"/>
    <s v="games/tabletop games"/>
    <n v="0.26279482294198803"/>
    <n v="188.37871287128712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b v="0"/>
    <x v="441"/>
    <b v="1"/>
    <s v="games/tabletop games"/>
    <n v="0.97465886939571145"/>
    <n v="148.08247422680412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n v="1486745663"/>
    <b v="0"/>
    <x v="443"/>
    <b v="1"/>
    <s v="games/tabletop games"/>
    <n v="5.5504984347594412E-2"/>
    <n v="49.934589800443462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n v="1482353513"/>
    <b v="0"/>
    <x v="444"/>
    <b v="1"/>
    <s v="games/tabletop games"/>
    <n v="0.13884106585509437"/>
    <n v="107.82155688622754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b v="0"/>
    <x v="445"/>
    <b v="1"/>
    <s v="games/tabletop games"/>
    <n v="0.35324455120279769"/>
    <n v="42.63403614457831"/>
    <x v="6"/>
    <x v="32"/>
    <x v="2271"/>
    <d v="2016-12-10T00:00:04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n v="1446914836"/>
    <b v="0"/>
    <x v="446"/>
    <b v="1"/>
    <s v="games/tabletop games"/>
    <n v="7.371369600471768E-2"/>
    <n v="14.37076271186440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b v="0"/>
    <x v="206"/>
    <b v="1"/>
    <s v="games/tabletop games"/>
    <n v="0.45380286803412595"/>
    <n v="37.476190476190474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b v="0"/>
    <x v="221"/>
    <b v="1"/>
    <s v="games/tabletop games"/>
    <n v="0.83612040133779264"/>
    <n v="30.202020202020201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b v="0"/>
    <x v="1"/>
    <b v="1"/>
    <s v="games/tabletop games"/>
    <n v="0.2452367477834371"/>
    <n v="33.550632911392405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b v="0"/>
    <x v="11"/>
    <b v="1"/>
    <s v="games/tabletop games"/>
    <n v="0.94501647446457993"/>
    <n v="64.74666666666667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b v="0"/>
    <x v="447"/>
    <b v="1"/>
    <s v="games/tabletop games"/>
    <n v="0.70880587058038691"/>
    <n v="57.932367149758456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n v="1448902867"/>
    <b v="0"/>
    <x v="332"/>
    <b v="1"/>
    <s v="games/tabletop games"/>
    <n v="0.36941263391207979"/>
    <n v="53.078431372549019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n v="1421436099"/>
    <b v="0"/>
    <x v="58"/>
    <b v="1"/>
    <s v="games/tabletop games"/>
    <n v="0.65019505851755521"/>
    <n v="48.0625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b v="0"/>
    <x v="436"/>
    <b v="1"/>
    <s v="games/tabletop games"/>
    <n v="0.24778447807233789"/>
    <n v="82.39687499999999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n v="1306219897"/>
    <b v="0"/>
    <x v="202"/>
    <b v="1"/>
    <s v="music/rock"/>
    <n v="0.54054054054054057"/>
    <n v="50.454545454545453"/>
    <x v="4"/>
    <x v="11"/>
    <x v="2281"/>
    <d v="2011-07-25T06:50:00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n v="1447560686"/>
    <b v="0"/>
    <x v="8"/>
    <b v="1"/>
    <s v="music/rock"/>
    <n v="0.53956834532374098"/>
    <n v="115.8333333333333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b v="0"/>
    <x v="53"/>
    <b v="1"/>
    <s v="music/rock"/>
    <n v="0.99151920572701502"/>
    <n v="63.03458333333333"/>
    <x v="4"/>
    <x v="11"/>
    <x v="2283"/>
    <d v="2012-05-09T02:00:04"/>
  </r>
  <r>
    <n v="2284"/>
    <s v="Make a record, write a song, take the Vinyl Skyway. "/>
    <s v="The Vinyl Skyway reunite to make a third album. "/>
    <x v="12"/>
    <n v="6373.27"/>
    <x v="0"/>
    <s v="US"/>
    <s v="USD"/>
    <n v="1299902400"/>
    <n v="1297451245"/>
    <b v="0"/>
    <x v="211"/>
    <b v="1"/>
    <s v="music/rock"/>
    <n v="0.94143194937606589"/>
    <n v="108.0215254237288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b v="0"/>
    <x v="1"/>
    <b v="1"/>
    <s v="music/rock"/>
    <n v="0.82394946443284811"/>
    <n v="46.088607594936711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b v="0"/>
    <x v="25"/>
    <b v="1"/>
    <s v="music/rock"/>
    <n v="0.99933377748167884"/>
    <n v="107.2142857142857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n v="1401724860"/>
    <b v="0"/>
    <x v="448"/>
    <b v="1"/>
    <s v="music/rock"/>
    <n v="0.83348922668869552"/>
    <n v="50.933867924528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b v="0"/>
    <x v="20"/>
    <b v="1"/>
    <s v="music/rock"/>
    <n v="0.99900099900099903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b v="0"/>
    <x v="20"/>
    <b v="1"/>
    <s v="music/rock"/>
    <n v="0.93109869646182497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n v="1252908330"/>
    <b v="0"/>
    <x v="60"/>
    <b v="1"/>
    <s v="music/rock"/>
    <n v="0.96092248558616267"/>
    <n v="53.827586206896555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b v="0"/>
    <x v="68"/>
    <b v="1"/>
    <s v="music/rock"/>
    <n v="0.57870370370370372"/>
    <n v="100.46511627906976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b v="0"/>
    <x v="67"/>
    <b v="1"/>
    <s v="music/rock"/>
    <n v="0.93239658556370353"/>
    <n v="46.630652173913049"/>
    <x v="4"/>
    <x v="11"/>
    <x v="2292"/>
    <d v="2012-04-18T16:44:36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n v="1346345999"/>
    <b v="0"/>
    <x v="74"/>
    <b v="1"/>
    <s v="music/rock"/>
    <n v="0.92391304347826086"/>
    <n v="34.074074074074076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b v="0"/>
    <x v="300"/>
    <b v="1"/>
    <s v="music/rock"/>
    <n v="0.68455265852870462"/>
    <n v="65.214642857142863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b v="0"/>
    <x v="69"/>
    <b v="1"/>
    <s v="music/rock"/>
    <n v="0.79840319361277445"/>
    <n v="44.205882352941174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n v="1326994426"/>
    <b v="0"/>
    <x v="108"/>
    <b v="1"/>
    <s v="music/rock"/>
    <n v="0.6708193579300431"/>
    <n v="71.965517241379317"/>
    <x v="4"/>
    <x v="11"/>
    <x v="2296"/>
    <d v="2012-02-23T17:33:46"/>
  </r>
  <r>
    <n v="2297"/>
    <s v="Company Company: Debut EP"/>
    <s v="New Jersey Alternative Rock band COCO needs YOUR help self-releasing debut EP!"/>
    <x v="28"/>
    <n v="1006"/>
    <x v="0"/>
    <s v="US"/>
    <s v="USD"/>
    <n v="1331697540"/>
    <n v="1328749249"/>
    <b v="0"/>
    <x v="10"/>
    <b v="1"/>
    <s v="music/rock"/>
    <n v="0.99403578528827041"/>
    <n v="52.94736842105263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n v="1393272633"/>
    <b v="0"/>
    <x v="449"/>
    <b v="1"/>
    <s v="music/rock"/>
    <n v="0.95171626165852419"/>
    <n v="109.45138888888889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n v="1295657209"/>
    <b v="0"/>
    <x v="25"/>
    <b v="1"/>
    <s v="music/rock"/>
    <n v="0.28557829604950025"/>
    <n v="75.035714285714292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b v="0"/>
    <x v="63"/>
    <b v="1"/>
    <s v="music/rock"/>
    <n v="0.98765432098765427"/>
    <n v="115.71428571428571"/>
    <x v="4"/>
    <x v="11"/>
    <x v="2300"/>
    <d v="2012-06-28T17:26:56"/>
  </r>
  <r>
    <n v="2301"/>
    <s v="Time Crash"/>
    <s v="We are America's first trock band, and we're ready to bring you our first album!"/>
    <x v="10"/>
    <n v="6680.22"/>
    <x v="0"/>
    <s v="US"/>
    <s v="USD"/>
    <n v="1371785496"/>
    <n v="1369193496"/>
    <b v="1"/>
    <x v="263"/>
    <b v="1"/>
    <s v="music/indie rock"/>
    <n v="0.74847834352760834"/>
    <n v="31.65981042654028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b v="1"/>
    <x v="268"/>
    <b v="1"/>
    <s v="music/indie rock"/>
    <n v="0.5859872611464968"/>
    <n v="46.176470588235297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b v="1"/>
    <x v="273"/>
    <b v="1"/>
    <s v="music/indie rock"/>
    <n v="0.91442537934476109"/>
    <n v="68.481650485436887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n v="1290281691"/>
    <b v="1"/>
    <x v="116"/>
    <b v="1"/>
    <s v="music/indie rock"/>
    <n v="0.99304537224305767"/>
    <n v="53.469203539823013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b v="1"/>
    <x v="157"/>
    <b v="1"/>
    <s v="music/indie rock"/>
    <n v="0.98787113769826029"/>
    <n v="109.10778443113773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b v="1"/>
    <x v="196"/>
    <b v="1"/>
    <s v="music/indie rock"/>
    <n v="0.93669293867337511"/>
    <n v="51.185616438356163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b v="1"/>
    <x v="11"/>
    <b v="1"/>
    <s v="music/indie rock"/>
    <n v="0.93757815259204103"/>
    <n v="27.936800000000002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b v="1"/>
    <x v="450"/>
    <b v="1"/>
    <s v="music/indie rock"/>
    <n v="0.98710622111850588"/>
    <n v="82.496921824104234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n v="1359848537"/>
    <b v="1"/>
    <x v="329"/>
    <b v="1"/>
    <s v="music/indie rock"/>
    <n v="0.93743115739937843"/>
    <n v="59.817476635514019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b v="1"/>
    <x v="451"/>
    <b v="1"/>
    <s v="music/indie rock"/>
    <n v="0.23318732025669259"/>
    <n v="64.816470588235291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n v="1396829189"/>
    <b v="1"/>
    <x v="201"/>
    <b v="1"/>
    <s v="music/indie rock"/>
    <n v="0.96051227321237997"/>
    <n v="90.09615384615384"/>
    <x v="4"/>
    <x v="14"/>
    <x v="2311"/>
    <d v="2014-05-07T00:06:29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n v="1395155478"/>
    <b v="1"/>
    <x v="1"/>
    <b v="1"/>
    <s v="music/indie rock"/>
    <n v="0.92707045735475901"/>
    <n v="40.962025316455694"/>
    <x v="4"/>
    <x v="14"/>
    <x v="2312"/>
    <d v="2014-04-18T23:00:00"/>
  </r>
  <r>
    <n v="2313"/>
    <s v="A SUNNY DAY IN GLASGOW"/>
    <s v="A Sunny Day in Glasgow are recording a new album and we need your help!"/>
    <x v="10"/>
    <n v="8792.02"/>
    <x v="0"/>
    <s v="US"/>
    <s v="USD"/>
    <n v="1336086026"/>
    <n v="1333494026"/>
    <b v="1"/>
    <x v="328"/>
    <b v="1"/>
    <s v="music/indie rock"/>
    <n v="0.56869752343602487"/>
    <n v="56.000127388535034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b v="1"/>
    <x v="133"/>
    <b v="1"/>
    <s v="music/indie rock"/>
    <n v="0.63706440721156909"/>
    <n v="37.672800000000002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n v="1333646743"/>
    <b v="1"/>
    <x v="31"/>
    <b v="1"/>
    <s v="music/indie rock"/>
    <n v="0.97465886939571145"/>
    <n v="40.078125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b v="1"/>
    <x v="452"/>
    <b v="1"/>
    <s v="music/indie rock"/>
    <n v="0.9611441459913882"/>
    <n v="78.031999999999996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n v="1263474049"/>
    <b v="1"/>
    <x v="19"/>
    <b v="1"/>
    <s v="music/indie rock"/>
    <n v="0.96153846153846156"/>
    <n v="18.909090909090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b v="1"/>
    <x v="430"/>
    <b v="1"/>
    <s v="music/indie rock"/>
    <n v="0.82603667602841568"/>
    <n v="37.134969325153371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n v="1384480685"/>
    <b v="1"/>
    <x v="99"/>
    <b v="1"/>
    <s v="music/indie rock"/>
    <n v="0.92850510677808729"/>
    <n v="41.961038961038959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b v="1"/>
    <x v="30"/>
    <b v="1"/>
    <s v="music/indie rock"/>
    <n v="0.92030185900975525"/>
    <n v="61.044943820224717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n v="1488694501"/>
    <b v="0"/>
    <x v="31"/>
    <b v="0"/>
    <s v="food/small batch"/>
    <n v="2.5561743341404357"/>
    <n v="64.53125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n v="1489181369"/>
    <b v="0"/>
    <x v="80"/>
    <b v="0"/>
    <s v="food/small batch"/>
    <n v="31.764705882352942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n v="1489428447"/>
    <b v="0"/>
    <x v="80"/>
    <b v="0"/>
    <s v="food/small batch"/>
    <n v="2.0833333333333335"/>
    <n v="30"/>
    <x v="7"/>
    <x v="33"/>
    <x v="2323"/>
    <d v="2017-03-20T18:07:27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n v="1487970885"/>
    <b v="0"/>
    <x v="42"/>
    <b v="0"/>
    <s v="food/small batch"/>
    <n v="4.823151125401929"/>
    <n v="25.491803278688526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b v="0"/>
    <x v="63"/>
    <b v="0"/>
    <s v="food/small batch"/>
    <n v="12.5"/>
    <n v="11.428571428571429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b v="0"/>
    <x v="29"/>
    <b v="0"/>
    <s v="food/small batch"/>
    <n v="138.88888888888889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n v="1406066440"/>
    <b v="1"/>
    <x v="453"/>
    <b v="1"/>
    <s v="food/small batch"/>
    <n v="0.19007998620127917"/>
    <n v="54.883162444113267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b v="1"/>
    <x v="416"/>
    <b v="1"/>
    <s v="food/small batch"/>
    <n v="0.39300451955197485"/>
    <n v="47.383612662942269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n v="1403017146"/>
    <b v="1"/>
    <x v="207"/>
    <b v="1"/>
    <s v="food/small batch"/>
    <n v="0.9441087613293051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b v="1"/>
    <x v="430"/>
    <b v="1"/>
    <s v="food/small batch"/>
    <n v="0.97634456594510155"/>
    <n v="219.92638036809817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n v="1405728490"/>
    <b v="1"/>
    <x v="454"/>
    <b v="1"/>
    <s v="food/small batch"/>
    <n v="0.69293466492278111"/>
    <n v="40.795406360424032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b v="1"/>
    <x v="455"/>
    <b v="1"/>
    <s v="food/small batch"/>
    <n v="0.94066297926778797"/>
    <n v="75.502840909090907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b v="1"/>
    <x v="225"/>
    <b v="1"/>
    <s v="food/small batch"/>
    <n v="0.47132757266300079"/>
    <n v="13.542553191489361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n v="1412611498"/>
    <b v="1"/>
    <x v="85"/>
    <b v="1"/>
    <s v="food/small batch"/>
    <n v="0.98087297694948505"/>
    <n v="60.865671641791046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b v="1"/>
    <x v="170"/>
    <b v="1"/>
    <s v="food/small batch"/>
    <n v="0.97778473091364204"/>
    <n v="115.692307692307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b v="1"/>
    <x v="456"/>
    <b v="1"/>
    <s v="food/small batch"/>
    <n v="0.19203715995860063"/>
    <n v="48.104623556581984"/>
    <x v="7"/>
    <x v="33"/>
    <x v="2336"/>
    <d v="2014-03-08T22:11:35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n v="1401204143"/>
    <b v="1"/>
    <x v="122"/>
    <b v="1"/>
    <s v="food/small batch"/>
    <n v="0.9036825062128172"/>
    <n v="74.184357541899445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b v="1"/>
    <x v="252"/>
    <b v="1"/>
    <s v="food/small batch"/>
    <n v="0.98869591009458524"/>
    <n v="123.3455284552845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b v="1"/>
    <x v="457"/>
    <b v="1"/>
    <s v="food/small batch"/>
    <n v="0.33989558407657167"/>
    <n v="66.623188405797094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n v="1475249138"/>
    <b v="1"/>
    <x v="458"/>
    <b v="1"/>
    <s v="food/small batch"/>
    <n v="0.94538063387771498"/>
    <n v="104.99007444168734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n v="1434137504"/>
    <b v="0"/>
    <x v="78"/>
    <b v="0"/>
    <s v="technology/web"/>
    <e v="#DIV/0!"/>
    <e v="#DIV/0!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b v="0"/>
    <x v="78"/>
    <b v="0"/>
    <s v="technology/web"/>
    <e v="#DIV/0!"/>
    <e v="#DIV/0!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n v="1447962505"/>
    <b v="0"/>
    <x v="29"/>
    <b v="0"/>
    <s v="technology/web"/>
    <n v="33.333333333333336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b v="0"/>
    <x v="29"/>
    <b v="0"/>
    <s v="technology/web"/>
    <n v="1000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n v="1424822556"/>
    <b v="0"/>
    <x v="78"/>
    <b v="0"/>
    <s v="technology/web"/>
    <e v="#DIV/0!"/>
    <e v="#DIV/0!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n v="1472843431"/>
    <b v="0"/>
    <x v="83"/>
    <b v="0"/>
    <s v="technology/web"/>
    <n v="1538.4615384615386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n v="1469543676"/>
    <b v="0"/>
    <x v="29"/>
    <b v="0"/>
    <s v="technology/web"/>
    <n v="66.666666666666671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n v="1450822938"/>
    <b v="0"/>
    <x v="81"/>
    <b v="0"/>
    <s v="technology/web"/>
    <n v="259.25925925925924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n v="1436812628"/>
    <b v="0"/>
    <x v="78"/>
    <b v="0"/>
    <s v="technology/web"/>
    <e v="#DIV/0!"/>
    <e v="#DIV/0!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n v="1480882370"/>
    <b v="0"/>
    <x v="78"/>
    <b v="0"/>
    <s v="technology/web"/>
    <e v="#DIV/0!"/>
    <e v="#DIV/0!"/>
    <x v="2"/>
    <x v="7"/>
    <x v="2350"/>
    <d v="2017-01-03T20:12:50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n v="1427768739"/>
    <b v="0"/>
    <x v="63"/>
    <b v="0"/>
    <s v="technology/web"/>
    <n v="175"/>
    <n v="15.428571428571429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n v="1428419552"/>
    <b v="0"/>
    <x v="78"/>
    <b v="0"/>
    <s v="technology/web"/>
    <e v="#DIV/0!"/>
    <e v="#DIV/0!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b v="0"/>
    <x v="78"/>
    <b v="0"/>
    <s v="technology/web"/>
    <e v="#DIV/0!"/>
    <e v="#DIV/0!"/>
    <x v="2"/>
    <x v="7"/>
    <x v="2353"/>
    <d v="2015-04-21T16:13:42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n v="1415726460"/>
    <b v="0"/>
    <x v="29"/>
    <b v="0"/>
    <s v="technology/web"/>
    <n v="1400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n v="1428012136"/>
    <b v="0"/>
    <x v="84"/>
    <b v="0"/>
    <s v="technology/web"/>
    <n v="145.45454545454547"/>
    <n v="27.5"/>
    <x v="2"/>
    <x v="7"/>
    <x v="2355"/>
    <d v="2015-05-02T22:02:16"/>
  </r>
  <r>
    <n v="2356"/>
    <s v="HardstyleUnited.com (Canceled)"/>
    <s v="HardstyleUnited.com The Global Hardstyle community. Your Hardstyle community."/>
    <x v="3"/>
    <n v="0"/>
    <x v="1"/>
    <s v="NL"/>
    <s v="EUR"/>
    <n v="1433530104"/>
    <n v="1430938104"/>
    <b v="0"/>
    <x v="78"/>
    <b v="0"/>
    <s v="technology/web"/>
    <e v="#DIV/0!"/>
    <e v="#DIV/0!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n v="1442501578"/>
    <b v="0"/>
    <x v="78"/>
    <b v="0"/>
    <s v="technology/web"/>
    <e v="#DIV/0!"/>
    <e v="#DIV/0!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n v="1417818036"/>
    <b v="0"/>
    <x v="78"/>
    <b v="0"/>
    <s v="technology/web"/>
    <e v="#DIV/0!"/>
    <e v="#DIV/0!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n v="1433432124"/>
    <b v="0"/>
    <x v="83"/>
    <b v="0"/>
    <s v="technology/web"/>
    <n v="6.8119891008174385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n v="1452272280"/>
    <b v="0"/>
    <x v="29"/>
    <b v="0"/>
    <s v="technology/web"/>
    <n v="2500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b v="0"/>
    <x v="78"/>
    <b v="0"/>
    <s v="technology/web"/>
    <e v="#DIV/0!"/>
    <e v="#DIV/0!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n v="1415723470"/>
    <b v="0"/>
    <x v="84"/>
    <b v="0"/>
    <s v="technology/web"/>
    <n v="3.5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b v="0"/>
    <x v="78"/>
    <b v="0"/>
    <s v="technology/web"/>
    <e v="#DIV/0!"/>
    <e v="#DIV/0!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n v="1441146356"/>
    <b v="0"/>
    <x v="78"/>
    <b v="0"/>
    <s v="technology/web"/>
    <e v="#DIV/0!"/>
    <e v="#DIV/0!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n v="1449596425"/>
    <b v="0"/>
    <x v="78"/>
    <b v="0"/>
    <s v="technology/web"/>
    <e v="#DIV/0!"/>
    <e v="#DIV/0!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n v="1442839533"/>
    <b v="0"/>
    <x v="74"/>
    <b v="0"/>
    <s v="technology/web"/>
    <n v="9.5057034220532319"/>
    <n v="97.407407407407405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n v="1456442216"/>
    <b v="0"/>
    <x v="25"/>
    <b v="0"/>
    <s v="technology/web"/>
    <n v="74.626865671641795"/>
    <n v="47.857142857142854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b v="0"/>
    <x v="84"/>
    <b v="0"/>
    <s v="technology/web"/>
    <n v="400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b v="0"/>
    <x v="78"/>
    <b v="0"/>
    <s v="technology/web"/>
    <e v="#DIV/0!"/>
    <e v="#DIV/0!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b v="0"/>
    <x v="80"/>
    <b v="0"/>
    <s v="technology/web"/>
    <n v="304.8780487804878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b v="0"/>
    <x v="78"/>
    <b v="0"/>
    <s v="technology/web"/>
    <e v="#DIV/0!"/>
    <e v="#DIV/0!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b v="0"/>
    <x v="79"/>
    <b v="0"/>
    <s v="technology/web"/>
    <n v="30.555555555555557"/>
    <n v="30"/>
    <x v="2"/>
    <x v="7"/>
    <x v="2372"/>
    <d v="2015-04-24T01:39:31"/>
  </r>
  <r>
    <n v="2373"/>
    <s v="Cykelauktion.com (Canceled)"/>
    <s v="We want to create a safe marketplace for buying and selling bicycles."/>
    <x v="343"/>
    <n v="50"/>
    <x v="1"/>
    <s v="SE"/>
    <s v="SEK"/>
    <n v="1440863624"/>
    <n v="1438271624"/>
    <b v="0"/>
    <x v="29"/>
    <b v="0"/>
    <s v="technology/web"/>
    <n v="17000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b v="0"/>
    <x v="29"/>
    <b v="0"/>
    <s v="technology/web"/>
    <n v="2200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b v="0"/>
    <x v="78"/>
    <b v="0"/>
    <s v="technology/web"/>
    <e v="#DIV/0!"/>
    <e v="#DIV/0!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n v="1447193566"/>
    <b v="0"/>
    <x v="80"/>
    <b v="0"/>
    <s v="technology/web"/>
    <n v="9.1931480403272765"/>
    <n v="81.582499999999996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n v="1477515183"/>
    <b v="0"/>
    <x v="78"/>
    <b v="0"/>
    <s v="technology/web"/>
    <e v="#DIV/0!"/>
    <e v="#DIV/0!"/>
    <x v="2"/>
    <x v="7"/>
    <x v="2377"/>
    <d v="2016-11-25T21:53:03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n v="1438042730"/>
    <b v="0"/>
    <x v="78"/>
    <b v="0"/>
    <s v="technology/web"/>
    <e v="#DIV/0!"/>
    <e v="#DIV/0!"/>
    <x v="2"/>
    <x v="7"/>
    <x v="2378"/>
    <d v="2015-08-26T00:18:50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n v="1440116616"/>
    <b v="0"/>
    <x v="78"/>
    <b v="0"/>
    <s v="technology/web"/>
    <e v="#DIV/0!"/>
    <e v="#DIV/0!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n v="1441134142"/>
    <b v="0"/>
    <x v="83"/>
    <b v="0"/>
    <s v="technology/web"/>
    <n v="272.72727272727275"/>
    <n v="18.333333333333332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n v="1426112848"/>
    <b v="0"/>
    <x v="63"/>
    <b v="0"/>
    <s v="technology/web"/>
    <n v="54.964990451941439"/>
    <n v="224.42857142857142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b v="0"/>
    <x v="84"/>
    <b v="0"/>
    <s v="technology/web"/>
    <n v="40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b v="0"/>
    <x v="83"/>
    <b v="0"/>
    <s v="technology/web"/>
    <n v="22.988505747126435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b v="0"/>
    <x v="22"/>
    <b v="0"/>
    <s v="technology/web"/>
    <n v="125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b v="0"/>
    <x v="63"/>
    <b v="0"/>
    <s v="technology/web"/>
    <n v="82.487309644670049"/>
    <n v="112.571428571428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n v="1415736424"/>
    <b v="0"/>
    <x v="78"/>
    <b v="0"/>
    <s v="technology/web"/>
    <e v="#DIV/0!"/>
    <e v="#DIV/0!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b v="0"/>
    <x v="83"/>
    <b v="0"/>
    <s v="technology/web"/>
    <n v="146.19883040935673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b v="0"/>
    <x v="22"/>
    <b v="0"/>
    <s v="technology/web"/>
    <n v="79.91360691144709"/>
    <n v="57.875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b v="0"/>
    <x v="29"/>
    <b v="0"/>
    <s v="technology/web"/>
    <n v="533.33333333333337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b v="0"/>
    <x v="78"/>
    <b v="0"/>
    <s v="technology/web"/>
    <e v="#DIV/0!"/>
    <e v="#DIV/0!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n v="1425236644"/>
    <b v="0"/>
    <x v="29"/>
    <b v="0"/>
    <s v="technology/web"/>
    <n v="800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b v="0"/>
    <x v="78"/>
    <b v="0"/>
    <s v="technology/web"/>
    <e v="#DIV/0!"/>
    <e v="#DIV/0!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b v="0"/>
    <x v="29"/>
    <b v="0"/>
    <s v="technology/web"/>
    <n v="2000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b v="0"/>
    <x v="84"/>
    <b v="0"/>
    <s v="technology/web"/>
    <n v="1666.6666666666667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n v="1481597687"/>
    <b v="0"/>
    <x v="78"/>
    <b v="0"/>
    <s v="technology/web"/>
    <e v="#DIV/0!"/>
    <e v="#DIV/0!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b v="0"/>
    <x v="29"/>
    <b v="0"/>
    <s v="technology/web"/>
    <n v="500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b v="0"/>
    <x v="78"/>
    <b v="0"/>
    <s v="technology/web"/>
    <e v="#DIV/0!"/>
    <e v="#DIV/0!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n v="1433282384"/>
    <b v="0"/>
    <x v="78"/>
    <b v="0"/>
    <s v="technology/web"/>
    <e v="#DIV/0!"/>
    <e v="#DIV/0!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n v="1415910506"/>
    <b v="0"/>
    <x v="78"/>
    <b v="0"/>
    <s v="technology/web"/>
    <e v="#DIV/0!"/>
    <e v="#DIV/0!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b v="0"/>
    <x v="78"/>
    <b v="0"/>
    <s v="technology/web"/>
    <e v="#DIV/0!"/>
    <e v="#DIV/0!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b v="0"/>
    <x v="82"/>
    <b v="0"/>
    <s v="food/food trucks"/>
    <n v="139.30348258706468"/>
    <n v="22.333333333333332"/>
    <x v="7"/>
    <x v="19"/>
    <x v="2401"/>
    <d v="2016-03-05T19:44:56"/>
  </r>
  <r>
    <n v="2402"/>
    <s v="Cupcake Truck Unite"/>
    <s v="Small town, delicious treats, and a mobile truck"/>
    <x v="14"/>
    <n v="52"/>
    <x v="2"/>
    <s v="US"/>
    <s v="USD"/>
    <n v="1431533931"/>
    <n v="1428941931"/>
    <b v="0"/>
    <x v="29"/>
    <b v="0"/>
    <s v="food/food trucks"/>
    <n v="230.76923076923077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n v="1454188258"/>
    <b v="0"/>
    <x v="8"/>
    <b v="0"/>
    <s v="food/food trucks"/>
    <n v="5.9405940594059405"/>
    <n v="16.833333333333332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b v="0"/>
    <x v="78"/>
    <b v="0"/>
    <s v="food/food trucks"/>
    <e v="#DIV/0!"/>
    <e v="#DIV/0!"/>
    <x v="7"/>
    <x v="19"/>
    <x v="2404"/>
    <d v="2016-01-03T00:56:47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n v="1471096975"/>
    <b v="0"/>
    <x v="9"/>
    <b v="0"/>
    <s v="food/food trucks"/>
    <n v="4.4404973357015987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b v="0"/>
    <x v="38"/>
    <b v="0"/>
    <s v="food/food trucks"/>
    <n v="2.4163568773234201"/>
    <n v="84.0625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b v="0"/>
    <x v="51"/>
    <b v="0"/>
    <s v="food/food trucks"/>
    <n v="3.9589706676264171"/>
    <n v="168.39393939393941"/>
    <x v="7"/>
    <x v="19"/>
    <x v="2407"/>
    <d v="2015-04-11T06:00:00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n v="1412652157"/>
    <b v="0"/>
    <x v="84"/>
    <b v="0"/>
    <s v="food/food trucks"/>
    <n v="500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n v="1437339675"/>
    <b v="0"/>
    <x v="79"/>
    <b v="0"/>
    <s v="food/food trucks"/>
    <n v="54.347826086956523"/>
    <n v="76.666666666666671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b v="0"/>
    <x v="78"/>
    <b v="0"/>
    <s v="food/food trucks"/>
    <e v="#DIV/0!"/>
    <e v="#DIV/0!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b v="0"/>
    <x v="83"/>
    <b v="0"/>
    <s v="food/food trucks"/>
    <n v="165.56291390728478"/>
    <n v="50.333333333333336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b v="0"/>
    <x v="78"/>
    <b v="0"/>
    <s v="food/food trucks"/>
    <e v="#DIV/0!"/>
    <e v="#DIV/0!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n v="1398911882"/>
    <b v="0"/>
    <x v="83"/>
    <b v="0"/>
    <s v="food/food trucks"/>
    <n v="120"/>
    <n v="8.3333333333333339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b v="0"/>
    <x v="62"/>
    <b v="0"/>
    <s v="food/food trucks"/>
    <n v="32.608695652173914"/>
    <n v="35.384615384615387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n v="1466023346"/>
    <b v="0"/>
    <x v="79"/>
    <b v="0"/>
    <s v="food/food trucks"/>
    <n v="179.1044776119403"/>
    <n v="55.833333333333336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b v="0"/>
    <x v="29"/>
    <b v="0"/>
    <s v="food/food trucks"/>
    <n v="4000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b v="0"/>
    <x v="78"/>
    <b v="0"/>
    <s v="food/food trucks"/>
    <e v="#DIV/0!"/>
    <e v="#DIV/0!"/>
    <x v="7"/>
    <x v="19"/>
    <x v="2417"/>
    <d v="2014-08-10T21:13:07"/>
  </r>
  <r>
    <n v="2418"/>
    <s v="Mexican food truck"/>
    <s v="I want to start my food truck business."/>
    <x v="31"/>
    <n v="5"/>
    <x v="2"/>
    <s v="US"/>
    <s v="USD"/>
    <n v="1427225644"/>
    <n v="1422045244"/>
    <b v="0"/>
    <x v="81"/>
    <b v="0"/>
    <s v="food/food trucks"/>
    <n v="5000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b v="0"/>
    <x v="78"/>
    <b v="0"/>
    <s v="food/food trucks"/>
    <e v="#DIV/0!"/>
    <e v="#DIV/0!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n v="1410396095"/>
    <b v="0"/>
    <x v="17"/>
    <b v="0"/>
    <s v="food/food trucks"/>
    <n v="6.7453018792483004"/>
    <n v="69.472222222222229"/>
    <x v="7"/>
    <x v="19"/>
    <x v="2420"/>
    <d v="2014-11-10T01:41:35"/>
  </r>
  <r>
    <n v="2421"/>
    <s v="hot dog cart"/>
    <s v="help me start Merrill's first hot dog cart in this empty lot"/>
    <x v="12"/>
    <n v="1"/>
    <x v="2"/>
    <s v="US"/>
    <s v="USD"/>
    <n v="1424536196"/>
    <n v="1421944196"/>
    <b v="0"/>
    <x v="29"/>
    <b v="0"/>
    <s v="food/food trucks"/>
    <n v="6000"/>
    <n v="1"/>
    <x v="7"/>
    <x v="19"/>
    <x v="2421"/>
    <d v="2015-02-21T16:29:56"/>
  </r>
  <r>
    <n v="2422"/>
    <s v="Help starting a family owned food truck"/>
    <s v="Family owned business serving BBQ and seafood to the public"/>
    <x v="2"/>
    <n v="1"/>
    <x v="2"/>
    <s v="US"/>
    <s v="USD"/>
    <n v="1426091036"/>
    <n v="1423502636"/>
    <b v="0"/>
    <x v="29"/>
    <b v="0"/>
    <s v="food/food trucks"/>
    <n v="500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n v="1417452890"/>
    <b v="0"/>
    <x v="29"/>
    <b v="0"/>
    <s v="food/food trucks"/>
    <n v="7500"/>
    <n v="8"/>
    <x v="7"/>
    <x v="19"/>
    <x v="2423"/>
    <d v="2014-12-31T16:54:50"/>
  </r>
  <r>
    <n v="2424"/>
    <s v="Lily and Memphs"/>
    <s v="Great and creative food from the heart in the form of a sweet food truck!"/>
    <x v="31"/>
    <n v="310"/>
    <x v="2"/>
    <s v="US"/>
    <s v="USD"/>
    <n v="1414445108"/>
    <n v="1411853108"/>
    <b v="0"/>
    <x v="82"/>
    <b v="0"/>
    <s v="food/food trucks"/>
    <n v="80.645161290322577"/>
    <n v="34.444444444444443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n v="1463090149"/>
    <b v="0"/>
    <x v="29"/>
    <b v="0"/>
    <s v="food/food trucks"/>
    <n v="3500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n v="1433822692"/>
    <b v="0"/>
    <x v="78"/>
    <b v="0"/>
    <s v="food/food trucks"/>
    <e v="#DIV/0!"/>
    <e v="#DIV/0!"/>
    <x v="7"/>
    <x v="19"/>
    <x v="2426"/>
    <d v="2015-08-08T04:04:52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n v="1455262733"/>
    <b v="0"/>
    <x v="29"/>
    <b v="0"/>
    <s v="food/food trucks"/>
    <n v="50000"/>
    <n v="1"/>
    <x v="7"/>
    <x v="19"/>
    <x v="2427"/>
    <d v="2016-03-23T06:38:53"/>
  </r>
  <r>
    <n v="2428"/>
    <s v="Premium Burgers"/>
    <s v="From Moo 2 You! We want to offer premium burgers to a taco flooded environment."/>
    <x v="19"/>
    <n v="1"/>
    <x v="2"/>
    <s v="US"/>
    <s v="USD"/>
    <n v="1426182551"/>
    <n v="1423594151"/>
    <b v="0"/>
    <x v="29"/>
    <b v="0"/>
    <s v="food/food trucks"/>
    <n v="35000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b v="0"/>
    <x v="80"/>
    <b v="0"/>
    <s v="food/food trucks"/>
    <n v="69.825436408977552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b v="0"/>
    <x v="84"/>
    <b v="0"/>
    <s v="food/food trucks"/>
    <n v="142.85714285714286"/>
    <n v="10.5"/>
    <x v="7"/>
    <x v="19"/>
    <x v="2430"/>
    <d v="2016-02-12T03:08:24"/>
  </r>
  <r>
    <n v="2431"/>
    <s v="Murphy's good eatin'"/>
    <s v="Go to Colorado and run a food truck with homemade food of all kinds."/>
    <x v="57"/>
    <n v="2"/>
    <x v="2"/>
    <s v="US"/>
    <s v="USD"/>
    <n v="1467080613"/>
    <n v="1461896613"/>
    <b v="0"/>
    <x v="84"/>
    <b v="0"/>
    <s v="food/food trucks"/>
    <n v="50000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n v="1423199697"/>
    <b v="0"/>
    <x v="84"/>
    <b v="0"/>
    <s v="food/food trucks"/>
    <n v="7000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b v="0"/>
    <x v="78"/>
    <b v="0"/>
    <s v="food/food trucks"/>
    <e v="#DIV/0!"/>
    <e v="#DIV/0!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b v="0"/>
    <x v="84"/>
    <b v="0"/>
    <s v="food/food trucks"/>
    <n v="769.23076923076928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b v="0"/>
    <x v="80"/>
    <b v="0"/>
    <s v="food/food trucks"/>
    <n v="204.24836601307189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b v="0"/>
    <x v="84"/>
    <b v="0"/>
    <s v="food/food trucks"/>
    <n v="2600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n v="1422400188"/>
    <b v="0"/>
    <x v="78"/>
    <b v="0"/>
    <s v="food/food trucks"/>
    <e v="#DIV/0!"/>
    <e v="#DIV/0!"/>
    <x v="7"/>
    <x v="19"/>
    <x v="2437"/>
    <d v="2015-03-17T18:00:00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n v="1444341462"/>
    <b v="0"/>
    <x v="29"/>
    <b v="0"/>
    <s v="food/food trucks"/>
    <n v="300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b v="0"/>
    <x v="78"/>
    <b v="0"/>
    <s v="food/food trucks"/>
    <e v="#DIV/0!"/>
    <e v="#DIV/0!"/>
    <x v="7"/>
    <x v="19"/>
    <x v="2439"/>
    <d v="2015-10-18T19:38:49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n v="1452807313"/>
    <b v="0"/>
    <x v="84"/>
    <b v="0"/>
    <s v="food/food trucks"/>
    <n v="500"/>
    <n v="5"/>
    <x v="7"/>
    <x v="19"/>
    <x v="2440"/>
    <d v="2016-02-13T21:35:13"/>
  </r>
  <r>
    <n v="2441"/>
    <s v="Bring Alchemy Pops to the People!"/>
    <s v="YOU can help Alchemy Pops POP up on a street near you!"/>
    <x v="51"/>
    <n v="8091"/>
    <x v="0"/>
    <s v="US"/>
    <s v="USD"/>
    <n v="1437627540"/>
    <n v="1435806054"/>
    <b v="0"/>
    <x v="280"/>
    <b v="1"/>
    <s v="food/small batch"/>
    <n v="0.9269558769002596"/>
    <n v="74.22935779816514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n v="1424188828"/>
    <b v="0"/>
    <x v="459"/>
    <b v="1"/>
    <s v="food/small batch"/>
    <n v="0.79401839475947855"/>
    <n v="81.252688172043008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b v="0"/>
    <x v="409"/>
    <b v="1"/>
    <s v="food/small batch"/>
    <n v="0.49379070532817454"/>
    <n v="130.23469453376205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b v="0"/>
    <x v="42"/>
    <b v="1"/>
    <s v="food/small batch"/>
    <n v="0.92081031307550643"/>
    <n v="53.40983606557377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b v="0"/>
    <x v="248"/>
    <b v="1"/>
    <s v="food/small batch"/>
    <n v="0.57870370370370372"/>
    <n v="75.130434782608702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b v="0"/>
    <x v="112"/>
    <b v="1"/>
    <s v="food/small batch"/>
    <n v="0.59530896535301825"/>
    <n v="75.666666666666671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b v="0"/>
    <x v="152"/>
    <b v="1"/>
    <s v="food/small batch"/>
    <n v="0.23408239700374531"/>
    <n v="31.691394658753708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b v="0"/>
    <x v="82"/>
    <b v="1"/>
    <s v="food/small batch"/>
    <n v="0.93023255813953487"/>
    <n v="47.777777777777779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b v="0"/>
    <x v="148"/>
    <b v="1"/>
    <s v="food/small batch"/>
    <n v="0.92592592592592593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b v="0"/>
    <x v="332"/>
    <b v="1"/>
    <s v="food/small batch"/>
    <n v="0.98489628713797672"/>
    <n v="149.31401960784314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n v="1487022490"/>
    <b v="0"/>
    <x v="153"/>
    <b v="1"/>
    <s v="food/small batch"/>
    <n v="0.86617583369423989"/>
    <n v="62.06989247311828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b v="0"/>
    <x v="41"/>
    <b v="1"/>
    <s v="food/small batch"/>
    <n v="0.74906367041198507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n v="1483461409"/>
    <b v="0"/>
    <x v="85"/>
    <b v="1"/>
    <s v="food/small batch"/>
    <n v="0.64641241111829351"/>
    <n v="69.268656716417908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b v="0"/>
    <x v="208"/>
    <b v="1"/>
    <s v="food/small batch"/>
    <n v="0.99161378059836813"/>
    <n v="271.5076923076923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n v="1458758750"/>
    <b v="0"/>
    <x v="38"/>
    <b v="1"/>
    <s v="food/small batch"/>
    <n v="0.5494505494505495"/>
    <n v="34.125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n v="1485471839"/>
    <b v="0"/>
    <x v="85"/>
    <b v="1"/>
    <s v="food/small batch"/>
    <n v="0.5528934758569849"/>
    <n v="40.492537313432834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n v="1456237656"/>
    <b v="0"/>
    <x v="204"/>
    <b v="1"/>
    <s v="food/small batch"/>
    <n v="0.97747556311092221"/>
    <n v="189.75806451612902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b v="0"/>
    <x v="144"/>
    <b v="1"/>
    <s v="food/small batch"/>
    <n v="0.9076057360682519"/>
    <n v="68.862499999999997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b v="0"/>
    <x v="460"/>
    <b v="1"/>
    <s v="food/small batch"/>
    <n v="0.97799511002444983"/>
    <n v="108.77659574468085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n v="1480480167"/>
    <b v="0"/>
    <x v="32"/>
    <b v="1"/>
    <s v="food/small batch"/>
    <n v="0.99217929263452787"/>
    <n v="125.98529411764706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b v="0"/>
    <x v="48"/>
    <b v="1"/>
    <s v="music/indie rock"/>
    <n v="0.96339113680154143"/>
    <n v="90.523255813953483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b v="0"/>
    <x v="248"/>
    <b v="1"/>
    <s v="music/indie rock"/>
    <n v="0.90327436958976293"/>
    <n v="28.880434782608695"/>
    <x v="4"/>
    <x v="14"/>
    <x v="2462"/>
    <d v="2012-07-19T04:28:16"/>
  </r>
  <r>
    <n v="2463"/>
    <s v="Emma Ate the Lion &quot;Songs Two Count Too&quot;"/>
    <s v="Emma Ate The Lion's debut full length album"/>
    <x v="13"/>
    <n v="2325"/>
    <x v="0"/>
    <s v="US"/>
    <s v="USD"/>
    <n v="1366138800"/>
    <n v="1362710425"/>
    <b v="0"/>
    <x v="11"/>
    <b v="1"/>
    <s v="music/indie rock"/>
    <n v="0.86021505376344087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n v="1441143397"/>
    <b v="0"/>
    <x v="68"/>
    <b v="1"/>
    <s v="music/indie rock"/>
    <n v="0.90009000900090008"/>
    <n v="51.674418604651166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n v="1345828548"/>
    <b v="0"/>
    <x v="53"/>
    <b v="1"/>
    <s v="music/indie rock"/>
    <n v="0.55511498810467885"/>
    <n v="26.270833333333332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b v="0"/>
    <x v="47"/>
    <b v="1"/>
    <s v="music/indie rock"/>
    <n v="1"/>
    <n v="48.07692307692308"/>
    <x v="4"/>
    <x v="14"/>
    <x v="2466"/>
    <d v="2013-05-09T02:27:33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n v="1335473931"/>
    <b v="0"/>
    <x v="68"/>
    <b v="1"/>
    <s v="music/indie rock"/>
    <n v="0.84388185654008441"/>
    <n v="27.558139534883722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n v="1348285321"/>
    <b v="0"/>
    <x v="6"/>
    <b v="1"/>
    <s v="music/indie rock"/>
    <n v="0.93268791329733147"/>
    <n v="36.97137931034483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b v="0"/>
    <x v="5"/>
    <b v="1"/>
    <s v="music/indie rock"/>
    <n v="0.87976539589442815"/>
    <n v="29.021276595744681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b v="0"/>
    <x v="17"/>
    <b v="1"/>
    <s v="music/indie rock"/>
    <n v="0.96933038656895809"/>
    <n v="28.65666666666667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b v="0"/>
    <x v="57"/>
    <b v="1"/>
    <s v="music/indie rock"/>
    <n v="0.78125"/>
    <n v="37.647058823529413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b v="0"/>
    <x v="201"/>
    <b v="1"/>
    <s v="music/indie rock"/>
    <n v="0.73659254254067463"/>
    <n v="97.904038461538462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b v="0"/>
    <x v="5"/>
    <b v="1"/>
    <s v="music/indie rock"/>
    <n v="1"/>
    <n v="42.553191489361701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b v="0"/>
    <x v="44"/>
    <b v="1"/>
    <s v="music/indie rock"/>
    <n v="0.99996400129595331"/>
    <n v="131.5836842105263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n v="1273647255"/>
    <b v="0"/>
    <x v="75"/>
    <b v="1"/>
    <s v="music/indie rock"/>
    <n v="0.95492742551566079"/>
    <n v="32.320987654320987"/>
    <x v="4"/>
    <x v="14"/>
    <x v="2475"/>
    <d v="2010-07-10T22:00:00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n v="1412149970"/>
    <b v="0"/>
    <x v="165"/>
    <b v="1"/>
    <s v="music/indie rock"/>
    <n v="0.95217691447070874"/>
    <n v="61.103999999999999"/>
    <x v="4"/>
    <x v="14"/>
    <x v="2476"/>
    <d v="2014-11-03T08:52:50"/>
  </r>
  <r>
    <n v="2477"/>
    <s v="Debut Album"/>
    <s v="Releasing my first album in August, and I need your help in order to get it done!"/>
    <x v="47"/>
    <n v="1285"/>
    <x v="0"/>
    <s v="US"/>
    <s v="USD"/>
    <n v="1344789345"/>
    <n v="1340901345"/>
    <b v="0"/>
    <x v="14"/>
    <b v="1"/>
    <s v="music/indie rock"/>
    <n v="0.58365758754863817"/>
    <n v="31.341463414634145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b v="0"/>
    <x v="1"/>
    <b v="1"/>
    <s v="music/indie rock"/>
    <n v="0.78431372549019607"/>
    <n v="129.1139240506329"/>
    <x v="4"/>
    <x v="14"/>
    <x v="2478"/>
    <d v="2013-01-13T22:48:33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n v="1342545994"/>
    <b v="0"/>
    <x v="38"/>
    <b v="1"/>
    <s v="music/indie rock"/>
    <n v="0.74938176004796042"/>
    <n v="25.020624999999999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b v="0"/>
    <x v="22"/>
    <b v="1"/>
    <s v="music/indie rock"/>
    <n v="1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b v="0"/>
    <x v="195"/>
    <b v="1"/>
    <s v="music/indie rock"/>
    <n v="0.88565330215833715"/>
    <n v="47.541473684210523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b v="0"/>
    <x v="20"/>
    <b v="1"/>
    <s v="music/indie rock"/>
    <n v="0.99900099900099903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n v="1330711203"/>
    <b v="0"/>
    <x v="10"/>
    <b v="1"/>
    <s v="music/indie rock"/>
    <n v="0.87929656274980017"/>
    <n v="65.84210526315789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b v="0"/>
    <x v="240"/>
    <b v="1"/>
    <s v="music/indie rock"/>
    <n v="0.83810052896116249"/>
    <n v="46.401222222222216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b v="0"/>
    <x v="14"/>
    <b v="1"/>
    <s v="music/indie rock"/>
    <n v="0.96852300242130751"/>
    <n v="50.36585365853658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b v="0"/>
    <x v="209"/>
    <b v="1"/>
    <s v="music/indie rock"/>
    <n v="0.37641154328732745"/>
    <n v="26.566666666666666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n v="1335491997"/>
    <b v="0"/>
    <x v="44"/>
    <b v="1"/>
    <s v="music/indie rock"/>
    <n v="0.99949358991444337"/>
    <n v="39.493684210526318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b v="0"/>
    <x v="71"/>
    <b v="1"/>
    <s v="music/indie rock"/>
    <n v="0.93720712277413309"/>
    <n v="49.24615384615384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b v="0"/>
    <x v="11"/>
    <b v="1"/>
    <s v="music/indie rock"/>
    <n v="0.74810302447365606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n v="1335245276"/>
    <b v="0"/>
    <x v="38"/>
    <b v="1"/>
    <s v="music/indie rock"/>
    <n v="0.82372322899505768"/>
    <n v="37.9375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b v="0"/>
    <x v="73"/>
    <b v="1"/>
    <s v="music/indie rock"/>
    <n v="0.96899224806201545"/>
    <n v="51.6"/>
    <x v="4"/>
    <x v="14"/>
    <x v="2491"/>
    <d v="2011-01-16T01:51:00"/>
  </r>
  <r>
    <n v="2492"/>
    <s v="SUPER NICE EP 2012"/>
    <s v="We're a band from Hawaii trying to produce our first EP and we need help!"/>
    <x v="20"/>
    <n v="750"/>
    <x v="0"/>
    <s v="US"/>
    <s v="USD"/>
    <n v="1339840740"/>
    <n v="1335397188"/>
    <b v="0"/>
    <x v="74"/>
    <b v="1"/>
    <s v="music/indie rock"/>
    <n v="0.8"/>
    <n v="27.777777777777779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b v="0"/>
    <x v="461"/>
    <b v="1"/>
    <s v="music/indie rock"/>
    <n v="0.77700077700077697"/>
    <n v="99.382239382239376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n v="1335194944"/>
    <b v="0"/>
    <x v="70"/>
    <b v="1"/>
    <s v="music/indie rock"/>
    <n v="0.9900467302056658"/>
    <n v="38.848205128205123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b v="0"/>
    <x v="288"/>
    <b v="1"/>
    <s v="music/indie rock"/>
    <n v="0.78408823606283162"/>
    <n v="45.548809523809524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n v="1361577292"/>
    <b v="0"/>
    <x v="73"/>
    <b v="1"/>
    <s v="music/indie rock"/>
    <n v="1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b v="0"/>
    <x v="66"/>
    <b v="1"/>
    <s v="music/indie rock"/>
    <n v="0.88674886828675692"/>
    <n v="80.551071428571419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n v="1421190787"/>
    <b v="0"/>
    <x v="9"/>
    <b v="1"/>
    <s v="music/indie rock"/>
    <n v="0.94696969696969702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b v="0"/>
    <x v="203"/>
    <b v="1"/>
    <s v="music/indie rock"/>
    <n v="0.49352251696483651"/>
    <n v="47.676470588235297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n v="1337884375"/>
    <b v="0"/>
    <x v="60"/>
    <b v="1"/>
    <s v="music/indie rock"/>
    <n v="0.88235294117647056"/>
    <n v="23.448275862068964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b v="0"/>
    <x v="63"/>
    <b v="0"/>
    <s v="food/restaurants"/>
    <n v="39.145907473309606"/>
    <n v="40.142857142857146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b v="0"/>
    <x v="81"/>
    <b v="0"/>
    <s v="food/restaurants"/>
    <n v="1279.0697674418604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n v="1462743308"/>
    <b v="0"/>
    <x v="78"/>
    <b v="0"/>
    <s v="food/restaurants"/>
    <e v="#DIV/0!"/>
    <e v="#DIV/0!"/>
    <x v="7"/>
    <x v="34"/>
    <x v="2503"/>
    <d v="2016-06-07T21:06:00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n v="1413418934"/>
    <b v="0"/>
    <x v="78"/>
    <b v="0"/>
    <s v="food/restaurants"/>
    <e v="#DIV/0!"/>
    <e v="#DIV/0!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n v="1423704016"/>
    <b v="0"/>
    <x v="78"/>
    <b v="0"/>
    <s v="food/restaurants"/>
    <e v="#DIV/0!"/>
    <e v="#DIV/0!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b v="0"/>
    <x v="84"/>
    <b v="0"/>
    <s v="food/restaurants"/>
    <n v="166.66666666666666"/>
    <n v="15"/>
    <x v="7"/>
    <x v="34"/>
    <x v="2506"/>
    <d v="2015-10-03T21:00:00"/>
  </r>
  <r>
    <n v="2507"/>
    <s v="Help Cafe Talavera get a New Kitchen!"/>
    <s v="Unique dishes for a unique city!."/>
    <x v="350"/>
    <n v="0"/>
    <x v="2"/>
    <s v="US"/>
    <s v="USD"/>
    <n v="1431308704"/>
    <n v="1428716704"/>
    <b v="0"/>
    <x v="78"/>
    <b v="0"/>
    <s v="food/restaurants"/>
    <e v="#DIV/0!"/>
    <e v="#DIV/0!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b v="0"/>
    <x v="78"/>
    <b v="0"/>
    <s v="food/restaurants"/>
    <e v="#DIV/0!"/>
    <e v="#DIV/0!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b v="0"/>
    <x v="33"/>
    <b v="0"/>
    <s v="food/restaurants"/>
    <n v="95"/>
    <n v="35.714285714285715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b v="0"/>
    <x v="84"/>
    <b v="0"/>
    <s v="food/restaurants"/>
    <n v="666.66666666666663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n v="1451731413"/>
    <b v="0"/>
    <x v="78"/>
    <b v="0"/>
    <s v="food/restaurants"/>
    <e v="#DIV/0!"/>
    <e v="#DIV/0!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n v="1417208561"/>
    <b v="0"/>
    <x v="78"/>
    <b v="0"/>
    <s v="food/restaurants"/>
    <e v="#DIV/0!"/>
    <e v="#DIV/0!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b v="0"/>
    <x v="78"/>
    <b v="0"/>
    <s v="food/restaurants"/>
    <e v="#DIV/0!"/>
    <e v="#DIV/0!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b v="0"/>
    <x v="80"/>
    <b v="0"/>
    <s v="food/restaurants"/>
    <n v="57.142857142857146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b v="0"/>
    <x v="8"/>
    <b v="0"/>
    <s v="food/restaurants"/>
    <n v="5.376344086021505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b v="0"/>
    <x v="78"/>
    <b v="0"/>
    <s v="food/restaurants"/>
    <e v="#DIV/0!"/>
    <e v="#DIV/0!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b v="0"/>
    <x v="51"/>
    <b v="0"/>
    <s v="food/restaurants"/>
    <n v="10.186757215619695"/>
    <n v="53.545454545454547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n v="1413303628"/>
    <b v="0"/>
    <x v="78"/>
    <b v="0"/>
    <s v="food/restaurants"/>
    <e v="#DIV/0!"/>
    <e v="#DIV/0!"/>
    <x v="7"/>
    <x v="34"/>
    <x v="2518"/>
    <d v="2014-11-13T17:20:28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n v="1403149404"/>
    <b v="0"/>
    <x v="80"/>
    <b v="0"/>
    <s v="food/restaurants"/>
    <n v="2307.6923076923076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b v="0"/>
    <x v="78"/>
    <b v="0"/>
    <s v="food/restaurants"/>
    <e v="#DIV/0!"/>
    <e v="#DIV/0!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b v="0"/>
    <x v="462"/>
    <b v="1"/>
    <s v="music/classical music"/>
    <n v="0.91334276877303"/>
    <n v="103.68174242424243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b v="0"/>
    <x v="74"/>
    <b v="1"/>
    <s v="music/classical music"/>
    <n v="1"/>
    <n v="185.185185185185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b v="0"/>
    <x v="55"/>
    <b v="1"/>
    <s v="music/classical music"/>
    <n v="0.63920454545454541"/>
    <n v="54.153846153846153"/>
    <x v="4"/>
    <x v="35"/>
    <x v="2523"/>
    <d v="2014-11-18T00:24:52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n v="1416338557"/>
    <b v="0"/>
    <x v="68"/>
    <b v="1"/>
    <s v="music/classical music"/>
    <n v="0.98425196850393704"/>
    <n v="177.2093023255814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n v="1338322571"/>
    <b v="0"/>
    <x v="144"/>
    <b v="1"/>
    <s v="music/classical music"/>
    <n v="0.99676052828308004"/>
    <n v="100.325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n v="1415585474"/>
    <b v="0"/>
    <x v="51"/>
    <b v="1"/>
    <s v="music/classical music"/>
    <n v="0.88534749889331565"/>
    <n v="136.909090909090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n v="1380477691"/>
    <b v="0"/>
    <x v="26"/>
    <b v="1"/>
    <s v="music/classical music"/>
    <n v="0.97919216646266827"/>
    <n v="57.535211267605632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b v="0"/>
    <x v="75"/>
    <b v="1"/>
    <s v="music/classical music"/>
    <n v="0.93240310583474562"/>
    <n v="52.962839506172834"/>
    <x v="4"/>
    <x v="35"/>
    <x v="2528"/>
    <d v="2015-08-20T11:00:00"/>
  </r>
  <r>
    <n v="2529"/>
    <s v="UrbanArias is DC's Contemporary Opera Company"/>
    <s v="Opera. Short. New."/>
    <x v="12"/>
    <n v="6257"/>
    <x v="0"/>
    <s v="US"/>
    <s v="USD"/>
    <n v="1332636975"/>
    <n v="1328752575"/>
    <b v="0"/>
    <x v="88"/>
    <b v="1"/>
    <s v="music/classical music"/>
    <n v="0.95892600287677798"/>
    <n v="82.328947368421055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b v="0"/>
    <x v="53"/>
    <b v="1"/>
    <s v="music/classical music"/>
    <n v="1"/>
    <n v="135.41666666666666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b v="0"/>
    <x v="42"/>
    <b v="1"/>
    <s v="music/classical music"/>
    <n v="0.99601593625498008"/>
    <n v="74.06557377049181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b v="0"/>
    <x v="65"/>
    <b v="1"/>
    <s v="music/classical music"/>
    <n v="0.79286422200198214"/>
    <n v="84.083333333333329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n v="1359568911"/>
    <b v="0"/>
    <x v="327"/>
    <b v="1"/>
    <s v="music/classical music"/>
    <n v="0.90361445783132532"/>
    <n v="61.029411764705884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b v="0"/>
    <x v="25"/>
    <b v="1"/>
    <s v="music/classical music"/>
    <n v="0.95238095238095233"/>
    <n v="150"/>
    <x v="4"/>
    <x v="35"/>
    <x v="2534"/>
    <d v="2010-01-01T06:00:00"/>
  </r>
  <r>
    <n v="2535"/>
    <s v="Mark Hayes Requiem Recording"/>
    <s v="Mark Hayes: Requiem Recording"/>
    <x v="22"/>
    <n v="20755"/>
    <x v="0"/>
    <s v="US"/>
    <s v="USD"/>
    <n v="1417463945"/>
    <n v="1414781945"/>
    <b v="0"/>
    <x v="76"/>
    <b v="1"/>
    <s v="music/classical music"/>
    <n v="0.96362322331968198"/>
    <n v="266.08974358974359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b v="0"/>
    <x v="80"/>
    <b v="1"/>
    <s v="music/classical music"/>
    <n v="0.86206896551724133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b v="0"/>
    <x v="202"/>
    <b v="1"/>
    <s v="music/classical music"/>
    <n v="0.90909090909090906"/>
    <n v="100"/>
    <x v="4"/>
    <x v="35"/>
    <x v="2537"/>
    <d v="2011-08-01T15:34:15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n v="1359029661"/>
    <b v="0"/>
    <x v="333"/>
    <b v="1"/>
    <s v="music/classical music"/>
    <n v="0.88481785287150438"/>
    <n v="109.96308108108107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b v="0"/>
    <x v="211"/>
    <b v="1"/>
    <s v="music/classical music"/>
    <n v="0.99750623441396513"/>
    <n v="169.91525423728814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b v="0"/>
    <x v="74"/>
    <b v="1"/>
    <s v="music/classical music"/>
    <n v="0.96711798839458418"/>
    <n v="95.740740740740748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b v="0"/>
    <x v="287"/>
    <b v="1"/>
    <s v="music/classical music"/>
    <n v="0.93432995194874535"/>
    <n v="59.460317460317462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n v="1377252857"/>
    <b v="0"/>
    <x v="62"/>
    <b v="1"/>
    <s v="music/classical music"/>
    <n v="0.96551724137931039"/>
    <n v="55.769230769230766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b v="0"/>
    <x v="62"/>
    <b v="1"/>
    <s v="music/classical music"/>
    <n v="0.63938618925831203"/>
    <n v="30.076923076923077"/>
    <x v="4"/>
    <x v="35"/>
    <x v="2543"/>
    <d v="2011-01-02T03:00:00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n v="1339158569"/>
    <b v="0"/>
    <x v="7"/>
    <b v="1"/>
    <s v="music/classical music"/>
    <n v="0.99186669311644515"/>
    <n v="88.438596491228068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n v="1421983138"/>
    <b v="0"/>
    <x v="42"/>
    <b v="1"/>
    <s v="music/classical music"/>
    <n v="0.51203277009728621"/>
    <n v="64.032786885245898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n v="1378586179"/>
    <b v="0"/>
    <x v="71"/>
    <b v="1"/>
    <s v="music/classical music"/>
    <n v="0.8951406649616368"/>
    <n v="60.153846153846153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b v="0"/>
    <x v="179"/>
    <b v="1"/>
    <s v="music/classical music"/>
    <n v="0.83434466019417475"/>
    <n v="49.19402985074626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b v="0"/>
    <x v="77"/>
    <b v="1"/>
    <s v="music/classical music"/>
    <n v="0.98183603338242509"/>
    <n v="165.162162162162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n v="1366999870"/>
    <b v="0"/>
    <x v="77"/>
    <b v="1"/>
    <s v="music/classical music"/>
    <n v="0.97273853779429986"/>
    <n v="43.621621621621621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b v="0"/>
    <x v="3"/>
    <b v="1"/>
    <s v="music/classical music"/>
    <n v="0.99160945842868042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n v="1329890585"/>
    <b v="0"/>
    <x v="66"/>
    <b v="1"/>
    <s v="music/classical music"/>
    <n v="0.97338100913786252"/>
    <n v="67.419642857142861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n v="1486149981"/>
    <b v="0"/>
    <x v="59"/>
    <b v="1"/>
    <s v="music/classical music"/>
    <n v="0.93896713615023475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b v="0"/>
    <x v="65"/>
    <b v="1"/>
    <s v="music/classical music"/>
    <n v="0.64294899271324479"/>
    <n v="38.88333333333333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b v="0"/>
    <x v="85"/>
    <b v="1"/>
    <s v="music/classical music"/>
    <n v="0.81433224755700329"/>
    <n v="54.985074626865675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b v="0"/>
    <x v="2"/>
    <b v="1"/>
    <s v="music/classical music"/>
    <n v="0.9315323707498836"/>
    <n v="61.342857142857142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b v="0"/>
    <x v="69"/>
    <b v="1"/>
    <s v="music/classical music"/>
    <n v="0.94783715012722647"/>
    <n v="23.117647058823529"/>
    <x v="4"/>
    <x v="35"/>
    <x v="2556"/>
    <d v="2012-12-24T23:47:37"/>
  </r>
  <r>
    <n v="2557"/>
    <s v="European Tour"/>
    <s v="Raising money for our concert tour of Switzerland and Germany in June/July 2014"/>
    <x v="42"/>
    <n v="1066"/>
    <x v="0"/>
    <s v="GB"/>
    <s v="GBP"/>
    <n v="1400176386"/>
    <n v="1397584386"/>
    <b v="0"/>
    <x v="17"/>
    <b v="1"/>
    <s v="music/classical music"/>
    <n v="0.84427767354596628"/>
    <n v="29.611111111111111"/>
    <x v="4"/>
    <x v="35"/>
    <x v="2557"/>
    <d v="2014-05-15T17:53:06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n v="1427747906"/>
    <b v="0"/>
    <x v="59"/>
    <b v="1"/>
    <s v="music/classical music"/>
    <n v="0.91844232182218954"/>
    <n v="75.611111111111114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b v="0"/>
    <x v="20"/>
    <b v="1"/>
    <s v="music/classical music"/>
    <n v="0.898876404494382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n v="1423090174"/>
    <b v="0"/>
    <x v="64"/>
    <b v="1"/>
    <s v="music/classical music"/>
    <n v="0.99900099900099903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n v="1442148089"/>
    <b v="0"/>
    <x v="78"/>
    <b v="0"/>
    <s v="food/food trucks"/>
    <e v="#DIV/0!"/>
    <e v="#DIV/0!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n v="1471005339"/>
    <b v="0"/>
    <x v="83"/>
    <b v="0"/>
    <s v="food/food trucks"/>
    <n v="133.33333333333334"/>
    <n v="25"/>
    <x v="7"/>
    <x v="19"/>
    <x v="2562"/>
    <d v="2016-10-11T12:35:39"/>
  </r>
  <r>
    <n v="2563"/>
    <s v="Phoenix Pearl Boba Tea Truck (Canceled)"/>
    <s v="Michigan based bubble tea and specialty ice cream food truck"/>
    <x v="22"/>
    <n v="0"/>
    <x v="1"/>
    <s v="US"/>
    <s v="USD"/>
    <n v="1438226451"/>
    <n v="1433042451"/>
    <b v="0"/>
    <x v="78"/>
    <b v="0"/>
    <s v="food/food trucks"/>
    <e v="#DIV/0!"/>
    <e v="#DIV/0!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n v="1404262699"/>
    <b v="0"/>
    <x v="78"/>
    <b v="0"/>
    <s v="food/food trucks"/>
    <e v="#DIV/0!"/>
    <e v="#DIV/0!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n v="1457710589"/>
    <b v="0"/>
    <x v="29"/>
    <b v="0"/>
    <s v="food/food trucks"/>
    <n v="100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n v="1406071948"/>
    <b v="0"/>
    <x v="78"/>
    <b v="0"/>
    <s v="food/food trucks"/>
    <e v="#DIV/0!"/>
    <e v="#DIV/0!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n v="1427231138"/>
    <b v="0"/>
    <x v="84"/>
    <b v="0"/>
    <s v="food/food trucks"/>
    <n v="375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n v="1470153594"/>
    <b v="0"/>
    <x v="29"/>
    <b v="0"/>
    <s v="food/food trucks"/>
    <n v="200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b v="0"/>
    <x v="84"/>
    <b v="0"/>
    <s v="food/food trucks"/>
    <n v="44.827586206896555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n v="1483998035"/>
    <b v="0"/>
    <x v="84"/>
    <b v="0"/>
    <s v="food/food trucks"/>
    <n v="118.64406779661017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n v="1458461521"/>
    <b v="0"/>
    <x v="80"/>
    <b v="0"/>
    <s v="food/food trucks"/>
    <n v="400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n v="1426301517"/>
    <b v="0"/>
    <x v="78"/>
    <b v="0"/>
    <s v="food/food trucks"/>
    <e v="#DIV/0!"/>
    <e v="#DIV/0!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b v="0"/>
    <x v="78"/>
    <b v="0"/>
    <s v="food/food trucks"/>
    <e v="#DIV/0!"/>
    <e v="#DIV/0!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b v="0"/>
    <x v="78"/>
    <b v="0"/>
    <s v="food/food trucks"/>
    <e v="#DIV/0!"/>
    <e v="#DIV/0!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b v="0"/>
    <x v="78"/>
    <b v="0"/>
    <s v="food/food trucks"/>
    <e v="#DIV/0!"/>
    <e v="#DIV/0!"/>
    <x v="7"/>
    <x v="19"/>
    <x v="2575"/>
    <d v="2015-01-12T02:36:34"/>
  </r>
  <r>
    <n v="2576"/>
    <s v="2 Go Fast Food (Canceled)"/>
    <s v="A New Twist with an American and Philippine fast food Mobile Trailer."/>
    <x v="3"/>
    <n v="0"/>
    <x v="1"/>
    <s v="US"/>
    <s v="USD"/>
    <n v="1428707647"/>
    <n v="1424823247"/>
    <b v="0"/>
    <x v="78"/>
    <b v="0"/>
    <s v="food/food trucks"/>
    <e v="#DIV/0!"/>
    <e v="#DIV/0!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b v="0"/>
    <x v="78"/>
    <b v="0"/>
    <s v="food/food trucks"/>
    <e v="#DIV/0!"/>
    <e v="#DIV/0!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b v="0"/>
    <x v="78"/>
    <b v="0"/>
    <s v="food/food trucks"/>
    <e v="#DIV/0!"/>
    <e v="#DIV/0!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b v="0"/>
    <x v="8"/>
    <b v="0"/>
    <s v="food/food trucks"/>
    <n v="722.02166064981952"/>
    <n v="23.083333333333332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n v="1429170603"/>
    <b v="0"/>
    <x v="84"/>
    <b v="0"/>
    <s v="food/food trucks"/>
    <n v="166.66666666666666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n v="1445094298"/>
    <b v="0"/>
    <x v="202"/>
    <b v="0"/>
    <s v="food/food trucks"/>
    <n v="9.433962264150944"/>
    <n v="48.18181818181818"/>
    <x v="7"/>
    <x v="19"/>
    <x v="2581"/>
    <d v="2015-11-16T16:04:58"/>
  </r>
  <r>
    <n v="2582"/>
    <s v="Drunken Wings"/>
    <s v="The place where chicken meets liquor for the first time!"/>
    <x v="161"/>
    <n v="1"/>
    <x v="2"/>
    <s v="US"/>
    <s v="USD"/>
    <n v="1477784634"/>
    <n v="1475192634"/>
    <b v="0"/>
    <x v="29"/>
    <b v="0"/>
    <s v="food/food trucks"/>
    <n v="90000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n v="1421346480"/>
    <b v="0"/>
    <x v="81"/>
    <b v="0"/>
    <s v="food/food trucks"/>
    <n v="200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n v="1431749369"/>
    <b v="0"/>
    <x v="78"/>
    <b v="0"/>
    <s v="food/food trucks"/>
    <e v="#DIV/0!"/>
    <e v="#DIV/0!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b v="0"/>
    <x v="29"/>
    <b v="0"/>
    <s v="food/food trucks"/>
    <n v="600"/>
    <n v="50"/>
    <x v="7"/>
    <x v="19"/>
    <x v="2585"/>
    <d v="2014-07-05T23:07:12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n v="1448438136"/>
    <b v="0"/>
    <x v="29"/>
    <b v="0"/>
    <s v="food/food trucks"/>
    <n v="600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n v="1448899953"/>
    <b v="0"/>
    <x v="79"/>
    <b v="0"/>
    <s v="food/food trucks"/>
    <n v="41.084634346754314"/>
    <n v="202.83333333333334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b v="0"/>
    <x v="22"/>
    <b v="0"/>
    <s v="food/food trucks"/>
    <n v="25.751072961373392"/>
    <n v="29.125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b v="0"/>
    <x v="29"/>
    <b v="0"/>
    <s v="food/food trucks"/>
    <n v="10000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b v="0"/>
    <x v="78"/>
    <b v="0"/>
    <s v="food/food trucks"/>
    <e v="#DIV/0!"/>
    <e v="#DIV/0!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b v="0"/>
    <x v="84"/>
    <b v="0"/>
    <s v="food/food trucks"/>
    <n v="57.692307692307693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b v="0"/>
    <x v="29"/>
    <b v="0"/>
    <s v="food/food trucks"/>
    <n v="600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n v="1427401026"/>
    <b v="0"/>
    <x v="78"/>
    <b v="0"/>
    <s v="food/food trucks"/>
    <e v="#DIV/0!"/>
    <e v="#DIV/0!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n v="1404861228"/>
    <b v="0"/>
    <x v="29"/>
    <b v="0"/>
    <s v="food/food trucks"/>
    <n v="80000"/>
    <n v="1"/>
    <x v="7"/>
    <x v="19"/>
    <x v="2594"/>
    <d v="2014-08-07T23:13:48"/>
  </r>
  <r>
    <n v="2595"/>
    <s v="Food Truck for Little Fox Bakery"/>
    <s v="Looking to put the best baked goods in Bowling Green on wheels"/>
    <x v="36"/>
    <n v="1825"/>
    <x v="2"/>
    <s v="US"/>
    <s v="USD"/>
    <n v="1487915500"/>
    <n v="1485323500"/>
    <b v="0"/>
    <x v="10"/>
    <b v="0"/>
    <s v="food/food trucks"/>
    <n v="8.2191780821917817"/>
    <n v="96.05263157894737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b v="0"/>
    <x v="74"/>
    <b v="0"/>
    <s v="food/food trucks"/>
    <n v="4.2393410852713176"/>
    <n v="305.7777777777777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b v="0"/>
    <x v="63"/>
    <b v="0"/>
    <s v="food/food trucks"/>
    <n v="17.647058823529413"/>
    <n v="12.142857142857142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n v="1440447001"/>
    <b v="0"/>
    <x v="25"/>
    <b v="0"/>
    <s v="food/food trucks"/>
    <n v="2.5641025641025643"/>
    <n v="83.571428571428569"/>
    <x v="7"/>
    <x v="19"/>
    <x v="2598"/>
    <d v="2015-09-23T20:10:01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n v="1403201147"/>
    <b v="0"/>
    <x v="81"/>
    <b v="0"/>
    <s v="food/food trucks"/>
    <n v="100.45555555555555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n v="1453757800"/>
    <b v="0"/>
    <x v="209"/>
    <b v="0"/>
    <s v="food/food trucks"/>
    <n v="14.425851125216388"/>
    <n v="115.5333333333333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b v="1"/>
    <x v="299"/>
    <b v="1"/>
    <s v="technology/space exploration"/>
    <n v="0.15119443604475355"/>
    <n v="21.900662251655628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n v="1412358968"/>
    <b v="1"/>
    <x v="463"/>
    <b v="1"/>
    <s v="technology/space exploration"/>
    <n v="0.30666223710101964"/>
    <n v="80.022494887525568"/>
    <x v="2"/>
    <x v="36"/>
    <x v="2602"/>
    <d v="2014-11-12T21:20:00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n v="1386626054"/>
    <b v="1"/>
    <x v="133"/>
    <b v="1"/>
    <s v="technology/space exploration"/>
    <n v="0.98536036036036034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b v="1"/>
    <x v="306"/>
    <b v="1"/>
    <s v="technology/space exploration"/>
    <n v="0.95952714502293279"/>
    <n v="64.933333333333323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b v="1"/>
    <x v="464"/>
    <b v="1"/>
    <s v="technology/space exploration"/>
    <n v="0.93091173402138871"/>
    <n v="60.965703745743475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n v="1396026382"/>
    <b v="1"/>
    <x v="465"/>
    <b v="1"/>
    <s v="technology/space exploration"/>
    <n v="0.90864034363125723"/>
    <n v="31.4441558441558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n v="1435611572"/>
    <b v="1"/>
    <x v="367"/>
    <b v="1"/>
    <s v="technology/space exploration"/>
    <n v="0.2452783909737552"/>
    <n v="81.949748743718587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n v="1485976468"/>
    <b v="1"/>
    <x v="466"/>
    <b v="1"/>
    <s v="technology/space exploration"/>
    <n v="0.44657809534442333"/>
    <n v="58.92763157894737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b v="1"/>
    <x v="467"/>
    <b v="1"/>
    <s v="technology/space exploration"/>
    <n v="0.32916271632221045"/>
    <n v="157.29347633136095"/>
    <x v="2"/>
    <x v="36"/>
    <x v="2609"/>
    <d v="2012-07-15T05:42:31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n v="1468444125"/>
    <b v="1"/>
    <x v="468"/>
    <b v="1"/>
    <s v="technology/space exploration"/>
    <n v="0.70758836850916274"/>
    <n v="55.758509532062391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b v="1"/>
    <x v="469"/>
    <b v="1"/>
    <s v="technology/space exploration"/>
    <n v="3.5834120598104049E-2"/>
    <n v="83.802893802893806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n v="1418095570"/>
    <b v="1"/>
    <x v="324"/>
    <b v="1"/>
    <s v="technology/space exploration"/>
    <n v="0.58220332519607154"/>
    <n v="58.422210884353746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b v="1"/>
    <x v="33"/>
    <b v="1"/>
    <s v="technology/space exploration"/>
    <n v="0.98996832101372756"/>
    <n v="270.57142857142856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b v="1"/>
    <x v="61"/>
    <b v="1"/>
    <s v="technology/space exploration"/>
    <n v="0.98039215686274506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b v="0"/>
    <x v="250"/>
    <b v="1"/>
    <s v="technology/space exploration"/>
    <n v="0.58904916102443328"/>
    <n v="47.180555555555557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n v="1437954729"/>
    <b v="1"/>
    <x v="146"/>
    <b v="1"/>
    <s v="technology/space exploration"/>
    <n v="0.87310318333420645"/>
    <n v="120.30882352941177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n v="1411246751"/>
    <b v="1"/>
    <x v="180"/>
    <b v="1"/>
    <s v="technology/space exploration"/>
    <n v="0.11394712853236098"/>
    <n v="27.59748427672956"/>
    <x v="2"/>
    <x v="36"/>
    <x v="2617"/>
    <d v="2014-10-20T20:59:11"/>
  </r>
  <r>
    <n v="2618"/>
    <s v="SPACE ART FEATURING ASTRONAUTS #WeBelieveInAstronauts"/>
    <s v="LTD ED COLLECTIBLE SPACE ART FEAT. ASTRONAUTS"/>
    <x v="36"/>
    <n v="15808"/>
    <x v="0"/>
    <s v="US"/>
    <s v="USD"/>
    <n v="1449000061"/>
    <n v="1443812461"/>
    <b v="1"/>
    <x v="99"/>
    <b v="1"/>
    <s v="technology/space exploration"/>
    <n v="0.94888663967611331"/>
    <n v="205.298701298701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b v="1"/>
    <x v="28"/>
    <b v="1"/>
    <s v="technology/space exploration"/>
    <n v="0.53078556263269638"/>
    <n v="35.54716981132075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b v="1"/>
    <x v="470"/>
    <b v="1"/>
    <s v="technology/space exploration"/>
    <n v="0.69612525970826999"/>
    <n v="74.639488409272587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b v="1"/>
    <x v="471"/>
    <b v="1"/>
    <s v="technology/space exploration"/>
    <n v="0.6854949273375377"/>
    <n v="47.058064516129029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b v="0"/>
    <x v="142"/>
    <b v="1"/>
    <s v="technology/space exploration"/>
    <n v="0.76228808391267233"/>
    <n v="26.591351351351353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b v="0"/>
    <x v="95"/>
    <b v="1"/>
    <s v="technology/space exploration"/>
    <n v="0.8771929824561403"/>
    <n v="36.774193548387096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b v="0"/>
    <x v="472"/>
    <b v="1"/>
    <s v="technology/space exploration"/>
    <n v="7.2494203861856857E-2"/>
    <n v="31.820544982698959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b v="0"/>
    <x v="47"/>
    <b v="1"/>
    <s v="technology/space exploration"/>
    <n v="0.10460251046025104"/>
    <n v="27.576923076923077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n v="1430751869"/>
    <b v="0"/>
    <x v="133"/>
    <b v="1"/>
    <s v="technology/space exploration"/>
    <n v="0.8928571428571429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b v="0"/>
    <x v="43"/>
    <b v="1"/>
    <s v="technology/space exploration"/>
    <n v="0.15463917525773196"/>
    <n v="21.555555555555557"/>
    <x v="2"/>
    <x v="36"/>
    <x v="2627"/>
    <d v="2015-11-26T20:54:21"/>
  </r>
  <r>
    <n v="2628"/>
    <s v="Pie In Space!"/>
    <s v="A high school freshman is sending pie into space and you can be a part of it.  GO SCIENCE!!!"/>
    <x v="357"/>
    <n v="926"/>
    <x v="0"/>
    <s v="US"/>
    <s v="USD"/>
    <n v="1417389067"/>
    <n v="1415661067"/>
    <b v="0"/>
    <x v="64"/>
    <b v="1"/>
    <s v="technology/space exploration"/>
    <n v="0.90604751619870405"/>
    <n v="44.095238095238095"/>
    <x v="2"/>
    <x v="36"/>
    <x v="2628"/>
    <d v="2014-11-30T23:11:07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n v="1429016122"/>
    <b v="0"/>
    <x v="61"/>
    <b v="1"/>
    <s v="technology/space exploration"/>
    <n v="0.78284014404258651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n v="1464921112"/>
    <b v="0"/>
    <x v="75"/>
    <b v="1"/>
    <s v="technology/space exploration"/>
    <n v="0.6333122229259025"/>
    <n v="38.987654320987652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n v="1438488227"/>
    <b v="0"/>
    <x v="172"/>
    <b v="1"/>
    <s v="technology/space exploration"/>
    <n v="0.87210379779401348"/>
    <n v="80.185489510489504"/>
    <x v="2"/>
    <x v="36"/>
    <x v="2631"/>
    <d v="2015-08-30T04:03:47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n v="1462325339"/>
    <b v="0"/>
    <x v="288"/>
    <b v="1"/>
    <s v="technology/space exploration"/>
    <n v="0.72987721691678031"/>
    <n v="34.904761904761905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n v="1390938332"/>
    <b v="0"/>
    <x v="473"/>
    <b v="1"/>
    <s v="technology/space exploration"/>
    <n v="0.28199199142744347"/>
    <n v="89.100502512562812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n v="1472571921"/>
    <b v="0"/>
    <x v="20"/>
    <b v="1"/>
    <s v="technology/space exploration"/>
    <n v="0.94320486815415816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b v="0"/>
    <x v="87"/>
    <b v="1"/>
    <s v="technology/space exploration"/>
    <n v="1"/>
    <n v="136.904761904761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b v="0"/>
    <x v="133"/>
    <b v="1"/>
    <s v="technology/space exploration"/>
    <n v="0.53390282968499736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n v="1474895475"/>
    <b v="0"/>
    <x v="55"/>
    <b v="1"/>
    <s v="technology/space exploration"/>
    <n v="0.60168471720818295"/>
    <n v="31.9615384615384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n v="1418766895"/>
    <b v="0"/>
    <x v="25"/>
    <b v="1"/>
    <s v="technology/space exploration"/>
    <n v="0.98300283286118983"/>
    <n v="25.214285714285715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b v="0"/>
    <x v="72"/>
    <b v="1"/>
    <s v="technology/space exploration"/>
    <n v="0.6097560975609756"/>
    <n v="10.040816326530612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b v="0"/>
    <x v="50"/>
    <b v="1"/>
    <s v="technology/space exploration"/>
    <n v="0.94637223974763407"/>
    <n v="45.94202898550725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n v="1409341863"/>
    <b v="0"/>
    <x v="29"/>
    <b v="0"/>
    <s v="technology/space exploration"/>
    <n v="100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b v="0"/>
    <x v="78"/>
    <b v="0"/>
    <s v="technology/space exploration"/>
    <e v="#DIV/0!"/>
    <e v="#DIV/0!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b v="1"/>
    <x v="474"/>
    <b v="0"/>
    <s v="technology/space exploration"/>
    <n v="2.9797616673387521"/>
    <n v="223.58248500999335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n v="1486580435"/>
    <b v="1"/>
    <x v="47"/>
    <b v="0"/>
    <s v="technology/space exploration"/>
    <n v="48.709206039941549"/>
    <n v="39.480769230769234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b v="1"/>
    <x v="23"/>
    <b v="0"/>
    <s v="technology/space exploration"/>
    <n v="9.5238095238095237"/>
    <n v="91.30434782608695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b v="1"/>
    <x v="475"/>
    <b v="0"/>
    <s v="technology/space exploration"/>
    <n v="11.880316738748508"/>
    <n v="78.66620560747662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b v="0"/>
    <x v="83"/>
    <b v="0"/>
    <s v="technology/space exploration"/>
    <n v="69.444444444444443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b v="0"/>
    <x v="79"/>
    <b v="0"/>
    <s v="technology/space exploration"/>
    <n v="113.20754716981132"/>
    <n v="17.666666666666668"/>
    <x v="2"/>
    <x v="36"/>
    <x v="2648"/>
    <d v="2016-03-09T17:09:20"/>
  </r>
  <r>
    <n v="2649"/>
    <s v="The Mission - Please Check Back Soon (Canceled)"/>
    <s v="They have launched a Kickstarter."/>
    <x v="152"/>
    <n v="124"/>
    <x v="1"/>
    <s v="US"/>
    <s v="USD"/>
    <n v="1454370941"/>
    <n v="1449186941"/>
    <b v="0"/>
    <x v="83"/>
    <b v="0"/>
    <s v="technology/space exploration"/>
    <n v="1008.0645161290323"/>
    <n v="41.333333333333336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b v="0"/>
    <x v="81"/>
    <b v="0"/>
    <s v="technology/space exploration"/>
    <n v="167.5977653631285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b v="0"/>
    <x v="57"/>
    <b v="0"/>
    <s v="technology/space exploration"/>
    <n v="53.506592776609978"/>
    <n v="307.8235294117647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b v="0"/>
    <x v="202"/>
    <b v="0"/>
    <s v="technology/space exploration"/>
    <n v="112.99435028248588"/>
    <n v="80.454545454545453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n v="1399909127"/>
    <b v="0"/>
    <x v="16"/>
    <b v="0"/>
    <s v="technology/space exploration"/>
    <n v="8.6793737236215112"/>
    <n v="83.942857142857136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b v="0"/>
    <x v="79"/>
    <b v="0"/>
    <s v="technology/space exploration"/>
    <n v="1960.7843137254902"/>
    <n v="8.5"/>
    <x v="2"/>
    <x v="36"/>
    <x v="2654"/>
    <d v="2015-04-21T13:25:26"/>
  </r>
  <r>
    <n v="2655"/>
    <s v="Balloons (Canceled)"/>
    <s v="Thank you for your support!"/>
    <x v="36"/>
    <n v="3155"/>
    <x v="1"/>
    <s v="US"/>
    <s v="USD"/>
    <n v="1455048000"/>
    <n v="1452631647"/>
    <b v="0"/>
    <x v="68"/>
    <b v="0"/>
    <s v="technology/space exploration"/>
    <n v="4.7543581616481774"/>
    <n v="73.372093023255815"/>
    <x v="2"/>
    <x v="36"/>
    <x v="2655"/>
    <d v="2016-02-09T20:00:00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n v="1485966688"/>
    <b v="0"/>
    <x v="215"/>
    <b v="0"/>
    <s v="technology/space exploration"/>
    <n v="8.7438064704167875"/>
    <n v="112.8618421052631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b v="0"/>
    <x v="211"/>
    <b v="0"/>
    <s v="technology/space exploration"/>
    <n v="5.336767839925427"/>
    <n v="95.277627118644077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n v="1467321194"/>
    <b v="0"/>
    <x v="80"/>
    <b v="0"/>
    <s v="technology/space exploration"/>
    <n v="1076.9230769230769"/>
    <n v="22.75"/>
    <x v="2"/>
    <x v="36"/>
    <x v="2658"/>
    <d v="2016-07-30T21:13:14"/>
  </r>
  <r>
    <n v="2659"/>
    <s v="test (Canceled)"/>
    <s v="test"/>
    <x v="197"/>
    <n v="1333"/>
    <x v="1"/>
    <s v="US"/>
    <s v="USD"/>
    <n v="1429321210"/>
    <n v="1426729210"/>
    <b v="0"/>
    <x v="73"/>
    <b v="0"/>
    <s v="technology/space exploration"/>
    <n v="36.759189797449359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b v="0"/>
    <x v="81"/>
    <b v="0"/>
    <s v="technology/space exploration"/>
    <n v="1052.6315789473683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n v="1380150010"/>
    <b v="0"/>
    <x v="65"/>
    <b v="1"/>
    <s v="technology/makerspaces"/>
    <n v="0.97181729834791064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n v="1437587713"/>
    <b v="0"/>
    <x v="144"/>
    <b v="1"/>
    <s v="technology/makerspaces"/>
    <n v="0.93632958801498123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b v="0"/>
    <x v="66"/>
    <b v="1"/>
    <s v="technology/makerspaces"/>
    <n v="0.95605722002461846"/>
    <n v="373.55803571428572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n v="1446683797"/>
    <b v="0"/>
    <x v="201"/>
    <b v="1"/>
    <s v="technology/makerspaces"/>
    <n v="0.96685082872928174"/>
    <n v="174.03846153846155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b v="0"/>
    <x v="67"/>
    <b v="1"/>
    <s v="technology/makerspaces"/>
    <n v="0.81206496519721583"/>
    <n v="93.69565217391304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b v="0"/>
    <x v="190"/>
    <b v="1"/>
    <s v="technology/makerspaces"/>
    <n v="0.6277657002632222"/>
    <n v="77.327718446601949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b v="0"/>
    <x v="59"/>
    <b v="1"/>
    <s v="technology/makerspaces"/>
    <n v="0.90361445783132532"/>
    <n v="92.222222222222229"/>
    <x v="2"/>
    <x v="37"/>
    <x v="2667"/>
    <d v="2016-02-10T22:13:36"/>
  </r>
  <r>
    <n v="2668"/>
    <s v="UOttawa Makermobile"/>
    <s v="Creativity on the go! |_x000a_CrÃ©ativitÃ© en mouvement !"/>
    <x v="28"/>
    <n v="1707"/>
    <x v="0"/>
    <s v="CA"/>
    <s v="CAD"/>
    <n v="1447079520"/>
    <n v="1443449265"/>
    <b v="0"/>
    <x v="33"/>
    <b v="1"/>
    <s v="technology/makerspaces"/>
    <n v="0.58582308142940831"/>
    <n v="60.964285714285715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n v="1447203096"/>
    <b v="0"/>
    <x v="202"/>
    <b v="1"/>
    <s v="technology/makerspaces"/>
    <n v="0.79920079920079923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b v="1"/>
    <x v="65"/>
    <b v="0"/>
    <s v="technology/makerspaces"/>
    <n v="15.586372745490982"/>
    <n v="41.583333333333336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n v="1416419916"/>
    <b v="1"/>
    <x v="87"/>
    <b v="0"/>
    <s v="technology/makerspaces"/>
    <n v="8.8152327221438647"/>
    <n v="33.761904761904759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n v="1449436390"/>
    <b v="1"/>
    <x v="5"/>
    <b v="0"/>
    <s v="technology/makerspaces"/>
    <n v="3.0129557095510697"/>
    <n v="70.61702127659575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b v="1"/>
    <x v="36"/>
    <b v="0"/>
    <s v="technology/makerspaces"/>
    <n v="3.6258158085569252"/>
    <n v="167.15151515151516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b v="1"/>
    <x v="199"/>
    <b v="0"/>
    <s v="technology/makerspaces"/>
    <n v="1.5913430935709738"/>
    <n v="128.61988304093566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b v="1"/>
    <x v="60"/>
    <b v="0"/>
    <s v="technology/makerspaces"/>
    <n v="13.178703215603585"/>
    <n v="65.41379310344827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b v="0"/>
    <x v="82"/>
    <b v="0"/>
    <s v="technology/makerspaces"/>
    <n v="1.9848771266540643"/>
    <n v="117.555555555555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n v="1401756143"/>
    <b v="0"/>
    <x v="74"/>
    <b v="0"/>
    <s v="technology/makerspaces"/>
    <n v="5.7101024890190333"/>
    <n v="126.481481481481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b v="0"/>
    <x v="84"/>
    <b v="0"/>
    <s v="technology/makerspaces"/>
    <n v="7272.727272727273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b v="0"/>
    <x v="83"/>
    <b v="0"/>
    <s v="technology/makerspaces"/>
    <n v="303.030303030303"/>
    <n v="44"/>
    <x v="2"/>
    <x v="37"/>
    <x v="2679"/>
    <d v="2015-02-28T00:01:34"/>
  </r>
  <r>
    <n v="2680"/>
    <s v="iHeart Pillow"/>
    <s v="iHeartPillow, Connecting loved ones"/>
    <x v="261"/>
    <n v="276"/>
    <x v="2"/>
    <s v="ES"/>
    <s v="EUR"/>
    <n v="1459915491"/>
    <n v="1457327091"/>
    <b v="0"/>
    <x v="80"/>
    <b v="0"/>
    <s v="technology/makerspaces"/>
    <n v="115.94202898550725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n v="1402867750"/>
    <b v="0"/>
    <x v="84"/>
    <b v="0"/>
    <s v="food/food trucks"/>
    <n v="145.45454545454547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n v="1413838540"/>
    <b v="0"/>
    <x v="9"/>
    <b v="0"/>
    <s v="food/food trucks"/>
    <n v="3.5335689045936394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b v="0"/>
    <x v="83"/>
    <b v="0"/>
    <s v="food/food trucks"/>
    <n v="416.66666666666669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b v="0"/>
    <x v="80"/>
    <b v="0"/>
    <s v="food/food trucks"/>
    <n v="87.5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n v="1424968930"/>
    <b v="0"/>
    <x v="29"/>
    <b v="0"/>
    <s v="food/food trucks"/>
    <n v="5000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b v="0"/>
    <x v="78"/>
    <b v="0"/>
    <s v="food/food trucks"/>
    <e v="#DIV/0!"/>
    <e v="#DIV/0!"/>
    <x v="7"/>
    <x v="19"/>
    <x v="2686"/>
    <d v="2014-09-30T23:23:43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n v="1432999318"/>
    <b v="0"/>
    <x v="78"/>
    <b v="0"/>
    <s v="food/food trucks"/>
    <e v="#DIV/0!"/>
    <e v="#DIV/0!"/>
    <x v="7"/>
    <x v="19"/>
    <x v="2687"/>
    <d v="2015-06-29T15:21:58"/>
  </r>
  <r>
    <n v="2688"/>
    <s v="Mac N Cheez Food Truck"/>
    <s v="The amazing gourmet Mac N Cheez Food Truck Campaigne!"/>
    <x v="63"/>
    <n v="74"/>
    <x v="2"/>
    <s v="US"/>
    <s v="USD"/>
    <n v="1424746800"/>
    <n v="1422067870"/>
    <b v="0"/>
    <x v="25"/>
    <b v="0"/>
    <s v="food/food trucks"/>
    <n v="675.67567567567562"/>
    <n v="5.2857142857142856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b v="0"/>
    <x v="29"/>
    <b v="0"/>
    <s v="food/food trucks"/>
    <n v="35000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b v="0"/>
    <x v="115"/>
    <b v="0"/>
    <s v="food/food trucks"/>
    <n v="9.3174935942231532"/>
    <n v="72.762711864406782"/>
    <x v="7"/>
    <x v="19"/>
    <x v="2690"/>
    <d v="2015-06-03T02:31:16"/>
  </r>
  <r>
    <n v="2691"/>
    <s v="Cook"/>
    <s v="A Great New local Food Truck serving up ethnic fusion inspired eats in Ottawa."/>
    <x v="99"/>
    <n v="35"/>
    <x v="2"/>
    <s v="CA"/>
    <s v="CAD"/>
    <n v="1431278557"/>
    <n v="1427390557"/>
    <b v="0"/>
    <x v="84"/>
    <b v="0"/>
    <s v="food/food trucks"/>
    <n v="1857.1428571428571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b v="0"/>
    <x v="29"/>
    <b v="0"/>
    <s v="food/food trucks"/>
    <n v="140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b v="0"/>
    <x v="83"/>
    <b v="0"/>
    <s v="food/food trucks"/>
    <n v="125"/>
    <n v="13.333333333333334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b v="0"/>
    <x v="29"/>
    <b v="0"/>
    <s v="food/food trucks"/>
    <n v="30000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n v="1423801318"/>
    <b v="0"/>
    <x v="83"/>
    <b v="0"/>
    <s v="food/food trucks"/>
    <n v="211.26760563380282"/>
    <n v="23.666666666666668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b v="0"/>
    <x v="44"/>
    <b v="0"/>
    <s v="food/food trucks"/>
    <n v="17.699115044247787"/>
    <n v="89.21052631578948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n v="1435876423"/>
    <b v="0"/>
    <x v="47"/>
    <b v="0"/>
    <s v="food/food trucks"/>
    <n v="3.7947533410328327"/>
    <n v="116.55769230769231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n v="1401312808"/>
    <b v="0"/>
    <x v="84"/>
    <b v="0"/>
    <s v="food/food trucks"/>
    <n v="307.57400999615533"/>
    <n v="13.005000000000001"/>
    <x v="7"/>
    <x v="19"/>
    <x v="2698"/>
    <d v="2014-06-27T21:33:28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n v="1404941463"/>
    <b v="0"/>
    <x v="78"/>
    <b v="0"/>
    <s v="food/food trucks"/>
    <e v="#DIV/0!"/>
    <e v="#DIV/0!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n v="1408481972"/>
    <b v="0"/>
    <x v="80"/>
    <b v="0"/>
    <s v="food/food trucks"/>
    <n v="142.84285714285716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b v="0"/>
    <x v="67"/>
    <b v="0"/>
    <s v="theater/spaces"/>
    <n v="2.1656050955414012"/>
    <n v="34.130434782608695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b v="1"/>
    <x v="55"/>
    <b v="0"/>
    <s v="theater/spaces"/>
    <n v="2.9061319383900028"/>
    <n v="132.34615384615384"/>
    <x v="1"/>
    <x v="38"/>
    <x v="2702"/>
    <d v="2017-04-05T18:14:37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n v="1485016430"/>
    <b v="0"/>
    <x v="43"/>
    <b v="0"/>
    <s v="theater/spaces"/>
    <n v="0.96385542168674698"/>
    <n v="922.22222222222217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b v="0"/>
    <x v="63"/>
    <b v="0"/>
    <s v="theater/spaces"/>
    <n v="16.593886462882097"/>
    <n v="163.57142857142858"/>
    <x v="1"/>
    <x v="38"/>
    <x v="2704"/>
    <d v="2017-04-05T19:41:54"/>
  </r>
  <r>
    <n v="2705"/>
    <s v="Fischer Theatre Marquee"/>
    <s v="Help light the lights at the historic Fischer Theatre in Danville, IL."/>
    <x v="281"/>
    <n v="1739"/>
    <x v="3"/>
    <s v="US"/>
    <s v="USD"/>
    <n v="1490389158"/>
    <n v="1486504758"/>
    <b v="0"/>
    <x v="22"/>
    <b v="0"/>
    <s v="theater/spaces"/>
    <n v="9.4882116158711902"/>
    <n v="217.375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n v="1410937483"/>
    <b v="1"/>
    <x v="40"/>
    <b v="1"/>
    <s v="theater/spaces"/>
    <n v="0.89049460614695708"/>
    <n v="149.44486692015209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n v="1367088443"/>
    <b v="1"/>
    <x v="476"/>
    <b v="1"/>
    <s v="theater/spaces"/>
    <n v="0.28502645579934421"/>
    <n v="71.237487309644663"/>
    <x v="1"/>
    <x v="38"/>
    <x v="2707"/>
    <d v="2013-05-27T06:59:00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n v="1463935526"/>
    <b v="1"/>
    <x v="477"/>
    <b v="1"/>
    <s v="theater/spaces"/>
    <n v="0.42878824228336598"/>
    <n v="44.464318398474738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b v="1"/>
    <x v="478"/>
    <b v="1"/>
    <s v="theater/spaces"/>
    <n v="0.98419384682006972"/>
    <n v="164.94480519480518"/>
    <x v="1"/>
    <x v="38"/>
    <x v="2709"/>
    <d v="2016-10-04T03:59:00"/>
  </r>
  <r>
    <n v="2710"/>
    <s v="House of Yes"/>
    <s v="Building Brooklyn's own creative venue for circus, theater and events of all types."/>
    <x v="127"/>
    <n v="92340.21"/>
    <x v="0"/>
    <s v="US"/>
    <s v="USD"/>
    <n v="1407549600"/>
    <n v="1404797428"/>
    <b v="1"/>
    <x v="479"/>
    <b v="1"/>
    <s v="theater/spaces"/>
    <n v="0.64977110188508336"/>
    <n v="84.871516544117654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b v="1"/>
    <x v="196"/>
    <b v="1"/>
    <s v="theater/spaces"/>
    <n v="0.99288979177247338"/>
    <n v="53.945205479452056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b v="1"/>
    <x v="235"/>
    <b v="1"/>
    <s v="theater/spaces"/>
    <n v="0.7611403265983947"/>
    <n v="50.53146853146853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b v="1"/>
    <x v="480"/>
    <b v="1"/>
    <s v="theater/spaces"/>
    <n v="0.97807801150219742"/>
    <n v="108.00140845070422"/>
    <x v="1"/>
    <x v="38"/>
    <x v="2713"/>
    <d v="2015-12-24T15:41:24"/>
  </r>
  <r>
    <n v="2714"/>
    <s v="The Crane Theater"/>
    <s v="The Crane will be the new home for independent theater in Northeast Minneapolis"/>
    <x v="31"/>
    <n v="29089"/>
    <x v="0"/>
    <s v="US"/>
    <s v="USD"/>
    <n v="1476486000"/>
    <n v="1474040596"/>
    <b v="1"/>
    <x v="120"/>
    <b v="1"/>
    <s v="theater/spaces"/>
    <n v="0.85943140018563713"/>
    <n v="95.373770491803285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b v="1"/>
    <x v="481"/>
    <b v="1"/>
    <s v="theater/spaces"/>
    <n v="0.37789693427962928"/>
    <n v="57.631016333938291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b v="1"/>
    <x v="482"/>
    <b v="1"/>
    <s v="theater/spaces"/>
    <n v="0.83347155069882417"/>
    <n v="64.16048128342245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n v="1414015049"/>
    <b v="1"/>
    <x v="166"/>
    <b v="1"/>
    <s v="theater/spaces"/>
    <n v="0.83261173649503761"/>
    <n v="92.387692307692305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n v="1459865945"/>
    <b v="1"/>
    <x v="265"/>
    <b v="1"/>
    <s v="theater/spaces"/>
    <n v="0.96540627514078836"/>
    <n v="125.97972972972973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b v="0"/>
    <x v="50"/>
    <b v="1"/>
    <s v="theater/spaces"/>
    <n v="0.91883614088820831"/>
    <n v="94.637681159420296"/>
    <x v="1"/>
    <x v="38"/>
    <x v="2719"/>
    <d v="2016-04-17T23:44:54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n v="1476270653"/>
    <b v="0"/>
    <x v="210"/>
    <b v="1"/>
    <s v="theater/spaces"/>
    <n v="0.8465680132741864"/>
    <n v="170.69942196531792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b v="0"/>
    <x v="314"/>
    <b v="1"/>
    <s v="technology/hardware"/>
    <n v="6.8399452804377564E-2"/>
    <n v="40.76208178438661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b v="0"/>
    <x v="333"/>
    <b v="1"/>
    <s v="technology/hardware"/>
    <n v="0.39597687495050288"/>
    <n v="68.254054054054052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b v="0"/>
    <x v="282"/>
    <b v="1"/>
    <s v="technology/hardware"/>
    <n v="0.71403070332024277"/>
    <n v="95.48863636363636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b v="0"/>
    <x v="483"/>
    <b v="1"/>
    <s v="technology/hardware"/>
    <n v="0.33684187539580285"/>
    <n v="7.1902649656526005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n v="1484070735"/>
    <b v="0"/>
    <x v="116"/>
    <b v="1"/>
    <s v="technology/hardware"/>
    <n v="0.6918380407146687"/>
    <n v="511.65486725663715"/>
    <x v="2"/>
    <x v="30"/>
    <x v="2725"/>
    <d v="2017-03-01T17:52:15"/>
  </r>
  <r>
    <n v="2726"/>
    <s v="Krimston TWO - Dual SIM case for iPhone"/>
    <s v="Krimston TWO: iPhone Dual SIM Case"/>
    <x v="57"/>
    <n v="105745"/>
    <x v="0"/>
    <s v="US"/>
    <s v="USD"/>
    <n v="1461333311"/>
    <n v="1458741311"/>
    <b v="0"/>
    <x v="442"/>
    <b v="1"/>
    <s v="technology/hardware"/>
    <n v="0.94567119012719281"/>
    <n v="261.74504950495049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n v="1436804063"/>
    <b v="0"/>
    <x v="484"/>
    <b v="1"/>
    <s v="technology/hardware"/>
    <n v="0.20275339105046533"/>
    <n v="69.760961810466767"/>
    <x v="2"/>
    <x v="30"/>
    <x v="2727"/>
    <d v="2015-08-07T16:14:23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n v="1448461434"/>
    <b v="0"/>
    <x v="413"/>
    <b v="1"/>
    <s v="technology/hardware"/>
    <n v="0.49547466472881019"/>
    <n v="77.229591836734699"/>
    <x v="2"/>
    <x v="30"/>
    <x v="2728"/>
    <d v="2015-12-30T14:23:54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n v="1427867197"/>
    <b v="0"/>
    <x v="23"/>
    <b v="1"/>
    <s v="technology/hardware"/>
    <n v="0.9574875526618154"/>
    <n v="340.5652173913043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n v="1363611575"/>
    <b v="0"/>
    <x v="345"/>
    <b v="1"/>
    <s v="technology/hardware"/>
    <n v="0.58722447482014073"/>
    <n v="67.417903225806455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b v="0"/>
    <x v="77"/>
    <b v="1"/>
    <s v="technology/hardware"/>
    <n v="0.95874213032501354"/>
    <n v="845.70270270270271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b v="0"/>
    <x v="96"/>
    <b v="1"/>
    <s v="technology/hardware"/>
    <n v="0.84566596194503174"/>
    <n v="97.191780821917803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b v="0"/>
    <x v="46"/>
    <b v="1"/>
    <s v="technology/hardware"/>
    <n v="0.92990384794212277"/>
    <n v="451.84033613445376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b v="0"/>
    <x v="430"/>
    <b v="1"/>
    <s v="technology/hardware"/>
    <n v="4.4241914790072115E-5"/>
    <n v="138.66871165644173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b v="0"/>
    <x v="485"/>
    <b v="1"/>
    <s v="technology/hardware"/>
    <n v="0.1022354113475854"/>
    <n v="21.640147492625371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b v="0"/>
    <x v="6"/>
    <b v="1"/>
    <s v="technology/hardware"/>
    <n v="0.8136696501220505"/>
    <n v="169.51724137931035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b v="0"/>
    <x v="231"/>
    <b v="1"/>
    <s v="technology/hardware"/>
    <n v="0.40640362056857487"/>
    <n v="161.88210526315791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n v="1473218804"/>
    <b v="0"/>
    <x v="41"/>
    <b v="1"/>
    <s v="technology/hardware"/>
    <n v="0.67594970934162502"/>
    <n v="493.1333333333333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b v="0"/>
    <x v="277"/>
    <b v="1"/>
    <s v="technology/hardware"/>
    <n v="0.26035502958579881"/>
    <n v="22.120418848167539"/>
    <x v="2"/>
    <x v="30"/>
    <x v="2739"/>
    <d v="2014-05-05T21:18:37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n v="1423529152"/>
    <b v="0"/>
    <x v="57"/>
    <b v="1"/>
    <s v="technology/hardware"/>
    <n v="0.967741935483871"/>
    <n v="18.235294117647058"/>
    <x v="2"/>
    <x v="30"/>
    <x v="2740"/>
    <d v="2015-03-11T23:45:52"/>
  </r>
  <r>
    <n v="2741"/>
    <s v="Mrs. Brown and Her Lost Puppy."/>
    <s v="Help me publish my 1st children's book as an aspiring author!"/>
    <x v="6"/>
    <n v="35"/>
    <x v="2"/>
    <s v="US"/>
    <s v="USD"/>
    <n v="1413770820"/>
    <n v="1412005602"/>
    <b v="0"/>
    <x v="80"/>
    <b v="0"/>
    <s v="publishing/children's books"/>
    <n v="228.57142857142858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n v="1335892587"/>
    <b v="0"/>
    <x v="59"/>
    <b v="0"/>
    <s v="publishing/children's books"/>
    <n v="3.4199726402188784"/>
    <n v="40.611111111111114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b v="0"/>
    <x v="78"/>
    <b v="0"/>
    <s v="publishing/children's books"/>
    <e v="#DIV/0!"/>
    <e v="#DIV/0!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b v="0"/>
    <x v="19"/>
    <b v="0"/>
    <s v="publishing/children's books"/>
    <n v="19.161676646706585"/>
    <n v="37.95454545454545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b v="0"/>
    <x v="72"/>
    <b v="0"/>
    <s v="publishing/children's books"/>
    <n v="4.5688178183894914"/>
    <n v="35.734693877551024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b v="0"/>
    <x v="10"/>
    <b v="0"/>
    <s v="publishing/children's books"/>
    <n v="3.7453183520599249"/>
    <n v="42.157894736842103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b v="0"/>
    <x v="80"/>
    <b v="0"/>
    <s v="publishing/children's books"/>
    <n v="3.5714285714285716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n v="1470243802"/>
    <b v="0"/>
    <x v="80"/>
    <b v="0"/>
    <s v="publishing/children's books"/>
    <n v="94.339622641509436"/>
    <n v="13.25"/>
    <x v="3"/>
    <x v="39"/>
    <x v="2748"/>
    <d v="2016-09-02T17:03:22"/>
  </r>
  <r>
    <n v="2749"/>
    <s v="A Tree is a Tree, no matter what you see.  CHILDREN'S BOOK"/>
    <s v="Self-publishing my children's book."/>
    <x v="3"/>
    <n v="110"/>
    <x v="2"/>
    <s v="US"/>
    <s v="USD"/>
    <n v="1428171037"/>
    <n v="1425582637"/>
    <b v="0"/>
    <x v="84"/>
    <b v="0"/>
    <s v="publishing/children's books"/>
    <n v="90.909090909090907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n v="1340055345"/>
    <b v="0"/>
    <x v="78"/>
    <b v="0"/>
    <s v="publishing/children's books"/>
    <e v="#DIV/0!"/>
    <e v="#DIV/0!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b v="0"/>
    <x v="78"/>
    <b v="0"/>
    <s v="publishing/children's books"/>
    <e v="#DIV/0!"/>
    <e v="#DIV/0!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b v="0"/>
    <x v="25"/>
    <b v="0"/>
    <s v="publishing/children's books"/>
    <n v="8.7272727272727266"/>
    <n v="39.285714285714285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n v="1343425023"/>
    <b v="0"/>
    <x v="22"/>
    <b v="0"/>
    <s v="publishing/children's books"/>
    <n v="5.2631578947368425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n v="1407856551"/>
    <b v="0"/>
    <x v="78"/>
    <b v="0"/>
    <s v="publishing/children's books"/>
    <e v="#DIV/0!"/>
    <e v="#DIV/0!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n v="1425927527"/>
    <b v="0"/>
    <x v="41"/>
    <b v="0"/>
    <s v="publishing/children's books"/>
    <n v="1.9230769230769231"/>
    <n v="17.333333333333332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n v="1386884201"/>
    <b v="0"/>
    <x v="51"/>
    <b v="0"/>
    <s v="publishing/children's books"/>
    <n v="9.5419847328244281"/>
    <n v="31.757575757575758"/>
    <x v="3"/>
    <x v="39"/>
    <x v="2756"/>
    <d v="2014-01-11T21:36:41"/>
  </r>
  <r>
    <n v="2757"/>
    <s v="C is for Crooked"/>
    <s v="A children's letter book that Lampoons Hillary Clinton"/>
    <x v="15"/>
    <n v="10"/>
    <x v="2"/>
    <s v="US"/>
    <s v="USD"/>
    <n v="1470498332"/>
    <n v="1469202332"/>
    <b v="0"/>
    <x v="84"/>
    <b v="0"/>
    <s v="publishing/children's books"/>
    <n v="150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b v="0"/>
    <x v="79"/>
    <b v="0"/>
    <s v="publishing/children's books"/>
    <n v="8.5470085470085468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n v="1464943666"/>
    <b v="0"/>
    <x v="84"/>
    <b v="0"/>
    <s v="publishing/children's books"/>
    <n v="9.5238095238095237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b v="0"/>
    <x v="78"/>
    <b v="0"/>
    <s v="publishing/children's books"/>
    <e v="#DIV/0!"/>
    <e v="#DIV/0!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n v="1354584693"/>
    <b v="0"/>
    <x v="80"/>
    <b v="0"/>
    <s v="publishing/children's books"/>
    <n v="138.88888888888889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n v="1326934395"/>
    <b v="0"/>
    <x v="29"/>
    <b v="0"/>
    <s v="publishing/children's books"/>
    <n v="130"/>
    <n v="25"/>
    <x v="3"/>
    <x v="39"/>
    <x v="2762"/>
    <d v="2012-03-18T23:53:15"/>
  </r>
  <r>
    <n v="2763"/>
    <s v="My Christmas Star"/>
    <s v="How Santa finds childrens homes without getting lost by following certain stars."/>
    <x v="371"/>
    <n v="90"/>
    <x v="2"/>
    <s v="US"/>
    <s v="USD"/>
    <n v="1369403684"/>
    <n v="1365515684"/>
    <b v="0"/>
    <x v="83"/>
    <b v="0"/>
    <s v="publishing/children's books"/>
    <n v="437.77777777777777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n v="1335855631"/>
    <b v="0"/>
    <x v="80"/>
    <b v="0"/>
    <s v="publishing/children's books"/>
    <n v="88.888888888888886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n v="1350050028"/>
    <b v="0"/>
    <x v="78"/>
    <b v="0"/>
    <s v="publishing/children's books"/>
    <e v="#DIV/0!"/>
    <e v="#DIV/0!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b v="0"/>
    <x v="80"/>
    <b v="0"/>
    <s v="publishing/children's books"/>
    <n v="50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n v="1434582050"/>
    <b v="0"/>
    <x v="83"/>
    <b v="0"/>
    <s v="publishing/children's books"/>
    <n v="117.64705882352941"/>
    <n v="11.333333333333334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b v="0"/>
    <x v="69"/>
    <b v="0"/>
    <s v="publishing/children's books"/>
    <n v="6.9860279441117763"/>
    <n v="29.470588235294116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n v="1397677790"/>
    <b v="0"/>
    <x v="84"/>
    <b v="0"/>
    <s v="publishing/children's books"/>
    <n v="400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b v="0"/>
    <x v="51"/>
    <b v="0"/>
    <s v="publishing/children's books"/>
    <n v="9.6049945971905384"/>
    <n v="63.09848484848485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b v="0"/>
    <x v="78"/>
    <b v="0"/>
    <s v="publishing/children's books"/>
    <e v="#DIV/0!"/>
    <e v="#DIV/0!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n v="1379710294"/>
    <b v="0"/>
    <x v="78"/>
    <b v="0"/>
    <s v="publishing/children's books"/>
    <e v="#DIV/0!"/>
    <e v="#DIV/0!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n v="1460666721"/>
    <b v="0"/>
    <x v="29"/>
    <b v="0"/>
    <s v="publishing/children's books"/>
    <n v="530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b v="0"/>
    <x v="62"/>
    <b v="0"/>
    <s v="publishing/children's books"/>
    <n v="7.0175438596491224"/>
    <n v="43.846153846153847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n v="1321402754"/>
    <b v="0"/>
    <x v="84"/>
    <b v="0"/>
    <s v="publishing/children's books"/>
    <n v="33.333333333333336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b v="0"/>
    <x v="17"/>
    <b v="0"/>
    <s v="publishing/children's books"/>
    <n v="12.688821752265861"/>
    <n v="45.972222222222221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b v="0"/>
    <x v="29"/>
    <b v="0"/>
    <s v="publishing/children's books"/>
    <n v="300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b v="0"/>
    <x v="41"/>
    <b v="0"/>
    <s v="publishing/children's books"/>
    <n v="3.9145907473309607"/>
    <n v="93.666666666666671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n v="1445609021"/>
    <b v="0"/>
    <x v="29"/>
    <b v="0"/>
    <s v="publishing/children's books"/>
    <n v="47.169811320754718"/>
    <n v="53"/>
    <x v="3"/>
    <x v="39"/>
    <x v="2779"/>
    <d v="2015-11-22T15:03:41"/>
  </r>
  <r>
    <n v="2780"/>
    <s v="Travel with baby"/>
    <s v="Turn the World with my kids, and then write a book with the advice for traveling with baby"/>
    <x v="57"/>
    <n v="0"/>
    <x v="2"/>
    <s v="IT"/>
    <s v="EUR"/>
    <n v="1489142688"/>
    <n v="1486550688"/>
    <b v="0"/>
    <x v="78"/>
    <b v="0"/>
    <s v="publishing/children's books"/>
    <e v="#DIV/0!"/>
    <e v="#DIV/0!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n v="1421274954"/>
    <b v="0"/>
    <x v="33"/>
    <b v="1"/>
    <s v="theater/plays"/>
    <n v="0.94984802431610937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n v="1421964718"/>
    <b v="0"/>
    <x v="59"/>
    <b v="1"/>
    <s v="theater/plays"/>
    <n v="0.83333333333333337"/>
    <n v="66.666666666666671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b v="0"/>
    <x v="42"/>
    <b v="1"/>
    <s v="theater/plays"/>
    <n v="0.8733624454148472"/>
    <n v="18.770491803278688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n v="1412794443"/>
    <b v="0"/>
    <x v="52"/>
    <b v="1"/>
    <s v="theater/plays"/>
    <n v="0.84033613445378152"/>
    <n v="66.111111111111114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n v="1467865967"/>
    <b v="0"/>
    <x v="136"/>
    <b v="1"/>
    <s v="theater/plays"/>
    <n v="0.95529231944975157"/>
    <n v="36.859154929577464"/>
    <x v="1"/>
    <x v="6"/>
    <x v="2785"/>
    <d v="2016-08-05T21:00:00"/>
  </r>
  <r>
    <n v="2786"/>
    <s v="Fierce"/>
    <s v="A heart-melting farce about sex, art and the lovelorn lay-abouts of London-town."/>
    <x v="30"/>
    <n v="2946"/>
    <x v="0"/>
    <s v="GB"/>
    <s v="GBP"/>
    <n v="1404913180"/>
    <n v="1403703580"/>
    <b v="0"/>
    <x v="142"/>
    <b v="1"/>
    <s v="theater/plays"/>
    <n v="0.84860828241683639"/>
    <n v="39.810810810810814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b v="0"/>
    <x v="44"/>
    <b v="1"/>
    <s v="theater/plays"/>
    <n v="0.83542188805346695"/>
    <n v="31.5"/>
    <x v="1"/>
    <x v="6"/>
    <x v="2787"/>
    <d v="2014-07-18T04:45:52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n v="1467219043"/>
    <b v="0"/>
    <x v="9"/>
    <b v="1"/>
    <s v="theater/plays"/>
    <n v="0.97560975609756095"/>
    <n v="102.5"/>
    <x v="1"/>
    <x v="6"/>
    <x v="2788"/>
    <d v="2016-07-29T16:50:43"/>
  </r>
  <r>
    <n v="2789"/>
    <s v="The Adventurers Club"/>
    <s v="BNT's Biggest Adventure So Far: Our 2015 full length production!"/>
    <x v="9"/>
    <n v="3035"/>
    <x v="0"/>
    <s v="US"/>
    <s v="USD"/>
    <n v="1426132800"/>
    <n v="1424477934"/>
    <b v="0"/>
    <x v="54"/>
    <b v="1"/>
    <s v="theater/plays"/>
    <n v="0.98846787479406917"/>
    <n v="126.45833333333333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b v="0"/>
    <x v="36"/>
    <b v="1"/>
    <s v="theater/plays"/>
    <n v="0.94936708860759489"/>
    <n v="47.878787878787875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b v="0"/>
    <x v="33"/>
    <b v="1"/>
    <s v="theater/plays"/>
    <n v="0.97560975609756095"/>
    <n v="73.214285714285708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b v="0"/>
    <x v="54"/>
    <b v="1"/>
    <s v="theater/plays"/>
    <n v="0.92936802973977695"/>
    <n v="89.666666666666671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b v="0"/>
    <x v="196"/>
    <b v="1"/>
    <s v="theater/plays"/>
    <n v="0.90442489881746446"/>
    <n v="151.4623287671233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b v="0"/>
    <x v="83"/>
    <b v="1"/>
    <s v="theater/plays"/>
    <n v="0.66666666666666663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n v="1400675841"/>
    <b v="0"/>
    <x v="9"/>
    <b v="1"/>
    <s v="theater/plays"/>
    <n v="0.95890410958904104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b v="0"/>
    <x v="64"/>
    <b v="1"/>
    <s v="theater/plays"/>
    <n v="0.86580086580086579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b v="0"/>
    <x v="225"/>
    <b v="1"/>
    <s v="theater/plays"/>
    <n v="0.97423038843783372"/>
    <n v="87.357553191489373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b v="0"/>
    <x v="237"/>
    <b v="1"/>
    <s v="theater/plays"/>
    <n v="0.98619329388560162"/>
    <n v="36.474820143884891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b v="0"/>
    <x v="208"/>
    <b v="1"/>
    <s v="theater/plays"/>
    <n v="0.85737704355818334"/>
    <n v="44.859538461538463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n v="1415193366"/>
    <b v="0"/>
    <x v="162"/>
    <b v="1"/>
    <s v="theater/plays"/>
    <n v="0.75187969924812026"/>
    <n v="42.903225806451616"/>
    <x v="1"/>
    <x v="6"/>
    <x v="2800"/>
    <d v="2015-01-04T13:16:06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n v="1411019409"/>
    <b v="0"/>
    <x v="62"/>
    <b v="1"/>
    <s v="theater/plays"/>
    <n v="0.75075075075075071"/>
    <n v="51.230769230769234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b v="0"/>
    <x v="240"/>
    <b v="1"/>
    <s v="theater/plays"/>
    <n v="0.98199672667757776"/>
    <n v="33.944444444444443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b v="0"/>
    <x v="261"/>
    <b v="1"/>
    <s v="theater/plays"/>
    <n v="0.78155529503712384"/>
    <n v="90.744680851063833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b v="0"/>
    <x v="23"/>
    <b v="1"/>
    <s v="theater/plays"/>
    <n v="0.86956521739130432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b v="0"/>
    <x v="59"/>
    <b v="1"/>
    <s v="theater/plays"/>
    <n v="0.90909090909090906"/>
    <n v="24.444444444444443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n v="1435645490"/>
    <b v="0"/>
    <x v="88"/>
    <b v="1"/>
    <s v="theater/plays"/>
    <n v="0.89206066012488849"/>
    <n v="44.25"/>
    <x v="1"/>
    <x v="6"/>
    <x v="2806"/>
    <d v="2015-08-05T11:00:00"/>
  </r>
  <r>
    <n v="2807"/>
    <s v="The Commission Theatre Co."/>
    <s v="Bringing Shakespeare back to the Playwrights"/>
    <x v="10"/>
    <n v="6300"/>
    <x v="0"/>
    <s v="US"/>
    <s v="USD"/>
    <n v="1435611438"/>
    <n v="1433019438"/>
    <b v="0"/>
    <x v="251"/>
    <b v="1"/>
    <s v="theater/plays"/>
    <n v="0.79365079365079361"/>
    <n v="67.741935483870961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b v="0"/>
    <x v="50"/>
    <b v="1"/>
    <s v="theater/plays"/>
    <n v="0.99756151629350476"/>
    <n v="65.376811594202906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b v="0"/>
    <x v="64"/>
    <b v="1"/>
    <s v="theater/plays"/>
    <n v="0.9765625"/>
    <n v="121.904761904761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n v="1398828064"/>
    <b v="0"/>
    <x v="7"/>
    <b v="1"/>
    <s v="theater/plays"/>
    <n v="0.92421441774491686"/>
    <n v="47.456140350877192"/>
    <x v="1"/>
    <x v="6"/>
    <x v="2810"/>
    <d v="2014-06-01T03:59:00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n v="1422100503"/>
    <b v="0"/>
    <x v="52"/>
    <b v="1"/>
    <s v="theater/plays"/>
    <n v="0.997307270370001"/>
    <n v="92.842592592592595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n v="1424368298"/>
    <b v="0"/>
    <x v="183"/>
    <b v="1"/>
    <s v="theater/plays"/>
    <n v="0.88261253309796994"/>
    <n v="68.253012048192772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n v="1479577761"/>
    <b v="0"/>
    <x v="93"/>
    <b v="1"/>
    <s v="theater/plays"/>
    <n v="0.78384824697938482"/>
    <n v="37.209583333333335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b v="0"/>
    <x v="31"/>
    <b v="1"/>
    <s v="theater/plays"/>
    <n v="0.92821782178217827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n v="1468003109"/>
    <b v="0"/>
    <x v="25"/>
    <b v="1"/>
    <s v="theater/plays"/>
    <n v="0.41322314049586778"/>
    <n v="43.214285714285715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n v="1435921992"/>
    <b v="0"/>
    <x v="39"/>
    <b v="1"/>
    <s v="theater/plays"/>
    <n v="0.70638097480574524"/>
    <n v="25.130177514792898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b v="0"/>
    <x v="51"/>
    <b v="1"/>
    <s v="theater/plays"/>
    <n v="0.76923076923076927"/>
    <n v="23.636363636363637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n v="1441290086"/>
    <b v="0"/>
    <x v="332"/>
    <b v="1"/>
    <s v="theater/plays"/>
    <n v="0.94312930302744502"/>
    <n v="103.95098039215686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n v="1431693409"/>
    <b v="0"/>
    <x v="201"/>
    <b v="1"/>
    <s v="theater/plays"/>
    <n v="0.95419847328244278"/>
    <n v="50.384615384615387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n v="1454337589"/>
    <b v="0"/>
    <x v="9"/>
    <b v="1"/>
    <s v="theater/plays"/>
    <n v="0.73529411764705888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b v="0"/>
    <x v="2"/>
    <b v="1"/>
    <s v="theater/plays"/>
    <n v="1"/>
    <n v="28.571428571428573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b v="0"/>
    <x v="225"/>
    <b v="1"/>
    <s v="theater/plays"/>
    <n v="1"/>
    <n v="63.829787234042556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b v="0"/>
    <x v="25"/>
    <b v="1"/>
    <s v="theater/plays"/>
    <n v="0.80645161290322576"/>
    <n v="8.8571428571428577"/>
    <x v="1"/>
    <x v="6"/>
    <x v="2823"/>
    <d v="2015-03-31T22:59:00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n v="1431412196"/>
    <b v="0"/>
    <x v="41"/>
    <b v="1"/>
    <s v="theater/plays"/>
    <n v="0.85526315789473684"/>
    <n v="50.666666666666664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b v="0"/>
    <x v="13"/>
    <b v="1"/>
    <s v="theater/plays"/>
    <n v="0.967741935483871"/>
    <n v="60.784313725490193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b v="0"/>
    <x v="10"/>
    <b v="1"/>
    <s v="theater/plays"/>
    <n v="0.92807424593967514"/>
    <n v="113.42105263157895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b v="0"/>
    <x v="23"/>
    <b v="1"/>
    <s v="theater/plays"/>
    <n v="0.83160083160083165"/>
    <n v="104.56521739130434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b v="0"/>
    <x v="174"/>
    <b v="1"/>
    <s v="theater/plays"/>
    <n v="0.9962248322147651"/>
    <n v="98.30927835051547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b v="0"/>
    <x v="88"/>
    <b v="1"/>
    <s v="theater/plays"/>
    <n v="0.93879083740142699"/>
    <n v="35.039473684210527"/>
    <x v="1"/>
    <x v="6"/>
    <x v="2829"/>
    <d v="2016-06-02T10:25:18"/>
  </r>
  <r>
    <n v="2830"/>
    <s v="Nakhtik and Avalon"/>
    <s v="Avalon is a new South African Township play and Nakhtik is a  danced political lecture."/>
    <x v="9"/>
    <n v="3000"/>
    <x v="0"/>
    <s v="US"/>
    <s v="USD"/>
    <n v="1399867140"/>
    <n v="1398802148"/>
    <b v="0"/>
    <x v="202"/>
    <b v="1"/>
    <s v="theater/plays"/>
    <n v="1"/>
    <n v="272.72727272727275"/>
    <x v="1"/>
    <x v="6"/>
    <x v="2830"/>
    <d v="2014-05-12T03:59:00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n v="1434484070"/>
    <b v="0"/>
    <x v="47"/>
    <b v="1"/>
    <s v="theater/plays"/>
    <n v="0.90361445783132532"/>
    <n v="63.846153846153847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b v="0"/>
    <x v="195"/>
    <b v="1"/>
    <s v="theater/plays"/>
    <n v="0.87169062653635476"/>
    <n v="30.189368421052631"/>
    <x v="1"/>
    <x v="6"/>
    <x v="2832"/>
    <d v="2014-11-23T22:00:00"/>
  </r>
  <r>
    <n v="2833"/>
    <s v="Star Man Rocket Man"/>
    <s v="A new play about exploring outer space"/>
    <x v="200"/>
    <n v="2923"/>
    <x v="0"/>
    <s v="US"/>
    <s v="USD"/>
    <n v="1444528800"/>
    <n v="1442804633"/>
    <b v="0"/>
    <x v="2"/>
    <b v="1"/>
    <s v="theater/plays"/>
    <n v="0.92370851864522752"/>
    <n v="83.51428571428572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n v="1421362930"/>
    <b v="0"/>
    <x v="64"/>
    <b v="1"/>
    <s v="theater/plays"/>
    <n v="0.58823529411764708"/>
    <n v="64.761904761904759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n v="1446742417"/>
    <b v="0"/>
    <x v="251"/>
    <b v="1"/>
    <s v="theater/plays"/>
    <n v="0.53447640019454945"/>
    <n v="20.11817204301075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b v="0"/>
    <x v="202"/>
    <b v="1"/>
    <s v="theater/plays"/>
    <n v="0.92783505154639179"/>
    <n v="44.090909090909093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b v="0"/>
    <x v="64"/>
    <b v="1"/>
    <s v="theater/plays"/>
    <n v="1"/>
    <n v="40.476190476190474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n v="1406039696"/>
    <b v="0"/>
    <x v="241"/>
    <b v="1"/>
    <s v="theater/plays"/>
    <n v="0.83160083160083165"/>
    <n v="44.537037037037038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b v="0"/>
    <x v="162"/>
    <b v="1"/>
    <s v="theater/plays"/>
    <n v="0.89743589743589747"/>
    <n v="125.80645161290323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b v="0"/>
    <x v="462"/>
    <b v="1"/>
    <s v="theater/plays"/>
    <n v="0.96153846153846156"/>
    <n v="19.696969696969695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b v="0"/>
    <x v="29"/>
    <b v="0"/>
    <s v="theater/plays"/>
    <n v="100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b v="0"/>
    <x v="78"/>
    <b v="0"/>
    <s v="theater/plays"/>
    <e v="#DIV/0!"/>
    <e v="#DIV/0!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b v="0"/>
    <x v="78"/>
    <b v="0"/>
    <s v="theater/plays"/>
    <e v="#DIV/0!"/>
    <e v="#DIV/0!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n v="1480943180"/>
    <b v="0"/>
    <x v="29"/>
    <b v="0"/>
    <s v="theater/plays"/>
    <n v="18.333333333333332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n v="1428539033"/>
    <b v="0"/>
    <x v="70"/>
    <b v="0"/>
    <s v="theater/plays"/>
    <n v="3.1699070160608622"/>
    <n v="60.666666666666664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b v="0"/>
    <x v="78"/>
    <b v="0"/>
    <s v="theater/plays"/>
    <e v="#DIV/0!"/>
    <e v="#DIV/0!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n v="1458847265"/>
    <b v="0"/>
    <x v="78"/>
    <b v="0"/>
    <s v="theater/plays"/>
    <e v="#DIV/0!"/>
    <e v="#DIV/0!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b v="0"/>
    <x v="83"/>
    <b v="0"/>
    <s v="theater/plays"/>
    <n v="500"/>
    <n v="23.333333333333332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n v="1458814600"/>
    <b v="0"/>
    <x v="29"/>
    <b v="0"/>
    <s v="theater/plays"/>
    <n v="100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b v="0"/>
    <x v="62"/>
    <b v="0"/>
    <s v="theater/plays"/>
    <n v="25.723472668810288"/>
    <n v="23.923076923076923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b v="0"/>
    <x v="78"/>
    <b v="0"/>
    <s v="theater/plays"/>
    <e v="#DIV/0!"/>
    <e v="#DIV/0!"/>
    <x v="1"/>
    <x v="6"/>
    <x v="2851"/>
    <d v="2016-01-29T23:17:00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n v="1400720703"/>
    <b v="0"/>
    <x v="79"/>
    <b v="0"/>
    <s v="theater/plays"/>
    <n v="52.631578947368418"/>
    <n v="15.833333333333334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b v="0"/>
    <x v="78"/>
    <b v="0"/>
    <s v="theater/plays"/>
    <e v="#DIV/0!"/>
    <e v="#DIV/0!"/>
    <x v="1"/>
    <x v="6"/>
    <x v="2853"/>
    <d v="2014-09-14T04:34:57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n v="1429290719"/>
    <b v="0"/>
    <x v="25"/>
    <b v="0"/>
    <s v="theater/plays"/>
    <n v="2.3980815347721824"/>
    <n v="29.785714285714285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b v="0"/>
    <x v="81"/>
    <b v="0"/>
    <s v="theater/plays"/>
    <n v="2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b v="0"/>
    <x v="79"/>
    <b v="0"/>
    <s v="theater/plays"/>
    <n v="20.547945205479451"/>
    <n v="24.333333333333332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b v="0"/>
    <x v="41"/>
    <b v="0"/>
    <s v="theater/plays"/>
    <n v="5.0666666666666664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n v="1415711095"/>
    <b v="0"/>
    <x v="78"/>
    <b v="0"/>
    <s v="theater/plays"/>
    <e v="#DIV/0!"/>
    <e v="#DIV/0!"/>
    <x v="1"/>
    <x v="6"/>
    <x v="2858"/>
    <d v="2014-12-05T11:28:00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n v="1439800904"/>
    <b v="0"/>
    <x v="29"/>
    <b v="0"/>
    <s v="theater/plays"/>
    <n v="57.142857142857146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b v="0"/>
    <x v="82"/>
    <b v="0"/>
    <s v="theater/plays"/>
    <n v="15.037593984962406"/>
    <n v="29.555555555555557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n v="1441894248"/>
    <b v="0"/>
    <x v="83"/>
    <b v="0"/>
    <s v="theater/plays"/>
    <n v="3.125"/>
    <n v="26.666666666666668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b v="0"/>
    <x v="83"/>
    <b v="0"/>
    <s v="theater/plays"/>
    <n v="230.90909090909091"/>
    <n v="18.333333333333332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n v="1405095123"/>
    <b v="0"/>
    <x v="29"/>
    <b v="0"/>
    <s v="theater/plays"/>
    <n v="2500"/>
    <n v="20"/>
    <x v="1"/>
    <x v="6"/>
    <x v="2863"/>
    <d v="2014-09-09T16:12:03"/>
  </r>
  <r>
    <n v="2864"/>
    <s v="'Haunting Julia' by Alan Ayckbourn"/>
    <s v="Accessible, original theatre for all!"/>
    <x v="30"/>
    <n v="40"/>
    <x v="2"/>
    <s v="GB"/>
    <s v="GBP"/>
    <n v="1437139080"/>
    <n v="1434552207"/>
    <b v="0"/>
    <x v="83"/>
    <b v="0"/>
    <s v="theater/plays"/>
    <n v="62.5"/>
    <n v="13.333333333333334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n v="1415328259"/>
    <b v="0"/>
    <x v="78"/>
    <b v="0"/>
    <s v="theater/plays"/>
    <e v="#DIV/0!"/>
    <e v="#DIV/0!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b v="0"/>
    <x v="84"/>
    <b v="0"/>
    <s v="theater/plays"/>
    <n v="111.11111111111111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b v="0"/>
    <x v="73"/>
    <b v="0"/>
    <s v="theater/plays"/>
    <n v="4.9603174603174605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b v="0"/>
    <x v="65"/>
    <b v="0"/>
    <s v="theater/plays"/>
    <n v="2.3802874117706798"/>
    <n v="105.02933333333334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b v="0"/>
    <x v="81"/>
    <b v="0"/>
    <s v="theater/plays"/>
    <n v="112.99435028248588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b v="0"/>
    <x v="82"/>
    <b v="0"/>
    <s v="theater/plays"/>
    <n v="6.666666666666667"/>
    <n v="83.333333333333329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n v="1417455813"/>
    <b v="0"/>
    <x v="62"/>
    <b v="0"/>
    <s v="theater/plays"/>
    <n v="21.413276231263382"/>
    <n v="35.92307692307692"/>
    <x v="1"/>
    <x v="6"/>
    <x v="2871"/>
    <d v="2014-12-21T17:43:33"/>
  </r>
  <r>
    <n v="2872"/>
    <s v="Loud Arts"/>
    <s v="Local Theatre group in Loudoun County, Virginia. Looking for funds to start producing shows!"/>
    <x v="9"/>
    <n v="0"/>
    <x v="2"/>
    <s v="US"/>
    <s v="USD"/>
    <n v="1434768438"/>
    <n v="1429584438"/>
    <b v="0"/>
    <x v="78"/>
    <b v="0"/>
    <s v="theater/plays"/>
    <e v="#DIV/0!"/>
    <e v="#DIV/0!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b v="0"/>
    <x v="22"/>
    <b v="0"/>
    <s v="theater/plays"/>
    <n v="2.6232948583420774"/>
    <n v="119.125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b v="0"/>
    <x v="83"/>
    <b v="0"/>
    <s v="theater/plays"/>
    <n v="18.450184501845019"/>
    <n v="90.333333333333329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b v="0"/>
    <x v="83"/>
    <b v="0"/>
    <s v="theater/plays"/>
    <n v="2857.1428571428573"/>
    <n v="2.3333333333333335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n v="1434477079"/>
    <b v="0"/>
    <x v="78"/>
    <b v="0"/>
    <s v="theater/plays"/>
    <e v="#DIV/0!"/>
    <e v="#DIV/0!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b v="0"/>
    <x v="79"/>
    <b v="0"/>
    <s v="theater/plays"/>
    <n v="9.2307692307692299"/>
    <n v="108.333333333333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b v="0"/>
    <x v="80"/>
    <b v="0"/>
    <s v="theater/plays"/>
    <n v="47.61904761904762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n v="1450718661"/>
    <b v="0"/>
    <x v="29"/>
    <b v="0"/>
    <s v="theater/plays"/>
    <n v="386.20689655172413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b v="0"/>
    <x v="60"/>
    <b v="0"/>
    <s v="theater/plays"/>
    <n v="4.2857142857142856"/>
    <n v="96.551724137931032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b v="0"/>
    <x v="78"/>
    <b v="0"/>
    <s v="theater/plays"/>
    <e v="#DIV/0!"/>
    <e v="#DIV/0!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b v="0"/>
    <x v="80"/>
    <b v="0"/>
    <s v="theater/plays"/>
    <n v="2.9761904761904763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b v="0"/>
    <x v="81"/>
    <b v="0"/>
    <s v="theater/plays"/>
    <n v="5.2410901467505244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n v="1415208435"/>
    <b v="0"/>
    <x v="80"/>
    <b v="0"/>
    <s v="theater/plays"/>
    <n v="243.24324324324326"/>
    <n v="46.25"/>
    <x v="1"/>
    <x v="6"/>
    <x v="2884"/>
    <d v="2014-12-05T17:27:15"/>
  </r>
  <r>
    <n v="2885"/>
    <s v="The Wedding"/>
    <s v="An historic and proud work of Polish nationalistic literature performed on stage."/>
    <x v="44"/>
    <n v="130"/>
    <x v="2"/>
    <s v="US"/>
    <s v="USD"/>
    <n v="1426294201"/>
    <n v="1423705801"/>
    <b v="0"/>
    <x v="81"/>
    <b v="0"/>
    <s v="theater/plays"/>
    <n v="3.0769230769230771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b v="0"/>
    <x v="29"/>
    <b v="0"/>
    <s v="theater/plays"/>
    <n v="20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b v="0"/>
    <x v="29"/>
    <b v="0"/>
    <s v="theater/plays"/>
    <n v="600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b v="0"/>
    <x v="78"/>
    <b v="0"/>
    <s v="theater/plays"/>
    <e v="#DIV/0!"/>
    <e v="#DIV/0!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n v="1406752985"/>
    <b v="0"/>
    <x v="25"/>
    <b v="0"/>
    <s v="theater/plays"/>
    <n v="2.6269702276707529"/>
    <n v="81.571428571428569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b v="0"/>
    <x v="83"/>
    <b v="0"/>
    <s v="theater/plays"/>
    <n v="95.238095238095241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b v="0"/>
    <x v="73"/>
    <b v="0"/>
    <s v="theater/plays"/>
    <n v="36.630036630036628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n v="1408381704"/>
    <b v="0"/>
    <x v="57"/>
    <b v="0"/>
    <s v="theater/plays"/>
    <n v="11"/>
    <n v="29.411764705882351"/>
    <x v="1"/>
    <x v="6"/>
    <x v="2892"/>
    <d v="2014-08-25T21:00:00"/>
  </r>
  <r>
    <n v="2893"/>
    <s v="REDISCOVERING KIA THE PLAY"/>
    <s v="Fundraising for REDISCOVERING KIA THE PLAY"/>
    <x v="10"/>
    <n v="25"/>
    <x v="2"/>
    <s v="US"/>
    <s v="USD"/>
    <n v="1420768800"/>
    <n v="1415644395"/>
    <b v="0"/>
    <x v="84"/>
    <b v="0"/>
    <s v="theater/plays"/>
    <n v="200"/>
    <n v="12.5"/>
    <x v="1"/>
    <x v="6"/>
    <x v="2893"/>
    <d v="2015-01-09T02:00:00"/>
  </r>
  <r>
    <n v="2894"/>
    <s v="How Could You Do This To Me (The Stage Play)"/>
    <s v="This Is A Story About A Woman A Man And A Woman"/>
    <x v="63"/>
    <n v="0"/>
    <x v="2"/>
    <s v="US"/>
    <s v="USD"/>
    <n v="1428100815"/>
    <n v="1422920415"/>
    <b v="0"/>
    <x v="78"/>
    <b v="0"/>
    <s v="theater/plays"/>
    <e v="#DIV/0!"/>
    <e v="#DIV/0!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b v="0"/>
    <x v="80"/>
    <b v="0"/>
    <s v="theater/plays"/>
    <n v="21.739130434782609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n v="1480283321"/>
    <b v="0"/>
    <x v="8"/>
    <b v="0"/>
    <s v="theater/plays"/>
    <n v="4.8"/>
    <n v="52.083333333333336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b v="0"/>
    <x v="83"/>
    <b v="0"/>
    <s v="theater/plays"/>
    <n v="21.818181818181817"/>
    <n v="183.33333333333334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b v="0"/>
    <x v="8"/>
    <b v="0"/>
    <s v="theater/plays"/>
    <n v="23.734177215189874"/>
    <n v="26.333333333333332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b v="0"/>
    <x v="78"/>
    <b v="0"/>
    <s v="theater/plays"/>
    <e v="#DIV/0!"/>
    <e v="#DIV/0!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b v="0"/>
    <x v="63"/>
    <b v="0"/>
    <s v="theater/plays"/>
    <n v="1.6152716593245227"/>
    <n v="486.42857142857144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n v="1418161339"/>
    <b v="0"/>
    <x v="84"/>
    <b v="0"/>
    <s v="theater/plays"/>
    <n v="125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n v="1437820396"/>
    <b v="0"/>
    <x v="29"/>
    <b v="0"/>
    <s v="theater/plays"/>
    <n v="6000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b v="0"/>
    <x v="80"/>
    <b v="0"/>
    <s v="theater/plays"/>
    <n v="128.2051282051282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b v="0"/>
    <x v="80"/>
    <b v="0"/>
    <s v="theater/plays"/>
    <n v="20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n v="1472001713"/>
    <b v="0"/>
    <x v="57"/>
    <b v="0"/>
    <s v="theater/plays"/>
    <n v="5.627009646302251"/>
    <n v="36.588235294117645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b v="0"/>
    <x v="63"/>
    <b v="0"/>
    <s v="theater/plays"/>
    <n v="10.619469026548673"/>
    <n v="80.714285714285708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b v="0"/>
    <x v="84"/>
    <b v="0"/>
    <s v="theater/plays"/>
    <n v="1250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b v="0"/>
    <x v="81"/>
    <b v="0"/>
    <s v="theater/plays"/>
    <n v="36.363636363636367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b v="0"/>
    <x v="29"/>
    <b v="0"/>
    <s v="theater/plays"/>
    <n v="9000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n v="1428955887"/>
    <b v="0"/>
    <x v="29"/>
    <b v="0"/>
    <s v="theater/plays"/>
    <n v="30000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b v="0"/>
    <x v="25"/>
    <b v="0"/>
    <s v="theater/plays"/>
    <n v="2.7397260273972601"/>
    <n v="46.928571428571431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b v="0"/>
    <x v="55"/>
    <b v="0"/>
    <s v="theater/plays"/>
    <n v="7.1133004926108372"/>
    <n v="78.076923076923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n v="1404857339"/>
    <b v="0"/>
    <x v="84"/>
    <b v="0"/>
    <s v="theater/plays"/>
    <n v="5000"/>
    <n v="1"/>
    <x v="1"/>
    <x v="6"/>
    <x v="2913"/>
    <d v="2014-09-06T22:08:59"/>
  </r>
  <r>
    <n v="2914"/>
    <s v="Hercules the Panto"/>
    <s v="Hercules must complete four challenges in order to meet the father he never knew"/>
    <x v="31"/>
    <n v="1"/>
    <x v="2"/>
    <s v="GB"/>
    <s v="GBP"/>
    <n v="1426365994"/>
    <n v="1421185594"/>
    <b v="0"/>
    <x v="29"/>
    <b v="0"/>
    <s v="theater/plays"/>
    <n v="25000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n v="1455528790"/>
    <b v="0"/>
    <x v="83"/>
    <b v="0"/>
    <s v="theater/plays"/>
    <n v="1.6366612111292962"/>
    <n v="203.66666666666666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n v="1398511589"/>
    <b v="0"/>
    <x v="63"/>
    <b v="0"/>
    <s v="theater/plays"/>
    <n v="12.758620689655173"/>
    <n v="20.714285714285715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n v="1440826647"/>
    <b v="0"/>
    <x v="82"/>
    <b v="0"/>
    <s v="theater/plays"/>
    <n v="4.5766590389016022"/>
    <n v="48.555555555555557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n v="1443712007"/>
    <b v="0"/>
    <x v="9"/>
    <b v="0"/>
    <s v="theater/plays"/>
    <n v="3.6710719530102791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n v="1404658329"/>
    <b v="0"/>
    <x v="79"/>
    <b v="0"/>
    <s v="theater/plays"/>
    <n v="11.764705882352942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b v="0"/>
    <x v="62"/>
    <b v="0"/>
    <s v="theater/plays"/>
    <n v="3.7257824143070044"/>
    <n v="51.615384615384613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n v="1409087804"/>
    <b v="0"/>
    <x v="83"/>
    <b v="1"/>
    <s v="theater/musical"/>
    <n v="0.77519379844961245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b v="0"/>
    <x v="79"/>
    <b v="1"/>
    <s v="theater/musical"/>
    <n v="1"/>
    <n v="83.333333333333329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n v="1420774779"/>
    <b v="0"/>
    <x v="73"/>
    <b v="1"/>
    <s v="theater/musical"/>
    <n v="1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b v="0"/>
    <x v="206"/>
    <b v="1"/>
    <s v="theater/musical"/>
    <n v="0.96899224806201545"/>
    <n v="175.51020408163265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n v="1407852068"/>
    <b v="0"/>
    <x v="473"/>
    <b v="1"/>
    <s v="theater/musical"/>
    <n v="0.97612421853121933"/>
    <n v="231.66175879396985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n v="1423506179"/>
    <b v="0"/>
    <x v="133"/>
    <b v="1"/>
    <s v="theater/musical"/>
    <n v="0.8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b v="0"/>
    <x v="64"/>
    <b v="1"/>
    <s v="theater/musical"/>
    <n v="0.76433121019108285"/>
    <n v="112.14285714285714"/>
    <x v="1"/>
    <x v="40"/>
    <x v="2927"/>
    <d v="2014-07-15T05:00:00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n v="1454543846"/>
    <b v="0"/>
    <x v="54"/>
    <b v="1"/>
    <s v="theater/musical"/>
    <n v="1"/>
    <n v="41.666666666666664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b v="0"/>
    <x v="58"/>
    <b v="1"/>
    <s v="theater/musical"/>
    <n v="0.97972579924193715"/>
    <n v="255.17343750000001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b v="0"/>
    <x v="95"/>
    <b v="1"/>
    <s v="theater/musical"/>
    <n v="0.99088386841062226"/>
    <n v="162.774193548387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b v="0"/>
    <x v="82"/>
    <b v="1"/>
    <s v="theater/musical"/>
    <n v="0.94339622641509435"/>
    <n v="88.333333333333329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b v="0"/>
    <x v="44"/>
    <b v="1"/>
    <s v="theater/musical"/>
    <n v="0.95150399017802334"/>
    <n v="85.736842105263165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b v="0"/>
    <x v="241"/>
    <b v="1"/>
    <s v="theater/musical"/>
    <n v="0.97314130011677691"/>
    <n v="47.574074074074076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n v="1400253364"/>
    <b v="0"/>
    <x v="77"/>
    <b v="1"/>
    <s v="theater/musical"/>
    <n v="0.92592592592592593"/>
    <n v="72.972972972972968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n v="1467468008"/>
    <b v="0"/>
    <x v="70"/>
    <b v="1"/>
    <s v="theater/musical"/>
    <n v="0.99122061738884171"/>
    <n v="90.538461538461533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n v="1412091423"/>
    <b v="0"/>
    <x v="69"/>
    <b v="1"/>
    <s v="theater/musical"/>
    <n v="0.78125"/>
    <n v="37.647058823529413"/>
    <x v="1"/>
    <x v="40"/>
    <x v="2936"/>
    <d v="2014-10-13T04:59:00"/>
  </r>
  <r>
    <n v="2937"/>
    <s v="UCAS"/>
    <s v="UCAS is a new British musical premiering at the Edinburgh Fringe Festival 2014."/>
    <x v="15"/>
    <n v="2000"/>
    <x v="0"/>
    <s v="GB"/>
    <s v="GBP"/>
    <n v="1405249113"/>
    <n v="1402657113"/>
    <b v="0"/>
    <x v="165"/>
    <b v="1"/>
    <s v="theater/musical"/>
    <n v="0.75"/>
    <n v="36.363636363636367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b v="0"/>
    <x v="58"/>
    <b v="1"/>
    <s v="theater/musical"/>
    <n v="0.98643649815043155"/>
    <n v="126.71875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b v="0"/>
    <x v="20"/>
    <b v="1"/>
    <s v="theater/musical"/>
    <n v="0.97205346294046169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n v="1418150018"/>
    <b v="0"/>
    <x v="51"/>
    <b v="1"/>
    <s v="theater/musical"/>
    <n v="0.93248787765759045"/>
    <n v="81.242424242424249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b v="0"/>
    <x v="29"/>
    <b v="0"/>
    <s v="theater/spaces"/>
    <n v="25000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b v="0"/>
    <x v="91"/>
    <b v="0"/>
    <s v="theater/spaces"/>
    <n v="4.8959608323133414"/>
    <n v="202.22772277227722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n v="1426302380"/>
    <b v="0"/>
    <x v="78"/>
    <b v="0"/>
    <s v="theater/spaces"/>
    <e v="#DIV/0!"/>
    <e v="#DIV/0!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n v="1431122198"/>
    <b v="0"/>
    <x v="29"/>
    <b v="0"/>
    <s v="theater/spaces"/>
    <n v="100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n v="1429845660"/>
    <b v="0"/>
    <x v="78"/>
    <b v="0"/>
    <s v="theater/spaces"/>
    <e v="#DIV/0!"/>
    <e v="#DIV/0!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n v="1468673092"/>
    <b v="0"/>
    <x v="84"/>
    <b v="0"/>
    <s v="theater/spaces"/>
    <n v="1000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b v="0"/>
    <x v="62"/>
    <b v="0"/>
    <s v="theater/spaces"/>
    <n v="23.32089552238806"/>
    <n v="82.461538461538467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b v="0"/>
    <x v="82"/>
    <b v="0"/>
    <s v="theater/spaces"/>
    <n v="20833.333333333332"/>
    <n v="2.6666666666666665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b v="0"/>
    <x v="84"/>
    <b v="0"/>
    <s v="theater/spaces"/>
    <n v="40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n v="1450946752"/>
    <b v="0"/>
    <x v="78"/>
    <b v="0"/>
    <s v="theater/spaces"/>
    <e v="#DIV/0!"/>
    <e v="#DIV/0!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b v="0"/>
    <x v="6"/>
    <b v="0"/>
    <s v="theater/spaces"/>
    <n v="45.620437956204377"/>
    <n v="18.896551724137932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b v="0"/>
    <x v="22"/>
    <b v="0"/>
    <s v="theater/spaces"/>
    <n v="12.461059190031152"/>
    <n v="200.625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n v="1441738821"/>
    <b v="0"/>
    <x v="83"/>
    <b v="0"/>
    <s v="theater/spaces"/>
    <n v="661.15702479338847"/>
    <n v="201.66666666666666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n v="1487944803"/>
    <b v="0"/>
    <x v="78"/>
    <b v="0"/>
    <s v="theater/spaces"/>
    <e v="#DIV/0!"/>
    <e v="#DIV/0!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n v="1431884849"/>
    <b v="0"/>
    <x v="202"/>
    <b v="0"/>
    <s v="theater/spaces"/>
    <n v="1.6783216783216783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n v="1459810850"/>
    <b v="0"/>
    <x v="9"/>
    <b v="0"/>
    <s v="theater/spaces"/>
    <n v="5.9757942511346442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n v="1422317772"/>
    <b v="0"/>
    <x v="83"/>
    <b v="0"/>
    <s v="theater/spaces"/>
    <n v="53.571428571428569"/>
    <n v="93.333333333333329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n v="1457548917"/>
    <b v="0"/>
    <x v="78"/>
    <b v="0"/>
    <s v="theater/spaces"/>
    <e v="#DIV/0!"/>
    <e v="#DIV/0!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b v="0"/>
    <x v="78"/>
    <b v="0"/>
    <s v="theater/spaces"/>
    <e v="#DIV/0!"/>
    <e v="#DIV/0!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n v="1407867023"/>
    <b v="0"/>
    <x v="78"/>
    <b v="0"/>
    <s v="theater/spaces"/>
    <e v="#DIV/0!"/>
    <e v="#DIV/0!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b v="0"/>
    <x v="52"/>
    <b v="1"/>
    <s v="theater/plays"/>
    <n v="0.91224229155263636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n v="1422769906"/>
    <b v="0"/>
    <x v="9"/>
    <b v="1"/>
    <s v="theater/plays"/>
    <n v="0.82101806239737274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b v="0"/>
    <x v="15"/>
    <b v="1"/>
    <s v="theater/plays"/>
    <n v="0.93589143659335516"/>
    <n v="109.03061224489795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b v="0"/>
    <x v="193"/>
    <b v="1"/>
    <s v="theater/plays"/>
    <n v="0.99291258993305787"/>
    <n v="25.69229591836734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b v="0"/>
    <x v="70"/>
    <b v="1"/>
    <s v="theater/plays"/>
    <n v="0.91743119266055051"/>
    <n v="41.923076923076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b v="0"/>
    <x v="130"/>
    <b v="1"/>
    <s v="theater/plays"/>
    <n v="0.88004928275983452"/>
    <n v="88.7734375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n v="1423284292"/>
    <b v="0"/>
    <x v="26"/>
    <b v="1"/>
    <s v="theater/plays"/>
    <n v="0.8778089887640449"/>
    <n v="80.225352112676063"/>
    <x v="1"/>
    <x v="6"/>
    <x v="2967"/>
    <d v="2015-03-09T03:44:52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n v="1470227660"/>
    <b v="0"/>
    <x v="5"/>
    <b v="1"/>
    <s v="theater/plays"/>
    <n v="0.94339622641509435"/>
    <n v="78.936170212765958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b v="0"/>
    <x v="57"/>
    <b v="1"/>
    <s v="theater/plays"/>
    <n v="0.61538461538461542"/>
    <n v="95.588235294117652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n v="1403107451"/>
    <b v="0"/>
    <x v="110"/>
    <b v="1"/>
    <s v="theater/plays"/>
    <n v="0.94339622641509435"/>
    <n v="69.890109890109883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b v="0"/>
    <x v="68"/>
    <b v="1"/>
    <s v="theater/plays"/>
    <n v="0.99843993759750393"/>
    <n v="74.534883720930239"/>
    <x v="1"/>
    <x v="6"/>
    <x v="2971"/>
    <d v="2014-08-31T15:47:58"/>
  </r>
  <r>
    <n v="2972"/>
    <s v="A Bad Plan"/>
    <s v="A group of artists. A mythical art piece. A harrowing quest. And some margaritas."/>
    <x v="13"/>
    <n v="2107"/>
    <x v="0"/>
    <s v="US"/>
    <s v="USD"/>
    <n v="1480899600"/>
    <n v="1479609520"/>
    <b v="0"/>
    <x v="57"/>
    <b v="1"/>
    <s v="theater/plays"/>
    <n v="0.94921689606074988"/>
    <n v="123.94117647058823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b v="0"/>
    <x v="51"/>
    <b v="1"/>
    <s v="theater/plays"/>
    <n v="0.57208237986270027"/>
    <n v="264.84848484848487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b v="0"/>
    <x v="45"/>
    <b v="1"/>
    <s v="theater/plays"/>
    <n v="0.98039215686274506"/>
    <n v="58.620689655172413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b v="0"/>
    <x v="116"/>
    <b v="1"/>
    <s v="theater/plays"/>
    <n v="0.99875156054931336"/>
    <n v="70.884955752212392"/>
    <x v="1"/>
    <x v="6"/>
    <x v="2975"/>
    <d v="2014-11-27T03:00:00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n v="1456421530"/>
    <b v="0"/>
    <x v="25"/>
    <b v="1"/>
    <s v="theater/plays"/>
    <n v="0.58333333333333337"/>
    <n v="8.5714285714285712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b v="0"/>
    <x v="209"/>
    <b v="1"/>
    <s v="theater/plays"/>
    <n v="0.8805400645729381"/>
    <n v="113.56666666666666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b v="0"/>
    <x v="38"/>
    <b v="1"/>
    <s v="theater/plays"/>
    <n v="0.77239958805355302"/>
    <n v="60.6875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b v="0"/>
    <x v="67"/>
    <b v="1"/>
    <s v="theater/plays"/>
    <n v="0.98619329388560162"/>
    <n v="110.21739130434783"/>
    <x v="1"/>
    <x v="6"/>
    <x v="2979"/>
    <d v="2015-01-06T06:00:00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n v="1438639130"/>
    <b v="0"/>
    <x v="54"/>
    <b v="1"/>
    <s v="theater/plays"/>
    <n v="0.91603053435114501"/>
    <n v="136.45833333333334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b v="1"/>
    <x v="174"/>
    <b v="1"/>
    <s v="theater/spaces"/>
    <n v="0.77564475470234628"/>
    <n v="53.164948453608247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n v="1452616143"/>
    <b v="1"/>
    <x v="211"/>
    <b v="1"/>
    <s v="theater/spaces"/>
    <n v="0.97981579463060942"/>
    <n v="86.491525423728817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n v="1410534636"/>
    <b v="1"/>
    <x v="486"/>
    <b v="1"/>
    <s v="theater/spaces"/>
    <n v="0.68240950088157304"/>
    <n v="155.2382739726027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b v="1"/>
    <x v="423"/>
    <b v="1"/>
    <s v="theater/spaces"/>
    <n v="0.99649234693877553"/>
    <n v="115.08256880733946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b v="0"/>
    <x v="112"/>
    <b v="1"/>
    <s v="theater/spaces"/>
    <n v="0.82203041512535968"/>
    <n v="109.5945945945946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n v="1456920006"/>
    <b v="0"/>
    <x v="66"/>
    <b v="1"/>
    <s v="theater/spaces"/>
    <n v="0.94786729857819907"/>
    <n v="45.214285714285715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b v="0"/>
    <x v="236"/>
    <b v="1"/>
    <s v="theater/spaces"/>
    <n v="0.9057905377497264"/>
    <n v="104.15169811320754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b v="0"/>
    <x v="33"/>
    <b v="1"/>
    <s v="theater/spaces"/>
    <n v="1"/>
    <n v="35.714285714285715"/>
    <x v="1"/>
    <x v="38"/>
    <x v="2988"/>
    <d v="2016-06-20T08:41:21"/>
  </r>
  <r>
    <n v="2989"/>
    <s v="Let's Light Up The Gem!"/>
    <s v="Bring the movies back to Bethel, Maine."/>
    <x v="22"/>
    <n v="35307"/>
    <x v="0"/>
    <s v="US"/>
    <s v="USD"/>
    <n v="1450673940"/>
    <n v="1448756962"/>
    <b v="0"/>
    <x v="487"/>
    <b v="1"/>
    <s v="theater/spaces"/>
    <n v="0.56645990879995467"/>
    <n v="96.997252747252745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b v="0"/>
    <x v="74"/>
    <b v="1"/>
    <s v="theater/spaces"/>
    <n v="1"/>
    <n v="370.37037037037038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b v="0"/>
    <x v="251"/>
    <b v="1"/>
    <s v="theater/spaces"/>
    <n v="0.96810933940774491"/>
    <n v="94.408602150537632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n v="1473445510"/>
    <b v="0"/>
    <x v="31"/>
    <b v="1"/>
    <s v="theater/spaces"/>
    <n v="0.9569377990430622"/>
    <n v="48.984375"/>
    <x v="1"/>
    <x v="38"/>
    <x v="2992"/>
    <d v="2016-10-09T18:25:10"/>
  </r>
  <r>
    <n v="2993"/>
    <s v="TRUE WEST: Think, Dog! Productions"/>
    <s v="Help us build the Kitchen from Hell!"/>
    <x v="28"/>
    <n v="1003"/>
    <x v="0"/>
    <s v="US"/>
    <s v="USD"/>
    <n v="1455998867"/>
    <n v="1453406867"/>
    <b v="0"/>
    <x v="19"/>
    <b v="1"/>
    <s v="theater/spaces"/>
    <n v="0.99700897308075775"/>
    <n v="45.590909090909093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n v="1409743772"/>
    <b v="0"/>
    <x v="211"/>
    <b v="1"/>
    <s v="theater/spaces"/>
    <n v="0.21846144883632868"/>
    <n v="23.275254237288134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n v="1482249471"/>
    <b v="0"/>
    <x v="437"/>
    <b v="1"/>
    <s v="theater/spaces"/>
    <n v="0.9527439024390244"/>
    <n v="63.2289156626506"/>
    <x v="1"/>
    <x v="38"/>
    <x v="2995"/>
    <d v="2017-01-19T15:57:51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n v="1427493240"/>
    <b v="0"/>
    <x v="413"/>
    <b v="1"/>
    <s v="theater/spaces"/>
    <n v="0.58158856763044198"/>
    <n v="153.5204081632653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b v="0"/>
    <x v="248"/>
    <b v="1"/>
    <s v="theater/spaces"/>
    <n v="0.96404126096596932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b v="0"/>
    <x v="488"/>
    <b v="1"/>
    <s v="theater/spaces"/>
    <n v="0.97060051053586849"/>
    <n v="118.9711316397228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b v="0"/>
    <x v="9"/>
    <b v="1"/>
    <s v="theater/spaces"/>
    <n v="0.8411214953271027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n v="1484682670"/>
    <b v="0"/>
    <x v="22"/>
    <b v="1"/>
    <s v="theater/spaces"/>
    <n v="1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b v="0"/>
    <x v="489"/>
    <b v="1"/>
    <s v="theater/spaces"/>
    <n v="0.31377481894009879"/>
    <n v="131.37719999999999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n v="1353960252"/>
    <b v="0"/>
    <x v="201"/>
    <b v="1"/>
    <s v="theater/spaces"/>
    <n v="0.92160680830446728"/>
    <n v="73.032980769230775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b v="0"/>
    <x v="57"/>
    <b v="1"/>
    <s v="theater/spaces"/>
    <n v="0.98846787479406917"/>
    <n v="178.52941176470588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b v="0"/>
    <x v="490"/>
    <b v="1"/>
    <s v="theater/spaces"/>
    <n v="0.88640694943048348"/>
    <n v="162.90974729241879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b v="0"/>
    <x v="115"/>
    <b v="1"/>
    <s v="theater/spaces"/>
    <n v="0.82990150791538131"/>
    <n v="108.24237288135593"/>
    <x v="1"/>
    <x v="38"/>
    <x v="3005"/>
    <d v="2014-10-06T16:11:45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n v="1415988591"/>
    <b v="0"/>
    <x v="174"/>
    <b v="1"/>
    <s v="theater/spaces"/>
    <n v="0.92807424593967514"/>
    <n v="88.865979381443296"/>
    <x v="1"/>
    <x v="38"/>
    <x v="3006"/>
    <d v="2014-12-14T18:09:51"/>
  </r>
  <r>
    <n v="3007"/>
    <s v="Bethlem"/>
    <s v="Consuite for 2015 CoreCon.  An adventure into insanity."/>
    <x v="20"/>
    <n v="1080"/>
    <x v="0"/>
    <s v="US"/>
    <s v="USD"/>
    <n v="1429938683"/>
    <n v="1428124283"/>
    <b v="0"/>
    <x v="9"/>
    <b v="1"/>
    <s v="theater/spaces"/>
    <n v="0.55555555555555558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n v="1450760719"/>
    <b v="0"/>
    <x v="55"/>
    <b v="1"/>
    <s v="theater/spaces"/>
    <n v="0.98846787479406917"/>
    <n v="116.7307692307692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b v="0"/>
    <x v="130"/>
    <b v="1"/>
    <s v="theater/spaces"/>
    <n v="0.83503123016800829"/>
    <n v="233.8984375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b v="0"/>
    <x v="41"/>
    <b v="1"/>
    <s v="theater/spaces"/>
    <n v="0.63291139240506333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n v="1448536516"/>
    <b v="0"/>
    <x v="20"/>
    <b v="1"/>
    <s v="theater/spaces"/>
    <n v="0.80862533692722371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n v="1421772730"/>
    <b v="0"/>
    <x v="165"/>
    <b v="1"/>
    <s v="theater/spaces"/>
    <n v="0.85378868729989332"/>
    <n v="85.181818181818187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b v="0"/>
    <x v="329"/>
    <b v="1"/>
    <s v="theater/spaces"/>
    <n v="0.63710499490316008"/>
    <n v="146.69158878504672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b v="0"/>
    <x v="491"/>
    <b v="1"/>
    <s v="theater/spaces"/>
    <n v="0.88414202857547042"/>
    <n v="50.764811490125673"/>
    <x v="1"/>
    <x v="38"/>
    <x v="3014"/>
    <d v="2014-11-05T05:00:00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n v="1401125238"/>
    <b v="0"/>
    <x v="244"/>
    <b v="1"/>
    <s v="theater/spaces"/>
    <n v="0.96921322690992018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b v="0"/>
    <x v="17"/>
    <b v="1"/>
    <s v="theater/spaces"/>
    <n v="0.97454712221967443"/>
    <n v="242.27777777777777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b v="0"/>
    <x v="180"/>
    <b v="1"/>
    <s v="theater/spaces"/>
    <n v="0.94481425810607689"/>
    <n v="146.44654088050314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b v="0"/>
    <x v="14"/>
    <b v="1"/>
    <s v="theater/spaces"/>
    <n v="0.99290780141843971"/>
    <n v="103.1707317073170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b v="0"/>
    <x v="334"/>
    <b v="1"/>
    <s v="theater/spaces"/>
    <n v="0.82485565026120433"/>
    <n v="80.464601769911511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b v="0"/>
    <x v="209"/>
    <b v="1"/>
    <s v="theater/spaces"/>
    <n v="0.99431818181818177"/>
    <n v="234.66666666666666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b v="0"/>
    <x v="273"/>
    <b v="1"/>
    <s v="theater/spaces"/>
    <n v="0.86190384983719592"/>
    <n v="50.689320388349515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b v="0"/>
    <x v="95"/>
    <b v="1"/>
    <s v="theater/spaces"/>
    <n v="0.99127676447264079"/>
    <n v="162.70967741935485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b v="0"/>
    <x v="79"/>
    <b v="1"/>
    <s v="theater/spaces"/>
    <n v="0.970873786407767"/>
    <n v="120.1666666666666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b v="0"/>
    <x v="0"/>
    <b v="1"/>
    <s v="theater/spaces"/>
    <n v="0.40581121662202746"/>
    <n v="67.697802197802204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n v="1399032813"/>
    <b v="0"/>
    <x v="108"/>
    <b v="1"/>
    <s v="theater/spaces"/>
    <n v="0.33090668431502318"/>
    <n v="52.10344827586207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b v="0"/>
    <x v="20"/>
    <b v="1"/>
    <s v="theater/spaces"/>
    <n v="0.69767441860465118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n v="1424278451"/>
    <b v="0"/>
    <x v="492"/>
    <b v="1"/>
    <s v="theater/spaces"/>
    <n v="0.76080340839926963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n v="1468650025"/>
    <b v="0"/>
    <x v="221"/>
    <b v="1"/>
    <s v="theater/spaces"/>
    <n v="0.5951672419950006"/>
    <n v="84.858585858585855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b v="0"/>
    <x v="493"/>
    <b v="1"/>
    <s v="theater/spaces"/>
    <n v="0.9117709631340607"/>
    <n v="94.54885057471264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b v="0"/>
    <x v="14"/>
    <b v="1"/>
    <s v="theater/spaces"/>
    <n v="0.93733261917514732"/>
    <n v="45.536585365853661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b v="0"/>
    <x v="60"/>
    <b v="1"/>
    <s v="theater/spaces"/>
    <n v="1"/>
    <n v="51.724137931034484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n v="1439341459"/>
    <b v="0"/>
    <x v="20"/>
    <b v="1"/>
    <s v="theater/spaces"/>
    <n v="0.78616352201257866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n v="1468895925"/>
    <b v="0"/>
    <x v="23"/>
    <b v="1"/>
    <s v="theater/spaces"/>
    <n v="0.68243858052775253"/>
    <n v="191.13043478260869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b v="0"/>
    <x v="494"/>
    <b v="1"/>
    <s v="theater/spaces"/>
    <n v="0.88860453543754891"/>
    <n v="89.314285714285717"/>
    <x v="1"/>
    <x v="38"/>
    <x v="3034"/>
    <d v="2016-11-01T03:59:00"/>
  </r>
  <r>
    <n v="3035"/>
    <s v="The Coalition Theater"/>
    <s v="Help create a permanent home for live comedy shows and classes in Downtown RVA."/>
    <x v="31"/>
    <n v="27196.71"/>
    <x v="0"/>
    <s v="US"/>
    <s v="USD"/>
    <n v="1367674009"/>
    <n v="1365082009"/>
    <b v="0"/>
    <x v="495"/>
    <b v="1"/>
    <s v="theater/spaces"/>
    <n v="0.91922883319342674"/>
    <n v="88.588631921824103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b v="0"/>
    <x v="313"/>
    <b v="1"/>
    <s v="theater/spaces"/>
    <n v="0.78906669191680079"/>
    <n v="96.300911854103347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b v="0"/>
    <x v="58"/>
    <b v="1"/>
    <s v="theater/spaces"/>
    <n v="0.46904315196998125"/>
    <n v="33.3125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n v="1451887397"/>
    <b v="0"/>
    <x v="74"/>
    <b v="1"/>
    <s v="theater/spaces"/>
    <n v="0.99502487562189057"/>
    <n v="37.222222222222221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b v="0"/>
    <x v="163"/>
    <b v="1"/>
    <s v="theater/spaces"/>
    <n v="0.9198455763246467"/>
    <n v="92.130423728813554"/>
    <x v="1"/>
    <x v="38"/>
    <x v="3039"/>
    <d v="2013-12-29T07:59:00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n v="1434999621"/>
    <b v="0"/>
    <x v="288"/>
    <b v="1"/>
    <s v="theater/spaces"/>
    <n v="0.93023255813953487"/>
    <n v="76.785714285714292"/>
    <x v="1"/>
    <x v="38"/>
    <x v="3040"/>
    <d v="2015-06-26T23:00:00"/>
  </r>
  <r>
    <n v="3041"/>
    <s v="Lend a Hand in Our Home"/>
    <s v="Privet! Hello! Bon Jour! We are the Arlekin Players Theatre and we need a home."/>
    <x v="386"/>
    <n v="9170"/>
    <x v="0"/>
    <s v="US"/>
    <s v="USD"/>
    <n v="1453323048"/>
    <n v="1450731048"/>
    <b v="0"/>
    <x v="195"/>
    <b v="1"/>
    <s v="theater/spaces"/>
    <n v="0.90512540894220284"/>
    <n v="96.526315789473685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b v="0"/>
    <x v="77"/>
    <b v="1"/>
    <s v="theater/spaces"/>
    <n v="0.78125"/>
    <n v="51.891891891891895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b v="0"/>
    <x v="130"/>
    <b v="1"/>
    <s v="theater/spaces"/>
    <n v="0.9090358160111508"/>
    <n v="128.9140625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b v="0"/>
    <x v="239"/>
    <b v="1"/>
    <s v="theater/spaces"/>
    <n v="0.91456443868607573"/>
    <n v="84.108974358974365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b v="0"/>
    <x v="31"/>
    <b v="1"/>
    <s v="theater/spaces"/>
    <n v="0.75354259211116259"/>
    <n v="82.941562500000003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b v="0"/>
    <x v="6"/>
    <b v="1"/>
    <s v="theater/spaces"/>
    <n v="0.52397691848510974"/>
    <n v="259.948275862068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n v="1457999054"/>
    <b v="0"/>
    <x v="9"/>
    <b v="1"/>
    <s v="theater/spaces"/>
    <n v="0.67114093959731547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b v="0"/>
    <x v="5"/>
    <b v="1"/>
    <s v="theater/spaces"/>
    <n v="0.60096153846153844"/>
    <n v="177.02127659574469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b v="0"/>
    <x v="241"/>
    <b v="1"/>
    <s v="theater/spaces"/>
    <n v="0.9375"/>
    <n v="74.074074074074076"/>
    <x v="1"/>
    <x v="38"/>
    <x v="3049"/>
    <d v="2015-06-14T00:20:55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n v="1459828960"/>
    <b v="0"/>
    <x v="82"/>
    <b v="1"/>
    <s v="theater/spaces"/>
    <n v="0.94339622641509435"/>
    <n v="70.666666666666671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b v="1"/>
    <x v="2"/>
    <b v="0"/>
    <s v="theater/spaces"/>
    <n v="4.2321644498186215"/>
    <n v="23.6285714285714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n v="1430237094"/>
    <b v="0"/>
    <x v="84"/>
    <b v="0"/>
    <s v="theater/spaces"/>
    <n v="666.66666666666663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b v="0"/>
    <x v="83"/>
    <b v="0"/>
    <s v="theater/spaces"/>
    <n v="250"/>
    <n v="13.333333333333334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b v="0"/>
    <x v="78"/>
    <b v="0"/>
    <s v="theater/spaces"/>
    <e v="#DIV/0!"/>
    <e v="#DIV/0!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n v="1415660390"/>
    <b v="0"/>
    <x v="29"/>
    <b v="0"/>
    <s v="theater/spaces"/>
    <n v="20000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n v="1406819784"/>
    <b v="0"/>
    <x v="78"/>
    <b v="0"/>
    <s v="theater/spaces"/>
    <e v="#DIV/0!"/>
    <e v="#DIV/0!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n v="1457105811"/>
    <b v="0"/>
    <x v="78"/>
    <b v="0"/>
    <s v="theater/spaces"/>
    <e v="#DIV/0!"/>
    <e v="#DIV/0!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b v="0"/>
    <x v="83"/>
    <b v="0"/>
    <s v="theater/spaces"/>
    <n v="6000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b v="0"/>
    <x v="202"/>
    <b v="0"/>
    <s v="theater/spaces"/>
    <n v="33.259423503325941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n v="1440830134"/>
    <b v="0"/>
    <x v="79"/>
    <b v="0"/>
    <s v="theater/spaces"/>
    <n v="656.71641791044772"/>
    <n v="55.833333333333336"/>
    <x v="1"/>
    <x v="38"/>
    <x v="3060"/>
    <d v="2015-09-28T06:35:34"/>
  </r>
  <r>
    <n v="3061"/>
    <s v="Help Save Parkway Cinemas!"/>
    <s v="Save a historic Local theater."/>
    <x v="80"/>
    <n v="0"/>
    <x v="2"/>
    <s v="US"/>
    <s v="USD"/>
    <n v="1407955748"/>
    <n v="1405363748"/>
    <b v="0"/>
    <x v="78"/>
    <b v="0"/>
    <s v="theater/spaces"/>
    <e v="#DIV/0!"/>
    <e v="#DIV/0!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b v="0"/>
    <x v="85"/>
    <b v="0"/>
    <s v="theater/spaces"/>
    <n v="1.4961101137043686"/>
    <n v="99.761194029850742"/>
    <x v="1"/>
    <x v="38"/>
    <x v="3062"/>
    <d v="2015-09-30T18:00:00"/>
  </r>
  <r>
    <n v="3063"/>
    <s v="Spec Haus"/>
    <s v="Members of the local Miami music scene are putting together a venue/creative space in Kendall!"/>
    <x v="9"/>
    <n v="587"/>
    <x v="2"/>
    <s v="US"/>
    <s v="USD"/>
    <n v="1477174138"/>
    <n v="1474150138"/>
    <b v="0"/>
    <x v="23"/>
    <b v="0"/>
    <s v="theater/spaces"/>
    <n v="5.1107325383304945"/>
    <n v="25.521739130434781"/>
    <x v="1"/>
    <x v="38"/>
    <x v="3063"/>
    <d v="2016-10-22T22:08:58"/>
  </r>
  <r>
    <n v="3064"/>
    <s v="Kickstart the Crossroads Community"/>
    <s v="An epicenter for connection, creation and expression of the community."/>
    <x v="96"/>
    <n v="8471"/>
    <x v="2"/>
    <s v="US"/>
    <s v="USD"/>
    <n v="1448175540"/>
    <n v="1445483246"/>
    <b v="0"/>
    <x v="250"/>
    <b v="0"/>
    <s v="theater/spaces"/>
    <n v="8.8537362767087711"/>
    <n v="117.65277777777777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b v="0"/>
    <x v="84"/>
    <b v="0"/>
    <s v="theater/spaces"/>
    <n v="2500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n v="1465536537"/>
    <b v="0"/>
    <x v="41"/>
    <b v="0"/>
    <s v="theater/spaces"/>
    <n v="8.34326579261025"/>
    <n v="2796.6666666666665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b v="0"/>
    <x v="29"/>
    <b v="0"/>
    <s v="theater/spaces"/>
    <n v="40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b v="0"/>
    <x v="84"/>
    <b v="0"/>
    <s v="theater/spaces"/>
    <n v="1428.5714285714287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b v="0"/>
    <x v="63"/>
    <b v="0"/>
    <s v="theater/spaces"/>
    <n v="7.0921985815602833"/>
    <n v="20.142857142857142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n v="1479317769"/>
    <b v="0"/>
    <x v="38"/>
    <b v="0"/>
    <s v="theater/spaces"/>
    <n v="29.940119760479043"/>
    <n v="20.875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n v="1428082481"/>
    <b v="0"/>
    <x v="27"/>
    <b v="0"/>
    <s v="theater/spaces"/>
    <n v="1.6729401923881222"/>
    <n v="61.307692307692307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b v="0"/>
    <x v="84"/>
    <b v="0"/>
    <s v="theater/spaces"/>
    <n v="6000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n v="1429287900"/>
    <b v="0"/>
    <x v="63"/>
    <b v="0"/>
    <s v="theater/spaces"/>
    <n v="4341.0852713178292"/>
    <n v="92.142857142857139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b v="0"/>
    <x v="83"/>
    <b v="0"/>
    <s v="theater/spaces"/>
    <n v="1136.3636363636363"/>
    <n v="7.3333333333333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n v="1467253640"/>
    <b v="0"/>
    <x v="9"/>
    <b v="0"/>
    <s v="theater/spaces"/>
    <n v="11.574074074074074"/>
    <n v="64.8"/>
    <x v="1"/>
    <x v="38"/>
    <x v="3075"/>
    <d v="2016-08-19T02:27:20"/>
  </r>
  <r>
    <n v="3076"/>
    <s v="10,000 Hours"/>
    <s v="Helping female comedians get in their 10,000 Hours of practice!"/>
    <x v="3"/>
    <n v="1506"/>
    <x v="2"/>
    <s v="US"/>
    <s v="USD"/>
    <n v="1444405123"/>
    <n v="1439221123"/>
    <b v="0"/>
    <x v="133"/>
    <b v="0"/>
    <s v="theater/spaces"/>
    <n v="6.6401062416998675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b v="0"/>
    <x v="84"/>
    <b v="0"/>
    <s v="theater/spaces"/>
    <n v="209.52380952380952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b v="0"/>
    <x v="83"/>
    <b v="0"/>
    <s v="theater/spaces"/>
    <n v="845.07042253521126"/>
    <n v="23.666666666666668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b v="0"/>
    <x v="74"/>
    <b v="0"/>
    <s v="theater/spaces"/>
    <n v="118.80153215749154"/>
    <n v="415.77777777777777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b v="0"/>
    <x v="63"/>
    <b v="0"/>
    <s v="theater/spaces"/>
    <n v="5319.1489361702124"/>
    <n v="53.714285714285715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b v="0"/>
    <x v="81"/>
    <b v="0"/>
    <s v="theater/spaces"/>
    <n v="475.51117451260103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n v="1445033346"/>
    <b v="0"/>
    <x v="78"/>
    <b v="0"/>
    <s v="theater/spaces"/>
    <e v="#DIV/0!"/>
    <e v="#DIV/0!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b v="0"/>
    <x v="83"/>
    <b v="0"/>
    <s v="theater/spaces"/>
    <n v="357.14285714285717"/>
    <n v="18.666666666666668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b v="0"/>
    <x v="79"/>
    <b v="0"/>
    <s v="theater/spaces"/>
    <n v="8.6361702127659576"/>
    <n v="78.333333333333329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b v="0"/>
    <x v="82"/>
    <b v="0"/>
    <s v="theater/spaces"/>
    <n v="40.983606557377051"/>
    <n v="67.777777777777771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b v="0"/>
    <x v="83"/>
    <b v="0"/>
    <s v="theater/spaces"/>
    <n v="400"/>
    <n v="16.666666666666668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b v="0"/>
    <x v="84"/>
    <b v="0"/>
    <s v="theater/spaces"/>
    <n v="160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n v="1418046247"/>
    <b v="0"/>
    <x v="83"/>
    <b v="0"/>
    <s v="theater/spaces"/>
    <n v="515.8730158730159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n v="1465304483"/>
    <b v="0"/>
    <x v="43"/>
    <b v="0"/>
    <s v="theater/spaces"/>
    <n v="4.2705842159207377"/>
    <n v="130.088888888888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b v="0"/>
    <x v="82"/>
    <b v="0"/>
    <s v="theater/spaces"/>
    <n v="19.681595521343596"/>
    <n v="1270.22222222222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b v="0"/>
    <x v="82"/>
    <b v="0"/>
    <s v="theater/spaces"/>
    <n v="6.2814070351758797"/>
    <n v="88.444444444444443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n v="1441723912"/>
    <b v="0"/>
    <x v="64"/>
    <b v="0"/>
    <s v="theater/spaces"/>
    <n v="84.517279557805594"/>
    <n v="56.342380952380957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b v="0"/>
    <x v="57"/>
    <b v="0"/>
    <s v="theater/spaces"/>
    <n v="4.395604395604396"/>
    <n v="53.529411764705884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n v="1437591956"/>
    <b v="0"/>
    <x v="29"/>
    <b v="0"/>
    <s v="theater/spaces"/>
    <n v="4000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n v="1464827780"/>
    <b v="0"/>
    <x v="29"/>
    <b v="0"/>
    <s v="theater/spaces"/>
    <n v="298.39999999999998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n v="1429559326"/>
    <b v="0"/>
    <x v="25"/>
    <b v="0"/>
    <s v="theater/spaces"/>
    <n v="25.157232704402517"/>
    <n v="56.785714285714285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b v="0"/>
    <x v="288"/>
    <b v="0"/>
    <s v="theater/spaces"/>
    <n v="5.8309037900874632"/>
    <n v="40.833333333333336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b v="0"/>
    <x v="74"/>
    <b v="0"/>
    <s v="theater/spaces"/>
    <n v="27.716154721274176"/>
    <n v="65.111111111111114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b v="0"/>
    <x v="81"/>
    <b v="0"/>
    <s v="theater/spaces"/>
    <n v="7.1942446043165464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b v="0"/>
    <x v="62"/>
    <b v="0"/>
    <s v="theater/spaces"/>
    <n v="6.5681444991789819"/>
    <n v="140.53846153846155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b v="0"/>
    <x v="8"/>
    <b v="0"/>
    <s v="theater/spaces"/>
    <n v="8.3333333333333339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b v="0"/>
    <x v="240"/>
    <b v="0"/>
    <s v="theater/spaces"/>
    <n v="2.556727388942154"/>
    <n v="69.533333333333331"/>
    <x v="1"/>
    <x v="38"/>
    <x v="3102"/>
    <d v="2016-08-23T08:10:18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n v="1428896706"/>
    <b v="0"/>
    <x v="84"/>
    <b v="0"/>
    <s v="theater/spaces"/>
    <n v="372.72727272727275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n v="1420235311"/>
    <b v="0"/>
    <x v="81"/>
    <b v="0"/>
    <s v="theater/spaces"/>
    <n v="3.3755274261603376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n v="1408986916"/>
    <b v="0"/>
    <x v="162"/>
    <b v="0"/>
    <s v="theater/spaces"/>
    <n v="2.3606623586429727"/>
    <n v="79.870967741935488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b v="0"/>
    <x v="80"/>
    <b v="0"/>
    <s v="theater/spaces"/>
    <n v="24.390243902439025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n v="1430767951"/>
    <b v="0"/>
    <x v="60"/>
    <b v="0"/>
    <s v="theater/spaces"/>
    <n v="5.0600885515496525"/>
    <n v="272.58620689655174"/>
    <x v="1"/>
    <x v="38"/>
    <x v="3107"/>
    <d v="2015-05-11T19:32:31"/>
  </r>
  <r>
    <n v="3108"/>
    <s v="Funding a home for our Children's Theater"/>
    <s v="We need a permanent home for the theater!"/>
    <x v="63"/>
    <n v="26"/>
    <x v="2"/>
    <s v="US"/>
    <s v="USD"/>
    <n v="1430234394"/>
    <n v="1425053994"/>
    <b v="0"/>
    <x v="84"/>
    <b v="0"/>
    <s v="theater/spaces"/>
    <n v="1923.0769230769231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b v="0"/>
    <x v="229"/>
    <b v="0"/>
    <s v="theater/spaces"/>
    <n v="3.9951756369666818"/>
    <n v="58.18421052631578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n v="1484009119"/>
    <b v="0"/>
    <x v="29"/>
    <b v="0"/>
    <s v="theater/spaces"/>
    <n v="2500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n v="1409753820"/>
    <b v="0"/>
    <x v="88"/>
    <b v="0"/>
    <s v="theater/spaces"/>
    <n v="3.7537537537537538"/>
    <n v="70.10526315789474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b v="0"/>
    <x v="82"/>
    <b v="0"/>
    <s v="theater/spaces"/>
    <n v="21.113243761996163"/>
    <n v="57.888888888888886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n v="1426699982"/>
    <b v="0"/>
    <x v="77"/>
    <b v="0"/>
    <s v="theater/spaces"/>
    <n v="23.565264293419634"/>
    <n v="125.270270270270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b v="0"/>
    <x v="78"/>
    <b v="0"/>
    <s v="theater/spaces"/>
    <e v="#DIV/0!"/>
    <e v="#DIV/0!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n v="1462531427"/>
    <b v="0"/>
    <x v="29"/>
    <b v="0"/>
    <s v="theater/spaces"/>
    <n v="33.333333333333336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n v="1426681325"/>
    <b v="0"/>
    <x v="73"/>
    <b v="0"/>
    <s v="theater/spaces"/>
    <n v="1.7441860465116279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n v="1463648360"/>
    <b v="0"/>
    <x v="29"/>
    <b v="0"/>
    <s v="theater/spaces"/>
    <n v="1000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n v="1465832123"/>
    <b v="0"/>
    <x v="84"/>
    <b v="0"/>
    <s v="theater/spaces"/>
    <n v="322.58064516129031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b v="0"/>
    <x v="29"/>
    <b v="0"/>
    <s v="theater/spaces"/>
    <n v="2000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n v="1457303796"/>
    <b v="0"/>
    <x v="73"/>
    <b v="0"/>
    <s v="theater/spaces"/>
    <n v="10156.25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n v="1406564335"/>
    <b v="0"/>
    <x v="29"/>
    <b v="0"/>
    <s v="theater/spaces"/>
    <n v="150"/>
    <n v="10"/>
    <x v="1"/>
    <x v="38"/>
    <x v="3121"/>
    <d v="2014-09-26T16:18:55"/>
  </r>
  <r>
    <n v="3122"/>
    <s v="be back soon (Canceled)"/>
    <s v="cancelled until further notice"/>
    <x v="212"/>
    <n v="116"/>
    <x v="1"/>
    <s v="US"/>
    <s v="USD"/>
    <n v="1478733732"/>
    <n v="1478298132"/>
    <b v="0"/>
    <x v="84"/>
    <b v="0"/>
    <s v="theater/spaces"/>
    <n v="1.7155172413793103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n v="1465516198"/>
    <b v="0"/>
    <x v="493"/>
    <b v="0"/>
    <s v="theater/spaces"/>
    <n v="1.4672739224340314"/>
    <n v="244.80459770114942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n v="1417718601"/>
    <b v="0"/>
    <x v="80"/>
    <b v="0"/>
    <s v="theater/spaces"/>
    <n v="30769.23076923077"/>
    <n v="6.5"/>
    <x v="1"/>
    <x v="38"/>
    <x v="3124"/>
    <d v="2015-02-02T18:43:21"/>
  </r>
  <r>
    <n v="3125"/>
    <s v="N/A (Canceled)"/>
    <s v="N/A"/>
    <x v="86"/>
    <n v="0"/>
    <x v="1"/>
    <s v="US"/>
    <s v="USD"/>
    <n v="1452142672"/>
    <n v="1449550672"/>
    <b v="0"/>
    <x v="78"/>
    <b v="0"/>
    <s v="theater/spaces"/>
    <e v="#DIV/0!"/>
    <e v="#DIV/0!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b v="0"/>
    <x v="57"/>
    <b v="0"/>
    <s v="theater/spaces"/>
    <n v="24.03846153846154"/>
    <n v="61.176470588235297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b v="0"/>
    <x v="78"/>
    <b v="0"/>
    <s v="theater/spaces"/>
    <e v="#DIV/0!"/>
    <e v="#DIV/0!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b v="0"/>
    <x v="27"/>
    <b v="0"/>
    <s v="theater/plays"/>
    <n v="0.92075379043643735"/>
    <n v="139.23931623931625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b v="0"/>
    <x v="29"/>
    <b v="0"/>
    <s v="theater/plays"/>
    <n v="125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n v="1489504916"/>
    <b v="0"/>
    <x v="80"/>
    <b v="0"/>
    <s v="theater/plays"/>
    <n v="26.666666666666668"/>
    <n v="93.75"/>
    <x v="1"/>
    <x v="6"/>
    <x v="3130"/>
    <d v="2017-04-14T04:59:00"/>
  </r>
  <r>
    <n v="3131"/>
    <s v="SNAKE EYES"/>
    <s v="A Staged Reading of &quot;Snake Eyes,&quot; a new play by Alex Rafala"/>
    <x v="393"/>
    <n v="645"/>
    <x v="3"/>
    <s v="US"/>
    <s v="USD"/>
    <n v="1491656045"/>
    <n v="1489067645"/>
    <b v="0"/>
    <x v="8"/>
    <b v="0"/>
    <s v="theater/plays"/>
    <n v="6.3565891472868215"/>
    <n v="53.75"/>
    <x v="1"/>
    <x v="6"/>
    <x v="3131"/>
    <d v="2017-04-08T12:54:05"/>
  </r>
  <r>
    <n v="3132"/>
    <s v="A Bite of a Snake Play"/>
    <s v="Smells Like Money, Drips Like Honey, Taste Like Mocha, Better Run AWAY"/>
    <x v="11"/>
    <n v="10"/>
    <x v="3"/>
    <s v="US"/>
    <s v="USD"/>
    <n v="1492759460"/>
    <n v="1487579060"/>
    <b v="0"/>
    <x v="29"/>
    <b v="0"/>
    <s v="theater/plays"/>
    <n v="3000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n v="1487770434"/>
    <b v="0"/>
    <x v="38"/>
    <b v="0"/>
    <s v="theater/plays"/>
    <n v="0.92592592592592593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b v="0"/>
    <x v="8"/>
    <b v="0"/>
    <s v="theater/plays"/>
    <n v="4.4444444444444446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b v="0"/>
    <x v="63"/>
    <b v="0"/>
    <s v="theater/plays"/>
    <n v="4.7962962962962967"/>
    <n v="23.142857142857142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n v="1487847954"/>
    <b v="0"/>
    <x v="19"/>
    <b v="0"/>
    <s v="theater/plays"/>
    <n v="0.78247261345852892"/>
    <n v="29.045454545454547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n v="1489439669"/>
    <b v="0"/>
    <x v="29"/>
    <b v="0"/>
    <s v="theater/plays"/>
    <n v="30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b v="0"/>
    <x v="78"/>
    <b v="0"/>
    <s v="theater/plays"/>
    <e v="#DIV/0!"/>
    <e v="#DIV/0!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b v="0"/>
    <x v="79"/>
    <b v="0"/>
    <s v="theater/plays"/>
    <n v="18.518518518518519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b v="0"/>
    <x v="80"/>
    <b v="0"/>
    <s v="theater/plays"/>
    <n v="104.16666666666667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b v="0"/>
    <x v="22"/>
    <b v="0"/>
    <s v="theater/plays"/>
    <n v="1.9379844961240309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n v="1487333939"/>
    <b v="0"/>
    <x v="83"/>
    <b v="0"/>
    <s v="theater/plays"/>
    <n v="61.111111111111114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b v="0"/>
    <x v="78"/>
    <b v="0"/>
    <s v="theater/plays"/>
    <e v="#DIV/0!"/>
    <e v="#DIV/0!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b v="0"/>
    <x v="209"/>
    <b v="0"/>
    <s v="theater/plays"/>
    <n v="1.3262599469496021"/>
    <n v="251.33333333333334"/>
    <x v="1"/>
    <x v="6"/>
    <x v="3144"/>
    <d v="2017-03-19T06:00:00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n v="1485478734"/>
    <b v="0"/>
    <x v="78"/>
    <b v="0"/>
    <s v="theater/plays"/>
    <e v="#DIV/0!"/>
    <e v="#DIV/0!"/>
    <x v="1"/>
    <x v="6"/>
    <x v="3145"/>
    <d v="2017-03-27T23:58:54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n v="1488471766"/>
    <b v="0"/>
    <x v="8"/>
    <b v="0"/>
    <s v="theater/plays"/>
    <n v="9.5238095238095237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b v="1"/>
    <x v="496"/>
    <b v="1"/>
    <s v="theater/plays"/>
    <n v="0.85088279089555419"/>
    <n v="110.35211267605634"/>
    <x v="1"/>
    <x v="6"/>
    <x v="3147"/>
    <d v="2014-11-07T00:15:55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n v="1410278284"/>
    <b v="1"/>
    <x v="7"/>
    <b v="1"/>
    <s v="theater/plays"/>
    <n v="0.76238881829733163"/>
    <n v="41.421052631578945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b v="1"/>
    <x v="20"/>
    <b v="1"/>
    <s v="theater/plays"/>
    <n v="0.96153846153846156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b v="1"/>
    <x v="201"/>
    <b v="1"/>
    <s v="theater/plays"/>
    <n v="0.99009900990099009"/>
    <n v="33.990384615384613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n v="1407787774"/>
    <b v="1"/>
    <x v="69"/>
    <b v="1"/>
    <s v="theater/plays"/>
    <n v="0.99601593625498008"/>
    <n v="103.35294117647059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n v="1380833367"/>
    <b v="1"/>
    <x v="85"/>
    <b v="1"/>
    <s v="theater/plays"/>
    <n v="0.94380094380094381"/>
    <n v="34.791044776119406"/>
    <x v="1"/>
    <x v="6"/>
    <x v="3152"/>
    <d v="2013-11-02T20:49:27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n v="1301542937"/>
    <b v="1"/>
    <x v="198"/>
    <b v="1"/>
    <s v="theater/plays"/>
    <n v="0.29798857710454435"/>
    <n v="41.773858921161825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b v="1"/>
    <x v="252"/>
    <b v="1"/>
    <s v="theater/plays"/>
    <n v="0.8855154965211891"/>
    <n v="64.2682926829268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n v="1353412725"/>
    <b v="1"/>
    <x v="177"/>
    <b v="1"/>
    <s v="theater/plays"/>
    <n v="0.5304910331100674"/>
    <n v="31.209370860927152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b v="1"/>
    <x v="30"/>
    <b v="1"/>
    <s v="theater/plays"/>
    <n v="0.9821428571428571"/>
    <n v="62.921348314606739"/>
    <x v="1"/>
    <x v="6"/>
    <x v="3156"/>
    <d v="2012-06-01T22:52:24"/>
  </r>
  <r>
    <n v="3157"/>
    <s v="Summer FourPlay"/>
    <s v="Four Directors.  Four One Acts.  Four Genres.  For You."/>
    <x v="23"/>
    <n v="4040"/>
    <x v="0"/>
    <s v="US"/>
    <s v="USD"/>
    <n v="1405746000"/>
    <n v="1404932105"/>
    <b v="1"/>
    <x v="14"/>
    <b v="1"/>
    <s v="theater/plays"/>
    <n v="0.99009900990099009"/>
    <n v="98.536585365853654"/>
    <x v="1"/>
    <x v="6"/>
    <x v="3157"/>
    <d v="2014-07-19T05:00:00"/>
  </r>
  <r>
    <n v="3158"/>
    <s v="Nursery Crimes"/>
    <s v="A 40s crime-noir play using nursery rhyme characters."/>
    <x v="10"/>
    <n v="5700"/>
    <x v="0"/>
    <s v="US"/>
    <s v="USD"/>
    <n v="1374523752"/>
    <n v="1371931752"/>
    <b v="1"/>
    <x v="50"/>
    <b v="1"/>
    <s v="theater/plays"/>
    <n v="0.8771929824561403"/>
    <n v="82.608695652173907"/>
    <x v="1"/>
    <x v="6"/>
    <x v="3158"/>
    <d v="2013-07-22T20:09:12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n v="1323221761"/>
    <b v="1"/>
    <x v="47"/>
    <b v="1"/>
    <s v="theater/plays"/>
    <n v="0.74916842305041398"/>
    <n v="38.504230769230773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n v="1405923687"/>
    <b v="1"/>
    <x v="7"/>
    <b v="1"/>
    <s v="theater/plays"/>
    <n v="0.98489822718319109"/>
    <n v="80.15789473684211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b v="1"/>
    <x v="142"/>
    <b v="1"/>
    <s v="theater/plays"/>
    <n v="0.95147478591817314"/>
    <n v="28.405405405405407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b v="1"/>
    <x v="287"/>
    <b v="1"/>
    <s v="theater/plays"/>
    <n v="0.78647267007471489"/>
    <n v="80.730158730158735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b v="1"/>
    <x v="250"/>
    <b v="1"/>
    <s v="theater/plays"/>
    <n v="0.89965397923875434"/>
    <n v="200.69444444444446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b v="1"/>
    <x v="26"/>
    <b v="1"/>
    <s v="theater/plays"/>
    <n v="0.93668040464593483"/>
    <n v="37.591549295774648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b v="1"/>
    <x v="64"/>
    <b v="1"/>
    <s v="theater/plays"/>
    <n v="0.61475409836065575"/>
    <n v="58.095238095238095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b v="1"/>
    <x v="497"/>
    <b v="1"/>
    <s v="theater/plays"/>
    <n v="0.62411030846562832"/>
    <n v="60.300892473118282"/>
    <x v="1"/>
    <x v="6"/>
    <x v="3166"/>
    <d v="2014-11-26T07:59:00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n v="1405743181"/>
    <b v="1"/>
    <x v="165"/>
    <b v="1"/>
    <s v="theater/plays"/>
    <n v="0.86083213773314204"/>
    <n v="63.363636363636367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n v="1399948353"/>
    <b v="1"/>
    <x v="42"/>
    <b v="1"/>
    <s v="theater/plays"/>
    <n v="0.80515297906602257"/>
    <n v="50.901639344262293"/>
    <x v="1"/>
    <x v="6"/>
    <x v="3168"/>
    <d v="2014-06-13T22:00:00"/>
  </r>
  <r>
    <n v="3169"/>
    <s v="The Window"/>
    <s v="We're bringing The Window to the Cherry Lane Theater in January 2014."/>
    <x v="6"/>
    <n v="8241"/>
    <x v="0"/>
    <s v="US"/>
    <s v="USD"/>
    <n v="1386910740"/>
    <n v="1384364561"/>
    <b v="1"/>
    <x v="141"/>
    <b v="1"/>
    <s v="theater/plays"/>
    <n v="0.97075597621647858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n v="1401414944"/>
    <b v="1"/>
    <x v="26"/>
    <b v="1"/>
    <s v="theater/plays"/>
    <n v="0.89086859688195996"/>
    <n v="31.619718309859156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b v="1"/>
    <x v="27"/>
    <b v="1"/>
    <s v="theater/plays"/>
    <n v="0.91899698043849287"/>
    <n v="65.102564102564102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b v="1"/>
    <x v="60"/>
    <b v="1"/>
    <s v="theater/plays"/>
    <n v="0.86956521739130432"/>
    <n v="79.310344827586206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b v="1"/>
    <x v="142"/>
    <b v="1"/>
    <s v="theater/plays"/>
    <n v="0.970873786407767"/>
    <n v="139.189189189189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b v="1"/>
    <x v="23"/>
    <b v="1"/>
    <s v="theater/plays"/>
    <n v="0.98879367172050103"/>
    <n v="131.91304347826087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b v="1"/>
    <x v="65"/>
    <b v="1"/>
    <s v="theater/plays"/>
    <n v="0.91274187659729833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b v="1"/>
    <x v="165"/>
    <b v="1"/>
    <s v="theater/plays"/>
    <n v="0.87076076993583873"/>
    <n v="39.672727272727272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b v="1"/>
    <x v="13"/>
    <b v="1"/>
    <s v="theater/plays"/>
    <n v="0.85178875638841567"/>
    <n v="57.54901960784313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b v="1"/>
    <x v="76"/>
    <b v="1"/>
    <s v="theater/plays"/>
    <n v="0.58229813664596275"/>
    <n v="33.025641025641029"/>
    <x v="1"/>
    <x v="6"/>
    <x v="3178"/>
    <d v="2014-07-16T14:31:15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n v="1365699071"/>
    <b v="1"/>
    <x v="95"/>
    <b v="1"/>
    <s v="theater/plays"/>
    <n v="0.87594529095982754"/>
    <n v="77.335806451612896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n v="1400666049"/>
    <b v="1"/>
    <x v="43"/>
    <b v="1"/>
    <s v="theater/plays"/>
    <n v="0.83507306889352817"/>
    <n v="31.933333333333334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b v="1"/>
    <x v="41"/>
    <b v="1"/>
    <s v="theater/plays"/>
    <n v="0.91743119266055051"/>
    <n v="36.333333333333336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b v="1"/>
    <x v="299"/>
    <b v="1"/>
    <s v="theater/plays"/>
    <n v="0.99122061738884171"/>
    <n v="46.768211920529801"/>
    <x v="1"/>
    <x v="6"/>
    <x v="3182"/>
    <d v="2012-01-31T17:00:00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n v="1375729469"/>
    <b v="1"/>
    <x v="32"/>
    <b v="1"/>
    <s v="theater/plays"/>
    <n v="0.91743119266055051"/>
    <n v="40.073529411764703"/>
    <x v="1"/>
    <x v="6"/>
    <x v="3183"/>
    <d v="2013-08-23T19:04:29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n v="1401666631"/>
    <b v="1"/>
    <x v="67"/>
    <b v="1"/>
    <s v="theater/plays"/>
    <n v="0.93275488069414314"/>
    <n v="100.21739130434783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b v="1"/>
    <x v="54"/>
    <b v="1"/>
    <s v="theater/plays"/>
    <n v="1"/>
    <n v="41.666666666666664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b v="1"/>
    <x v="16"/>
    <b v="1"/>
    <s v="theater/plays"/>
    <n v="0.9785932721712538"/>
    <n v="46.714285714285715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b v="1"/>
    <x v="138"/>
    <b v="1"/>
    <s v="theater/plays"/>
    <n v="0.85989451960559504"/>
    <n v="71.491803278688522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b v="0"/>
    <x v="82"/>
    <b v="0"/>
    <s v="theater/musical"/>
    <n v="1.5384615384615385"/>
    <n v="14.444444444444445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b v="0"/>
    <x v="10"/>
    <b v="0"/>
    <s v="theater/musical"/>
    <n v="8.112094395280236"/>
    <n v="356.84210526315792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n v="1478662675"/>
    <b v="0"/>
    <x v="78"/>
    <b v="0"/>
    <s v="theater/musical"/>
    <e v="#DIV/0!"/>
    <e v="#DIV/0!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n v="1466186869"/>
    <b v="0"/>
    <x v="80"/>
    <b v="0"/>
    <s v="theater/musical"/>
    <n v="24.834437086092716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n v="1421274859"/>
    <b v="0"/>
    <x v="22"/>
    <b v="0"/>
    <s v="theater/musical"/>
    <n v="98.039215686274517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n v="1420586056"/>
    <b v="0"/>
    <x v="54"/>
    <b v="0"/>
    <s v="theater/musical"/>
    <n v="8.5178875638841571"/>
    <n v="24.458333333333332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b v="0"/>
    <x v="78"/>
    <b v="0"/>
    <s v="theater/musical"/>
    <e v="#DIV/0!"/>
    <e v="#DIV/0!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b v="0"/>
    <x v="70"/>
    <b v="0"/>
    <s v="theater/musical"/>
    <n v="1.6908212560386473"/>
    <n v="53.076923076923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b v="0"/>
    <x v="79"/>
    <b v="0"/>
    <s v="theater/musical"/>
    <n v="1666.6666666666667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n v="1420458618"/>
    <b v="0"/>
    <x v="80"/>
    <b v="0"/>
    <s v="theater/musical"/>
    <n v="8.7336244541484724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b v="0"/>
    <x v="83"/>
    <b v="0"/>
    <s v="theater/musical"/>
    <n v="272.72727272727275"/>
    <n v="36.666666666666664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n v="1407435418"/>
    <b v="0"/>
    <x v="28"/>
    <b v="0"/>
    <s v="theater/musical"/>
    <n v="1.9171779141104295"/>
    <n v="49.20754716981132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b v="0"/>
    <x v="29"/>
    <b v="0"/>
    <s v="theater/musical"/>
    <n v="50000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b v="0"/>
    <x v="84"/>
    <b v="0"/>
    <s v="theater/musical"/>
    <n v="80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b v="0"/>
    <x v="20"/>
    <b v="0"/>
    <s v="theater/musical"/>
    <n v="1.8341892883345561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n v="1440632622"/>
    <b v="0"/>
    <x v="79"/>
    <b v="0"/>
    <s v="theater/musical"/>
    <n v="4"/>
    <n v="41.666666666666664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b v="0"/>
    <x v="78"/>
    <b v="0"/>
    <s v="theater/musical"/>
    <e v="#DIV/0!"/>
    <e v="#DIV/0!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b v="0"/>
    <x v="8"/>
    <b v="0"/>
    <s v="theater/musical"/>
    <n v="29.304029304029303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n v="1440052651"/>
    <b v="0"/>
    <x v="78"/>
    <b v="0"/>
    <s v="theater/musical"/>
    <e v="#DIV/0!"/>
    <e v="#DIV/0!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b v="0"/>
    <x v="17"/>
    <b v="0"/>
    <s v="theater/musical"/>
    <n v="2.1568627450980391"/>
    <n v="70.833333333333329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b v="1"/>
    <x v="141"/>
    <b v="1"/>
    <s v="theater/plays"/>
    <n v="0.96618357487922701"/>
    <n v="63.109756097560975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b v="1"/>
    <x v="334"/>
    <b v="1"/>
    <s v="theater/plays"/>
    <n v="0.83806028741057004"/>
    <n v="50.157964601769912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b v="1"/>
    <x v="65"/>
    <b v="1"/>
    <s v="theater/plays"/>
    <n v="0.79512324410283597"/>
    <n v="62.883333333333333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b v="1"/>
    <x v="498"/>
    <b v="1"/>
    <s v="theater/plays"/>
    <n v="0.83511855052467232"/>
    <n v="85.531055900621112"/>
    <x v="1"/>
    <x v="6"/>
    <x v="3211"/>
    <d v="2014-08-15T02:00:00"/>
  </r>
  <r>
    <n v="3212"/>
    <s v="Campo Maldito"/>
    <s v="Help us bring our production of Campo Maldito to New York AND San Francisco!"/>
    <x v="23"/>
    <n v="5050"/>
    <x v="0"/>
    <s v="US"/>
    <s v="USD"/>
    <n v="1407524751"/>
    <n v="1404932751"/>
    <b v="1"/>
    <x v="225"/>
    <b v="1"/>
    <s v="theater/plays"/>
    <n v="0.79207920792079212"/>
    <n v="53.723404255319146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b v="1"/>
    <x v="5"/>
    <b v="1"/>
    <s v="theater/plays"/>
    <n v="0.99883469285833193"/>
    <n v="127.80851063829788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b v="1"/>
    <x v="248"/>
    <b v="1"/>
    <s v="theater/plays"/>
    <n v="0.97911227154046998"/>
    <n v="106.57391304347826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b v="1"/>
    <x v="179"/>
    <b v="1"/>
    <s v="theater/plays"/>
    <n v="0.99649802123964348"/>
    <n v="262.11194029850748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b v="1"/>
    <x v="2"/>
    <b v="1"/>
    <s v="theater/plays"/>
    <n v="0.99950024987506247"/>
    <n v="57.171428571428571"/>
    <x v="1"/>
    <x v="6"/>
    <x v="3216"/>
    <d v="2015-07-11T14:30:00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n v="1475672784"/>
    <b v="1"/>
    <x v="201"/>
    <b v="1"/>
    <s v="theater/plays"/>
    <n v="0.86190384983719592"/>
    <n v="50.20192307692308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b v="1"/>
    <x v="192"/>
    <b v="1"/>
    <s v="theater/plays"/>
    <n v="0.97943192948090108"/>
    <n v="66.586956521739125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n v="1424043347"/>
    <b v="1"/>
    <x v="46"/>
    <b v="1"/>
    <s v="theater/plays"/>
    <n v="0.9989012086704625"/>
    <n v="168.25210084033614"/>
    <x v="1"/>
    <x v="6"/>
    <x v="3219"/>
    <d v="2015-03-22T22:35:47"/>
  </r>
  <r>
    <n v="3220"/>
    <s v="Burners"/>
    <s v="A sci-fi thriller for the stage opening March 10 in Los Angeles."/>
    <x v="36"/>
    <n v="15126"/>
    <x v="0"/>
    <s v="US"/>
    <s v="USD"/>
    <n v="1489352400"/>
    <n v="1486411204"/>
    <b v="1"/>
    <x v="211"/>
    <b v="1"/>
    <s v="theater/plays"/>
    <n v="0.99166997223324083"/>
    <n v="256.37288135593218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b v="1"/>
    <x v="116"/>
    <b v="1"/>
    <s v="theater/plays"/>
    <n v="0.96688421561518012"/>
    <n v="36.610619469026545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n v="1443016697"/>
    <b v="1"/>
    <x v="87"/>
    <b v="1"/>
    <s v="theater/plays"/>
    <n v="0.80128205128205132"/>
    <n v="37.142857142857146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n v="1437508976"/>
    <b v="1"/>
    <x v="142"/>
    <b v="1"/>
    <s v="theater/plays"/>
    <n v="0.91310751104565535"/>
    <n v="45.878378378378379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b v="1"/>
    <x v="499"/>
    <b v="1"/>
    <s v="theater/plays"/>
    <n v="0.98007187193727541"/>
    <n v="141.71296296296296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n v="1463145938"/>
    <b v="1"/>
    <x v="70"/>
    <b v="1"/>
    <s v="theater/plays"/>
    <n v="0.97703957010258913"/>
    <n v="52.48717948717948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b v="1"/>
    <x v="64"/>
    <b v="1"/>
    <s v="theater/plays"/>
    <n v="0.96"/>
    <n v="59.523809523809526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b v="0"/>
    <x v="209"/>
    <b v="1"/>
    <s v="theater/plays"/>
    <n v="0.8"/>
    <n v="50"/>
    <x v="1"/>
    <x v="6"/>
    <x v="3227"/>
    <d v="2017-01-17T21:10:36"/>
  </r>
  <r>
    <n v="3228"/>
    <s v="Hear Me Roar: A Season of Powerful Women"/>
    <s v="A Season of Powerful Women. A Season of Defiance."/>
    <x v="39"/>
    <n v="7164"/>
    <x v="0"/>
    <s v="US"/>
    <s v="USD"/>
    <n v="1450328340"/>
    <n v="1447606884"/>
    <b v="1"/>
    <x v="77"/>
    <b v="1"/>
    <s v="theater/plays"/>
    <n v="0.97710776102735897"/>
    <n v="193.62162162162161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n v="1413874798"/>
    <b v="1"/>
    <x v="91"/>
    <b v="1"/>
    <s v="theater/plays"/>
    <n v="0.92708478190330501"/>
    <n v="106.79702970297029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b v="1"/>
    <x v="77"/>
    <b v="1"/>
    <s v="theater/plays"/>
    <n v="0.91004550227511372"/>
    <n v="77.21621621621621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b v="0"/>
    <x v="33"/>
    <b v="1"/>
    <s v="theater/plays"/>
    <n v="0.6211180124223602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n v="1459711917"/>
    <b v="1"/>
    <x v="55"/>
    <b v="1"/>
    <s v="theater/plays"/>
    <n v="0.76219512195121952"/>
    <n v="50.46153846153846"/>
    <x v="1"/>
    <x v="6"/>
    <x v="3232"/>
    <d v="2016-05-04T03:59:00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n v="1485890355"/>
    <b v="0"/>
    <x v="42"/>
    <b v="1"/>
    <s v="theater/plays"/>
    <n v="0.84175084175084181"/>
    <n v="97.377049180327873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b v="0"/>
    <x v="248"/>
    <b v="1"/>
    <s v="theater/plays"/>
    <n v="0.99608786491056378"/>
    <n v="34.91921739130435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b v="1"/>
    <x v="331"/>
    <b v="1"/>
    <s v="theater/plays"/>
    <n v="0.96892965570699563"/>
    <n v="85.530386740331494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b v="0"/>
    <x v="238"/>
    <b v="1"/>
    <s v="theater/plays"/>
    <n v="0.99403578528827041"/>
    <n v="182.90909090909091"/>
    <x v="1"/>
    <x v="6"/>
    <x v="3236"/>
    <d v="2016-12-28T22:00:33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n v="1441452184"/>
    <b v="1"/>
    <x v="314"/>
    <b v="1"/>
    <s v="theater/plays"/>
    <n v="0.99218610916768624"/>
    <n v="131.13620817843866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b v="1"/>
    <x v="1"/>
    <b v="1"/>
    <s v="theater/plays"/>
    <n v="0.890302066772655"/>
    <n v="39.810126582278478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b v="1"/>
    <x v="201"/>
    <b v="1"/>
    <s v="theater/plays"/>
    <n v="0.94411642492003522"/>
    <n v="59.701730769230764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b v="0"/>
    <x v="69"/>
    <b v="1"/>
    <s v="theater/plays"/>
    <n v="0.99436526350679488"/>
    <n v="88.735294117647058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b v="1"/>
    <x v="157"/>
    <b v="1"/>
    <s v="theater/plays"/>
    <n v="0.86725844301601873"/>
    <n v="58.688622754491021"/>
    <x v="1"/>
    <x v="6"/>
    <x v="3241"/>
    <d v="2014-10-14T06:59:00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n v="1408558092"/>
    <b v="1"/>
    <x v="275"/>
    <b v="1"/>
    <s v="theater/plays"/>
    <n v="0.78552003783064506"/>
    <n v="69.56513661202186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n v="1442283562"/>
    <b v="1"/>
    <x v="26"/>
    <b v="1"/>
    <s v="theater/plays"/>
    <n v="0.97240792512458973"/>
    <n v="115.87323943661971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b v="0"/>
    <x v="50"/>
    <b v="1"/>
    <s v="theater/plays"/>
    <n v="0.97146326654523374"/>
    <n v="23.869565217391305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n v="1431354258"/>
    <b v="0"/>
    <x v="500"/>
    <b v="1"/>
    <s v="theater/plays"/>
    <n v="0.95872899926953981"/>
    <n v="81.125925925925927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n v="1439551200"/>
    <b v="1"/>
    <x v="189"/>
    <b v="1"/>
    <s v="theater/plays"/>
    <n v="0.89911886351375647"/>
    <n v="57.626943005181346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b v="1"/>
    <x v="7"/>
    <b v="1"/>
    <s v="theater/plays"/>
    <n v="0.94464386926128852"/>
    <n v="46.429824561403507"/>
    <x v="1"/>
    <x v="6"/>
    <x v="3247"/>
    <d v="2015-07-12T10:25:12"/>
  </r>
  <r>
    <n v="3248"/>
    <s v="Honest Accomplice Theatre 2015-16 Season"/>
    <s v="Honest Accomplice Theatre produces theatre for social change."/>
    <x v="14"/>
    <n v="12095"/>
    <x v="0"/>
    <s v="US"/>
    <s v="USD"/>
    <n v="1428178757"/>
    <n v="1425590357"/>
    <b v="1"/>
    <x v="452"/>
    <b v="1"/>
    <s v="theater/plays"/>
    <n v="0.99214551467548573"/>
    <n v="60.475000000000001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b v="1"/>
    <x v="106"/>
    <b v="1"/>
    <s v="theater/plays"/>
    <n v="0.95304106740599548"/>
    <n v="65.579545454545453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b v="1"/>
    <x v="496"/>
    <b v="1"/>
    <s v="theater/plays"/>
    <n v="0.98471718922325513"/>
    <n v="119.1924882629108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b v="1"/>
    <x v="9"/>
    <b v="1"/>
    <s v="theater/plays"/>
    <n v="0.90307043949428056"/>
    <n v="83.05"/>
    <x v="1"/>
    <x v="6"/>
    <x v="3251"/>
    <d v="2015-06-21T17:32:46"/>
  </r>
  <r>
    <n v="3252"/>
    <s v="Modern Love"/>
    <s v="How do we navigate the boundaries between friendship, sexual intimacy and obsessive desire?"/>
    <x v="268"/>
    <n v="2876"/>
    <x v="0"/>
    <s v="GB"/>
    <s v="GBP"/>
    <n v="1473247240"/>
    <n v="1470655240"/>
    <b v="1"/>
    <x v="133"/>
    <b v="1"/>
    <s v="theater/plays"/>
    <n v="0.78233657858136296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n v="1471701028"/>
    <b v="1"/>
    <x v="248"/>
    <b v="1"/>
    <s v="theater/plays"/>
    <n v="0.98207709305180457"/>
    <n v="177.08695652173913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b v="1"/>
    <x v="153"/>
    <b v="1"/>
    <s v="theater/plays"/>
    <n v="0.98757929122193944"/>
    <n v="70.771505376344081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b v="1"/>
    <x v="59"/>
    <b v="1"/>
    <s v="theater/plays"/>
    <n v="0.5714285714285714"/>
    <n v="29.166666666666668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n v="1432129577"/>
    <b v="1"/>
    <x v="282"/>
    <b v="1"/>
    <s v="theater/plays"/>
    <n v="0.78088396064344834"/>
    <n v="72.76136363636364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b v="0"/>
    <x v="14"/>
    <b v="1"/>
    <s v="theater/plays"/>
    <n v="0.94073819726339269"/>
    <n v="51.853414634146333"/>
    <x v="1"/>
    <x v="6"/>
    <x v="3257"/>
    <d v="2017-02-22T13:25:52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n v="1418159861"/>
    <b v="1"/>
    <x v="11"/>
    <b v="1"/>
    <s v="theater/plays"/>
    <n v="0.95044127630685671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b v="1"/>
    <x v="174"/>
    <b v="1"/>
    <s v="theater/plays"/>
    <n v="0.94190494131522695"/>
    <n v="251.7381443298969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n v="1445875718"/>
    <b v="1"/>
    <x v="196"/>
    <b v="1"/>
    <s v="theater/plays"/>
    <n v="0.91541559868180156"/>
    <n v="74.82191780821918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n v="1434475476"/>
    <b v="1"/>
    <x v="72"/>
    <b v="1"/>
    <s v="theater/plays"/>
    <n v="0.99547511312217196"/>
    <n v="67.65306122448979"/>
    <x v="1"/>
    <x v="6"/>
    <x v="3261"/>
    <d v="2015-07-16T17:24:36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n v="1416555262"/>
    <b v="1"/>
    <x v="179"/>
    <b v="1"/>
    <s v="theater/plays"/>
    <n v="0.97048763026012252"/>
    <n v="93.81343283582089"/>
    <x v="1"/>
    <x v="6"/>
    <x v="3262"/>
    <d v="2014-12-22T04:00:00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n v="1444220588"/>
    <b v="1"/>
    <x v="32"/>
    <b v="1"/>
    <s v="theater/plays"/>
    <n v="0.89153258016660963"/>
    <n v="41.237647058823526"/>
    <x v="1"/>
    <x v="6"/>
    <x v="3263"/>
    <d v="2015-10-30T21:00:00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n v="1421089938"/>
    <b v="1"/>
    <x v="72"/>
    <b v="1"/>
    <s v="theater/plays"/>
    <n v="0.970873786407767"/>
    <n v="52.551020408163268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n v="1446570315"/>
    <b v="1"/>
    <x v="287"/>
    <b v="1"/>
    <s v="theater/plays"/>
    <n v="0.6097560975609756"/>
    <n v="70.285714285714292"/>
    <x v="1"/>
    <x v="6"/>
    <x v="3265"/>
    <d v="2015-12-03T17:00:00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n v="1431435122"/>
    <b v="1"/>
    <x v="430"/>
    <b v="1"/>
    <s v="theater/plays"/>
    <n v="0.76171131141297443"/>
    <n v="48.325153374233132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b v="1"/>
    <x v="449"/>
    <b v="1"/>
    <s v="theater/plays"/>
    <n v="0.97943192948090108"/>
    <n v="53.177083333333336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b v="1"/>
    <x v="288"/>
    <b v="1"/>
    <s v="theater/plays"/>
    <n v="0.78125"/>
    <n v="60.952380952380949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n v="1431509397"/>
    <b v="1"/>
    <x v="16"/>
    <b v="1"/>
    <s v="theater/plays"/>
    <n v="0.98522167487684731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b v="1"/>
    <x v="209"/>
    <b v="1"/>
    <s v="theater/plays"/>
    <n v="0.98360655737704916"/>
    <n v="61"/>
    <x v="1"/>
    <x v="6"/>
    <x v="3270"/>
    <d v="2015-07-12T12:47:45"/>
  </r>
  <r>
    <n v="3271"/>
    <s v="Saxon Court at Southwark Playhouse"/>
    <s v="A razor sharp satire to darken your Christmas."/>
    <x v="15"/>
    <n v="1950"/>
    <x v="0"/>
    <s v="GB"/>
    <s v="GBP"/>
    <n v="1414927775"/>
    <n v="1412332175"/>
    <b v="1"/>
    <x v="13"/>
    <b v="1"/>
    <s v="theater/plays"/>
    <n v="0.76923076923076927"/>
    <n v="38.235294117647058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n v="1444219209"/>
    <b v="1"/>
    <x v="108"/>
    <b v="1"/>
    <s v="theater/plays"/>
    <n v="0.64754257592436704"/>
    <n v="106.50344827586207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b v="1"/>
    <x v="64"/>
    <b v="1"/>
    <s v="theater/plays"/>
    <n v="0.93109869646182497"/>
    <n v="204.57142857142858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n v="1454259272"/>
    <b v="1"/>
    <x v="172"/>
    <b v="1"/>
    <s v="theater/plays"/>
    <n v="0.98694683221903856"/>
    <n v="54.912587412587413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b v="1"/>
    <x v="8"/>
    <b v="1"/>
    <s v="theater/plays"/>
    <n v="0.99722991689750695"/>
    <n v="150.41666666666666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b v="1"/>
    <x v="61"/>
    <b v="1"/>
    <s v="theater/plays"/>
    <n v="0.85583872194750854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b v="1"/>
    <x v="61"/>
    <b v="1"/>
    <s v="theater/plays"/>
    <n v="0.92081031307550643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b v="1"/>
    <x v="69"/>
    <b v="1"/>
    <s v="theater/plays"/>
    <n v="0.96711798839458418"/>
    <n v="76.029411764705884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b v="0"/>
    <x v="287"/>
    <b v="1"/>
    <s v="theater/plays"/>
    <n v="0.87507543753771877"/>
    <n v="105.2063492063492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b v="0"/>
    <x v="209"/>
    <b v="1"/>
    <s v="theater/plays"/>
    <n v="0.970873786407767"/>
    <n v="68.666666666666671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n v="1438561705"/>
    <b v="0"/>
    <x v="5"/>
    <b v="1"/>
    <s v="theater/plays"/>
    <n v="0.82236842105263153"/>
    <n v="129.36170212765958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b v="0"/>
    <x v="186"/>
    <b v="1"/>
    <s v="theater/plays"/>
    <n v="0.97421473578353579"/>
    <n v="134.26371308016877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b v="0"/>
    <x v="5"/>
    <b v="1"/>
    <s v="theater/plays"/>
    <n v="0.95465393794749398"/>
    <n v="17.829787234042552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n v="1452546853"/>
    <b v="0"/>
    <x v="41"/>
    <b v="1"/>
    <s v="theater/plays"/>
    <n v="0.98425196850393704"/>
    <n v="203.2"/>
    <x v="1"/>
    <x v="6"/>
    <x v="3284"/>
    <d v="2016-01-29T05:59:00"/>
  </r>
  <r>
    <n v="3285"/>
    <s v="By Morning"/>
    <s v="A new play by Matthew Gasda"/>
    <x v="402"/>
    <n v="5604"/>
    <x v="0"/>
    <s v="US"/>
    <s v="USD"/>
    <n v="1488258000"/>
    <n v="1485556626"/>
    <b v="0"/>
    <x v="75"/>
    <b v="1"/>
    <s v="theater/plays"/>
    <n v="0.89204139900071378"/>
    <n v="69.185185185185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b v="0"/>
    <x v="259"/>
    <b v="1"/>
    <s v="theater/plays"/>
    <n v="0.98264002620373403"/>
    <n v="125.12295081967213"/>
    <x v="1"/>
    <x v="6"/>
    <x v="3286"/>
    <d v="2016-08-15T20:09:42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n v="1446573628"/>
    <b v="0"/>
    <x v="69"/>
    <b v="1"/>
    <s v="theater/plays"/>
    <n v="1"/>
    <n v="73.529411764705884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b v="0"/>
    <x v="447"/>
    <b v="1"/>
    <s v="theater/plays"/>
    <n v="0.99735799866154562"/>
    <n v="48.437149758454105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b v="0"/>
    <x v="20"/>
    <b v="1"/>
    <s v="theater/plays"/>
    <n v="0.75164233850964357"/>
    <n v="26.608400000000003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n v="1486642891"/>
    <b v="0"/>
    <x v="250"/>
    <b v="1"/>
    <s v="theater/plays"/>
    <n v="0.82508250825082508"/>
    <n v="33.666666666666664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b v="0"/>
    <x v="25"/>
    <b v="1"/>
    <s v="theater/plays"/>
    <n v="0.8771929824561403"/>
    <n v="40.714285714285715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n v="1444069748"/>
    <b v="0"/>
    <x v="41"/>
    <b v="1"/>
    <s v="theater/plays"/>
    <n v="0.34948096885813151"/>
    <n v="19.266666666666666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b v="0"/>
    <x v="110"/>
    <b v="1"/>
    <s v="theater/plays"/>
    <n v="0.58670143415906129"/>
    <n v="84.285714285714292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b v="0"/>
    <x v="54"/>
    <b v="1"/>
    <s v="theater/plays"/>
    <n v="0.84507042253521125"/>
    <n v="29.583333333333332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b v="0"/>
    <x v="74"/>
    <b v="1"/>
    <s v="theater/plays"/>
    <n v="0.97220871932334274"/>
    <n v="26.66703703703703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b v="0"/>
    <x v="5"/>
    <b v="1"/>
    <s v="theater/plays"/>
    <n v="0.69412309116149928"/>
    <n v="45.978723404255319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n v="1436380256"/>
    <b v="0"/>
    <x v="34"/>
    <b v="1"/>
    <s v="theater/plays"/>
    <n v="0.99927325581395354"/>
    <n v="125.090909090909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b v="0"/>
    <x v="250"/>
    <b v="1"/>
    <s v="theater/plays"/>
    <n v="0.98299420033421803"/>
    <n v="141.29166666666666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b v="0"/>
    <x v="287"/>
    <b v="1"/>
    <s v="theater/plays"/>
    <n v="0.86058519793459554"/>
    <n v="55.333333333333336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n v="1428515462"/>
    <b v="0"/>
    <x v="106"/>
    <b v="1"/>
    <s v="theater/plays"/>
    <n v="0.73439412484700117"/>
    <n v="46.420454545454547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b v="0"/>
    <x v="16"/>
    <b v="1"/>
    <s v="theater/plays"/>
    <n v="0.7492507492507493"/>
    <n v="57.2"/>
    <x v="1"/>
    <x v="6"/>
    <x v="3301"/>
    <d v="2016-08-01T06:59:00"/>
  </r>
  <r>
    <n v="3302"/>
    <s v="El muro de BorÃ­s KiÃ©n"/>
    <s v="FilosofÃ­a de los anÃ³nimos"/>
    <x v="33"/>
    <n v="8685"/>
    <x v="0"/>
    <s v="ES"/>
    <s v="EUR"/>
    <n v="1481099176"/>
    <n v="1478507176"/>
    <b v="0"/>
    <x v="133"/>
    <b v="1"/>
    <s v="theater/plays"/>
    <n v="0.9671848013816926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n v="1424533084"/>
    <b v="0"/>
    <x v="2"/>
    <b v="1"/>
    <s v="theater/plays"/>
    <n v="0.86289549376797703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n v="1479826752"/>
    <b v="0"/>
    <x v="489"/>
    <b v="1"/>
    <s v="theater/plays"/>
    <n v="0.95678520172221337"/>
    <n v="89.58571428571428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b v="0"/>
    <x v="9"/>
    <b v="1"/>
    <s v="theater/plays"/>
    <n v="0.98015192354814995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b v="0"/>
    <x v="241"/>
    <b v="1"/>
    <s v="theater/plays"/>
    <n v="0.57034220532319391"/>
    <n v="48.703703703703702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b v="0"/>
    <x v="9"/>
    <b v="1"/>
    <s v="theater/plays"/>
    <n v="0.9373828271466067"/>
    <n v="53.339999999999996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n v="1458766965"/>
    <b v="0"/>
    <x v="7"/>
    <b v="1"/>
    <s v="theater/plays"/>
    <n v="0.81775700934579443"/>
    <n v="75.087719298245617"/>
    <x v="1"/>
    <x v="6"/>
    <x v="3308"/>
    <d v="2016-04-13T21:02:45"/>
  </r>
  <r>
    <n v="3309"/>
    <s v="Collision Course"/>
    <s v="Two unlikely friends, a garage, tinned beans &amp; the end of the world."/>
    <x v="18"/>
    <n v="558"/>
    <x v="0"/>
    <s v="GB"/>
    <s v="GBP"/>
    <n v="1476632178"/>
    <n v="1473953778"/>
    <b v="0"/>
    <x v="162"/>
    <b v="1"/>
    <s v="theater/plays"/>
    <n v="0.62724014336917566"/>
    <n v="18"/>
    <x v="1"/>
    <x v="6"/>
    <x v="3309"/>
    <d v="2016-10-16T15:36:18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b v="0"/>
    <x v="162"/>
    <b v="1"/>
    <s v="theater/plays"/>
    <n v="0.99923136049192929"/>
    <n v="209.83870967741936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b v="0"/>
    <x v="43"/>
    <b v="1"/>
    <s v="theater/plays"/>
    <n v="0.91041514930808454"/>
    <n v="61.022222222222226"/>
    <x v="1"/>
    <x v="6"/>
    <x v="3311"/>
    <d v="2015-10-17T07:00:10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n v="1477077946"/>
    <b v="0"/>
    <x v="14"/>
    <b v="1"/>
    <s v="theater/plays"/>
    <n v="0.99960015993602558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n v="1452664317"/>
    <b v="0"/>
    <x v="60"/>
    <b v="1"/>
    <s v="theater/plays"/>
    <n v="0.86169754416199917"/>
    <n v="80.03448275862068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b v="0"/>
    <x v="6"/>
    <b v="1"/>
    <s v="theater/plays"/>
    <n v="0.47449584816132861"/>
    <n v="29.068965517241381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b v="0"/>
    <x v="30"/>
    <b v="1"/>
    <s v="theater/plays"/>
    <n v="0.90909090909090906"/>
    <n v="49.438202247191015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b v="0"/>
    <x v="207"/>
    <b v="1"/>
    <s v="theater/plays"/>
    <n v="0.99913340903944603"/>
    <n v="93.977440000000001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n v="1462755424"/>
    <b v="0"/>
    <x v="59"/>
    <b v="1"/>
    <s v="theater/plays"/>
    <n v="0.94170403587443952"/>
    <n v="61.944444444444443"/>
    <x v="1"/>
    <x v="6"/>
    <x v="3317"/>
    <d v="2016-06-08T00:57:04"/>
  </r>
  <r>
    <n v="3318"/>
    <s v="ROOMIES - Atlantic Canada Tour 2016-17"/>
    <s v="Help us strengthen and inspire disability arts in Atlantic Canada"/>
    <x v="13"/>
    <n v="2512"/>
    <x v="0"/>
    <s v="CA"/>
    <s v="CAD"/>
    <n v="1460341800"/>
    <n v="1456902893"/>
    <b v="0"/>
    <x v="58"/>
    <b v="1"/>
    <s v="theater/plays"/>
    <n v="0.79617834394904463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b v="0"/>
    <x v="38"/>
    <b v="1"/>
    <s v="theater/plays"/>
    <n v="0.92592592592592593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n v="1463965557"/>
    <b v="0"/>
    <x v="44"/>
    <b v="1"/>
    <s v="theater/plays"/>
    <n v="0.99009900990099009"/>
    <n v="66.44736842105263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b v="0"/>
    <x v="41"/>
    <b v="1"/>
    <s v="theater/plays"/>
    <n v="0.93109869646182497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b v="0"/>
    <x v="23"/>
    <b v="1"/>
    <s v="theater/plays"/>
    <n v="0.9850746268656716"/>
    <n v="145.65217391304347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b v="0"/>
    <x v="72"/>
    <b v="1"/>
    <s v="theater/plays"/>
    <n v="0.79428117553613975"/>
    <n v="25.693877551020407"/>
    <x v="1"/>
    <x v="6"/>
    <x v="3323"/>
    <d v="2016-09-25T08:46:48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n v="1463925590"/>
    <b v="0"/>
    <x v="73"/>
    <b v="1"/>
    <s v="theater/plays"/>
    <n v="0.98360655737704916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n v="1425235877"/>
    <b v="0"/>
    <x v="41"/>
    <b v="1"/>
    <s v="theater/plays"/>
    <n v="0.88888888888888884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b v="0"/>
    <x v="7"/>
    <b v="1"/>
    <s v="theater/plays"/>
    <n v="0.98643649815043155"/>
    <n v="142.28070175438597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b v="0"/>
    <x v="51"/>
    <b v="1"/>
    <s v="theater/plays"/>
    <n v="0.98765432098765427"/>
    <n v="24.545454545454547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b v="0"/>
    <x v="82"/>
    <b v="1"/>
    <s v="theater/plays"/>
    <n v="0.68311195445920303"/>
    <n v="292.77777777777777"/>
    <x v="1"/>
    <x v="6"/>
    <x v="3328"/>
    <d v="2014-07-05T01:00:00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n v="1405583108"/>
    <b v="0"/>
    <x v="55"/>
    <b v="1"/>
    <s v="theater/plays"/>
    <n v="0.85616438356164382"/>
    <n v="44.923076923076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n v="1425331068"/>
    <b v="0"/>
    <x v="50"/>
    <b v="1"/>
    <s v="theater/plays"/>
    <n v="0.94102885821831872"/>
    <n v="23.10144927536232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b v="0"/>
    <x v="71"/>
    <b v="1"/>
    <s v="theater/plays"/>
    <n v="0.95675468809797171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n v="1403210330"/>
    <b v="0"/>
    <x v="183"/>
    <b v="1"/>
    <s v="theater/plays"/>
    <n v="1"/>
    <n v="72.289156626506028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b v="0"/>
    <x v="112"/>
    <b v="1"/>
    <s v="theater/plays"/>
    <n v="0.95628415300546443"/>
    <n v="32.972972972972975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n v="1435667422"/>
    <b v="0"/>
    <x v="67"/>
    <b v="1"/>
    <s v="theater/plays"/>
    <n v="0.72139396198285499"/>
    <n v="116.65217391304348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b v="0"/>
    <x v="287"/>
    <b v="1"/>
    <s v="theater/plays"/>
    <n v="0.99681020733652315"/>
    <n v="79.619047619047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n v="1457429646"/>
    <b v="0"/>
    <x v="82"/>
    <b v="1"/>
    <s v="theater/plays"/>
    <n v="1"/>
    <n v="27.777777777777779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n v="1411109167"/>
    <b v="0"/>
    <x v="69"/>
    <b v="1"/>
    <s v="theater/plays"/>
    <n v="0.90744101633393826"/>
    <n v="81.029411764705884"/>
    <x v="1"/>
    <x v="6"/>
    <x v="3337"/>
    <d v="2014-10-10T21:00:00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n v="1486129680"/>
    <b v="0"/>
    <x v="300"/>
    <b v="1"/>
    <s v="theater/plays"/>
    <n v="0.97866510080250535"/>
    <n v="136.84821428571428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n v="1467129518"/>
    <b v="0"/>
    <x v="5"/>
    <b v="1"/>
    <s v="theater/plays"/>
    <n v="0.95831336847149018"/>
    <n v="177.61702127659575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b v="0"/>
    <x v="44"/>
    <b v="1"/>
    <s v="theater/plays"/>
    <n v="0.72376357056694818"/>
    <n v="109.07894736842105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b v="0"/>
    <x v="33"/>
    <b v="1"/>
    <s v="theater/plays"/>
    <n v="1"/>
    <n v="119.6428571428571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n v="1425020810"/>
    <b v="0"/>
    <x v="76"/>
    <b v="1"/>
    <s v="theater/plays"/>
    <n v="0.98360655737704916"/>
    <n v="78.20512820512820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n v="1458770384"/>
    <b v="0"/>
    <x v="23"/>
    <b v="1"/>
    <s v="theater/plays"/>
    <n v="0.58333333333333337"/>
    <n v="52.173913043478258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b v="0"/>
    <x v="244"/>
    <b v="1"/>
    <s v="theater/plays"/>
    <n v="0.98576122672508215"/>
    <n v="114.125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b v="0"/>
    <x v="62"/>
    <b v="1"/>
    <s v="theater/plays"/>
    <n v="0.76923076923076927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n v="1424306110"/>
    <b v="0"/>
    <x v="59"/>
    <b v="1"/>
    <s v="theater/plays"/>
    <n v="0.90909090909090906"/>
    <n v="91.666666666666671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b v="0"/>
    <x v="19"/>
    <b v="1"/>
    <s v="theater/plays"/>
    <n v="0.83717036416910839"/>
    <n v="108.5909090909090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b v="0"/>
    <x v="1"/>
    <b v="1"/>
    <s v="theater/plays"/>
    <n v="0.99709934735315442"/>
    <n v="69.822784810126578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b v="0"/>
    <x v="25"/>
    <b v="1"/>
    <s v="theater/plays"/>
    <n v="0.65189048239895697"/>
    <n v="109.571428571428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b v="0"/>
    <x v="13"/>
    <b v="1"/>
    <s v="theater/plays"/>
    <n v="0.95759233926128595"/>
    <n v="71.666666666666671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b v="0"/>
    <x v="241"/>
    <b v="1"/>
    <s v="theater/plays"/>
    <n v="0.98911968348170132"/>
    <n v="93.611111111111114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b v="0"/>
    <x v="16"/>
    <b v="1"/>
    <s v="theater/plays"/>
    <n v="0.93005952380952384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n v="1461061350"/>
    <b v="0"/>
    <x v="34"/>
    <b v="1"/>
    <s v="theater/plays"/>
    <n v="0.31746031746031744"/>
    <n v="35.79545454545454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n v="1443029206"/>
    <b v="0"/>
    <x v="165"/>
    <b v="1"/>
    <s v="theater/plays"/>
    <n v="0.98103335513407453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n v="1461941527"/>
    <b v="0"/>
    <x v="41"/>
    <b v="1"/>
    <s v="theater/plays"/>
    <n v="0.79185520361990946"/>
    <n v="147.33333333333334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n v="1466019272"/>
    <b v="0"/>
    <x v="74"/>
    <b v="1"/>
    <s v="theater/plays"/>
    <n v="0.98619329388560162"/>
    <n v="56.333333333333336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b v="0"/>
    <x v="64"/>
    <b v="1"/>
    <s v="theater/plays"/>
    <n v="0.99009900990099009"/>
    <n v="96.190476190476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n v="1413790079"/>
    <b v="0"/>
    <x v="372"/>
    <b v="1"/>
    <s v="theater/plays"/>
    <n v="0.9709680551509855"/>
    <n v="63.574074074074076"/>
    <x v="1"/>
    <x v="6"/>
    <x v="3358"/>
    <d v="2014-11-19T08:27:59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n v="1484097734"/>
    <b v="0"/>
    <x v="23"/>
    <b v="1"/>
    <s v="theater/plays"/>
    <n v="0.94117647058823528"/>
    <n v="184.78260869565219"/>
    <x v="1"/>
    <x v="6"/>
    <x v="3359"/>
    <d v="2017-02-25T01:22:14"/>
  </r>
  <r>
    <n v="3360"/>
    <s v="Pretty Butch"/>
    <s v="World Premiere, an M1 Singapore Fringe Festival 2017 commission."/>
    <x v="7"/>
    <n v="9124"/>
    <x v="0"/>
    <s v="SG"/>
    <s v="SGD"/>
    <n v="1481731140"/>
    <n v="1479866343"/>
    <b v="0"/>
    <x v="250"/>
    <b v="1"/>
    <s v="theater/plays"/>
    <n v="0.98640946953090747"/>
    <n v="126.72222222222223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b v="0"/>
    <x v="32"/>
    <b v="1"/>
    <s v="theater/plays"/>
    <n v="0.88136788295434509"/>
    <n v="83.42647058823529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n v="1424484717"/>
    <b v="0"/>
    <x v="9"/>
    <b v="1"/>
    <s v="theater/plays"/>
    <n v="0.45871559633027525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b v="0"/>
    <x v="55"/>
    <b v="1"/>
    <s v="theater/plays"/>
    <n v="0.98600508905852413"/>
    <n v="302.30769230769232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b v="0"/>
    <x v="250"/>
    <b v="1"/>
    <s v="theater/plays"/>
    <n v="0.94398993077407178"/>
    <n v="44.138888888888886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b v="0"/>
    <x v="83"/>
    <b v="1"/>
    <s v="theater/plays"/>
    <n v="0.96153846153846156"/>
    <n v="866.66666666666663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b v="0"/>
    <x v="59"/>
    <b v="1"/>
    <s v="theater/plays"/>
    <n v="0.45248868778280543"/>
    <n v="61.388888888888886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b v="0"/>
    <x v="209"/>
    <b v="1"/>
    <s v="theater/plays"/>
    <n v="0.84269662921348309"/>
    <n v="29.666666666666668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n v="1416977259"/>
    <b v="0"/>
    <x v="23"/>
    <b v="1"/>
    <s v="theater/plays"/>
    <n v="0.95602294455066916"/>
    <n v="45.478260869565219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n v="1479257980"/>
    <b v="0"/>
    <x v="241"/>
    <b v="1"/>
    <s v="theater/plays"/>
    <n v="0.9624639076034649"/>
    <n v="96.203703703703709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n v="1479283285"/>
    <b v="0"/>
    <x v="55"/>
    <b v="1"/>
    <s v="theater/plays"/>
    <n v="0.84937712344280858"/>
    <n v="67.923076923076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n v="1446670765"/>
    <b v="0"/>
    <x v="82"/>
    <b v="1"/>
    <s v="theater/plays"/>
    <n v="0.72202166064981954"/>
    <n v="30.777777777777779"/>
    <x v="1"/>
    <x v="6"/>
    <x v="3371"/>
    <d v="2015-12-02T20:59:25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n v="1407157756"/>
    <b v="0"/>
    <x v="74"/>
    <b v="1"/>
    <s v="theater/plays"/>
    <n v="0.96618357487922701"/>
    <n v="38.333333333333336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b v="0"/>
    <x v="209"/>
    <b v="1"/>
    <s v="theater/plays"/>
    <n v="0.99750623441396513"/>
    <n v="66.833333333333329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n v="1443461616"/>
    <b v="0"/>
    <x v="47"/>
    <b v="1"/>
    <s v="theater/plays"/>
    <n v="0.93833780160857905"/>
    <n v="71.730769230769226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n v="1399387173"/>
    <b v="0"/>
    <x v="57"/>
    <b v="1"/>
    <s v="theater/plays"/>
    <n v="1"/>
    <n v="176.47058823529412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b v="0"/>
    <x v="10"/>
    <b v="1"/>
    <s v="theater/plays"/>
    <n v="0.99987501562304715"/>
    <n v="421.10526315789474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b v="0"/>
    <x v="99"/>
    <b v="1"/>
    <s v="theater/plays"/>
    <n v="0.98960910440376049"/>
    <n v="104.987012987012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b v="0"/>
    <x v="64"/>
    <b v="1"/>
    <s v="theater/plays"/>
    <n v="0.92905405405405406"/>
    <n v="28.190476190476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b v="0"/>
    <x v="44"/>
    <b v="1"/>
    <s v="theater/plays"/>
    <n v="0.964785335262904"/>
    <n v="54.55263157894737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b v="0"/>
    <x v="33"/>
    <b v="1"/>
    <s v="theater/plays"/>
    <n v="0.95754867539099908"/>
    <n v="111.89285714285714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b v="0"/>
    <x v="53"/>
    <b v="1"/>
    <s v="theater/plays"/>
    <n v="0.97799511002444983"/>
    <n v="85.208333333333329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b v="0"/>
    <x v="67"/>
    <b v="1"/>
    <s v="theater/plays"/>
    <n v="0.99262620533182078"/>
    <n v="76.652173913043484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b v="0"/>
    <x v="209"/>
    <b v="1"/>
    <s v="theater/plays"/>
    <n v="0.8951406649616368"/>
    <n v="65.166666666666671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b v="0"/>
    <x v="31"/>
    <b v="1"/>
    <s v="theater/plays"/>
    <n v="0.99989001209866912"/>
    <n v="93.760312499999998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n v="1415652552"/>
    <b v="0"/>
    <x v="41"/>
    <b v="1"/>
    <s v="theater/plays"/>
    <n v="1"/>
    <n v="133.33333333333334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b v="0"/>
    <x v="14"/>
    <b v="1"/>
    <s v="theater/plays"/>
    <n v="0.95238095238095233"/>
    <n v="51.219512195121951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b v="0"/>
    <x v="2"/>
    <b v="1"/>
    <s v="theater/plays"/>
    <n v="0.85567598402738165"/>
    <n v="100.17142857142858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b v="0"/>
    <x v="43"/>
    <b v="1"/>
    <s v="theater/plays"/>
    <n v="0.96339113680154143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n v="1462368682"/>
    <b v="0"/>
    <x v="95"/>
    <b v="1"/>
    <s v="theater/plays"/>
    <n v="0.8733624454148472"/>
    <n v="184.67741935483872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b v="0"/>
    <x v="19"/>
    <b v="1"/>
    <s v="theater/plays"/>
    <n v="0.9765625"/>
    <n v="69.81818181818181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b v="0"/>
    <x v="59"/>
    <b v="1"/>
    <s v="theater/plays"/>
    <n v="0.44843049327354262"/>
    <n v="61.944444444444443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b v="0"/>
    <x v="8"/>
    <b v="1"/>
    <s v="theater/plays"/>
    <n v="1"/>
    <n v="41.666666666666664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n v="1413065230"/>
    <b v="0"/>
    <x v="34"/>
    <b v="1"/>
    <s v="theater/plays"/>
    <n v="0.94517958412098302"/>
    <n v="36.06818181818182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n v="1403878645"/>
    <b v="0"/>
    <x v="74"/>
    <b v="1"/>
    <s v="theater/plays"/>
    <n v="0.70242656449552998"/>
    <n v="29"/>
    <x v="1"/>
    <x v="6"/>
    <x v="3394"/>
    <d v="2014-07-27T14:17:25"/>
  </r>
  <r>
    <n v="3395"/>
    <s v="MIRAMAR"/>
    <s v="Miramar is a a darkly funny play exploring what it is we call â€˜homeâ€™."/>
    <x v="2"/>
    <n v="920"/>
    <x v="0"/>
    <s v="GB"/>
    <s v="GBP"/>
    <n v="1433009400"/>
    <n v="1431795944"/>
    <b v="0"/>
    <x v="44"/>
    <b v="1"/>
    <s v="theater/plays"/>
    <n v="0.54347826086956519"/>
    <n v="24.210526315789473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b v="0"/>
    <x v="33"/>
    <b v="1"/>
    <s v="theater/plays"/>
    <n v="0.95846645367412142"/>
    <n v="55.892857142857146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n v="1452338929"/>
    <b v="0"/>
    <x v="54"/>
    <b v="1"/>
    <s v="theater/plays"/>
    <n v="0.8928571428571429"/>
    <n v="11.666666666666666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b v="0"/>
    <x v="71"/>
    <b v="1"/>
    <s v="theater/plays"/>
    <n v="0.90029259509340531"/>
    <n v="68.353846153846149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n v="1421964325"/>
    <b v="0"/>
    <x v="67"/>
    <b v="1"/>
    <s v="theater/plays"/>
    <n v="0.96385542168674698"/>
    <n v="27.065217391304348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b v="0"/>
    <x v="268"/>
    <b v="1"/>
    <s v="theater/plays"/>
    <n v="0.9959167413604223"/>
    <n v="118.12941176470588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b v="0"/>
    <x v="36"/>
    <b v="1"/>
    <s v="theater/plays"/>
    <n v="0.98171970209884907"/>
    <n v="44.757575757575758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b v="0"/>
    <x v="111"/>
    <b v="1"/>
    <s v="theater/plays"/>
    <n v="0.91102338293349527"/>
    <n v="99.787878787878782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n v="1432638324"/>
    <b v="0"/>
    <x v="57"/>
    <b v="1"/>
    <s v="theater/plays"/>
    <n v="1"/>
    <n v="117.64705882352941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b v="0"/>
    <x v="83"/>
    <b v="1"/>
    <s v="theater/plays"/>
    <n v="0.81967213114754101"/>
    <n v="203.33333333333334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n v="1455063886"/>
    <b v="0"/>
    <x v="57"/>
    <b v="1"/>
    <s v="theater/plays"/>
    <n v="0.72689511941848395"/>
    <n v="28.323529411764707"/>
    <x v="1"/>
    <x v="6"/>
    <x v="3405"/>
    <d v="2016-03-01T23:59:00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n v="1401623376"/>
    <b v="0"/>
    <x v="110"/>
    <b v="1"/>
    <s v="theater/plays"/>
    <n v="0.99690958030106669"/>
    <n v="110.230769230769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b v="0"/>
    <x v="85"/>
    <b v="1"/>
    <s v="theater/plays"/>
    <n v="0.93370681605975725"/>
    <n v="31.970149253731343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b v="0"/>
    <x v="59"/>
    <b v="1"/>
    <s v="theater/plays"/>
    <n v="0.47393364928909953"/>
    <n v="58.611111111111114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n v="1466710358"/>
    <b v="0"/>
    <x v="64"/>
    <b v="1"/>
    <s v="theater/plays"/>
    <n v="0.80906148867313921"/>
    <n v="29.428571428571427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n v="1462841990"/>
    <b v="0"/>
    <x v="244"/>
    <b v="1"/>
    <s v="theater/plays"/>
    <n v="0.92165898617511521"/>
    <n v="81.375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b v="0"/>
    <x v="76"/>
    <b v="1"/>
    <s v="theater/plays"/>
    <n v="0.96556163501770198"/>
    <n v="199.16666666666666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b v="0"/>
    <x v="55"/>
    <b v="1"/>
    <s v="theater/plays"/>
    <n v="1"/>
    <n v="115.38461538461539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b v="0"/>
    <x v="25"/>
    <b v="1"/>
    <s v="theater/plays"/>
    <n v="0.76923076923076927"/>
    <n v="46.428571428571431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n v="1478030325"/>
    <b v="0"/>
    <x v="34"/>
    <b v="1"/>
    <s v="theater/plays"/>
    <n v="0.96618357487922701"/>
    <n v="70.568181818181813"/>
    <x v="1"/>
    <x v="6"/>
    <x v="3414"/>
    <d v="2016-12-01T07:59:00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n v="1459999656"/>
    <b v="0"/>
    <x v="82"/>
    <b v="1"/>
    <s v="theater/plays"/>
    <n v="1"/>
    <n v="22.222222222222221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b v="0"/>
    <x v="209"/>
    <b v="1"/>
    <s v="theater/plays"/>
    <n v="0.83612040133779264"/>
    <n v="159.4666666666666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b v="0"/>
    <x v="43"/>
    <b v="1"/>
    <s v="theater/plays"/>
    <n v="0.99999411768166069"/>
    <n v="37.777999999999999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b v="0"/>
    <x v="66"/>
    <b v="1"/>
    <s v="theater/plays"/>
    <n v="0.99132589838909546"/>
    <n v="72.053571428571431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b v="0"/>
    <x v="67"/>
    <b v="1"/>
    <s v="theater/plays"/>
    <n v="0.93856655290102387"/>
    <n v="63.69565217391304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n v="1454638202"/>
    <b v="0"/>
    <x v="69"/>
    <b v="1"/>
    <s v="theater/plays"/>
    <n v="0.72463768115942029"/>
    <n v="28.41176470588235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n v="1422903563"/>
    <b v="0"/>
    <x v="15"/>
    <b v="1"/>
    <s v="theater/plays"/>
    <n v="0.98863074641621351"/>
    <n v="103.2142857142857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b v="0"/>
    <x v="67"/>
    <b v="1"/>
    <s v="theater/plays"/>
    <n v="0.91659028414298804"/>
    <n v="71.152173913043484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n v="1427320341"/>
    <b v="0"/>
    <x v="73"/>
    <b v="1"/>
    <s v="theater/plays"/>
    <n v="0.7142857142857143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b v="0"/>
    <x v="88"/>
    <b v="1"/>
    <s v="theater/plays"/>
    <n v="0.96540627514078836"/>
    <n v="81.776315789473685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b v="0"/>
    <x v="201"/>
    <b v="1"/>
    <s v="theater/plays"/>
    <n v="0.97115350375998266"/>
    <n v="297.02980769230766"/>
    <x v="1"/>
    <x v="6"/>
    <x v="3425"/>
    <d v="2014-10-04T14:48:56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n v="1409620903"/>
    <b v="0"/>
    <x v="45"/>
    <b v="1"/>
    <s v="theater/plays"/>
    <n v="0.92478421701602964"/>
    <n v="46.609195402298852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n v="1401722952"/>
    <b v="0"/>
    <x v="60"/>
    <b v="1"/>
    <s v="theater/plays"/>
    <n v="1"/>
    <n v="51.724137931034484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n v="1422983847"/>
    <b v="0"/>
    <x v="13"/>
    <b v="1"/>
    <s v="theater/plays"/>
    <n v="0.97323600973236013"/>
    <n v="40.294117647058826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b v="0"/>
    <x v="8"/>
    <b v="1"/>
    <s v="theater/plays"/>
    <n v="0.76923076923076927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b v="0"/>
    <x v="250"/>
    <b v="1"/>
    <s v="theater/plays"/>
    <n v="0.92123869755272947"/>
    <n v="30.152638888888887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n v="1405791153"/>
    <b v="0"/>
    <x v="64"/>
    <b v="1"/>
    <s v="theater/plays"/>
    <n v="1"/>
    <n v="95.238095238095241"/>
    <x v="1"/>
    <x v="6"/>
    <x v="3431"/>
    <d v="2014-08-18T17:32:33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n v="1452520614"/>
    <b v="0"/>
    <x v="288"/>
    <b v="1"/>
    <s v="theater/plays"/>
    <n v="0.91199270405836752"/>
    <n v="52.214285714285715"/>
    <x v="1"/>
    <x v="6"/>
    <x v="3432"/>
    <d v="2016-02-05T22:00:00"/>
  </r>
  <r>
    <n v="3433"/>
    <s v="The Dybbuk"/>
    <s v="death&amp;pretzels presents their first Chicago based project:_x000a_The Dybbuk by S. Ansky"/>
    <x v="196"/>
    <n v="9525"/>
    <x v="0"/>
    <s v="US"/>
    <s v="USD"/>
    <n v="1402974000"/>
    <n v="1400290255"/>
    <b v="0"/>
    <x v="26"/>
    <b v="1"/>
    <s v="theater/plays"/>
    <n v="0.99737532808398954"/>
    <n v="134.1549295774648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b v="0"/>
    <x v="129"/>
    <b v="1"/>
    <s v="theater/plays"/>
    <n v="0.94741828517290383"/>
    <n v="62.827380952380949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b v="0"/>
    <x v="10"/>
    <b v="1"/>
    <s v="theater/plays"/>
    <n v="0.8928571428571429"/>
    <n v="58.94736842105263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b v="0"/>
    <x v="77"/>
    <b v="1"/>
    <s v="theater/plays"/>
    <n v="0.94428706326723322"/>
    <n v="143.108108108108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b v="0"/>
    <x v="17"/>
    <b v="1"/>
    <s v="theater/plays"/>
    <n v="0.99009900990099009"/>
    <n v="84.166666666666671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b v="0"/>
    <x v="25"/>
    <b v="1"/>
    <s v="theater/plays"/>
    <n v="0.95969289827255277"/>
    <n v="186.07142857142858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n v="1452030730"/>
    <b v="0"/>
    <x v="59"/>
    <b v="1"/>
    <s v="theater/plays"/>
    <n v="0.74250993107032803"/>
    <n v="89.785555555555561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b v="0"/>
    <x v="141"/>
    <b v="1"/>
    <s v="theater/plays"/>
    <n v="0.95040411182834938"/>
    <n v="64.157560975609755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b v="0"/>
    <x v="68"/>
    <b v="1"/>
    <s v="theater/plays"/>
    <n v="0.97465886939571145"/>
    <n v="59.651162790697676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b v="0"/>
    <x v="22"/>
    <b v="1"/>
    <s v="theater/plays"/>
    <n v="1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n v="1407674146"/>
    <b v="0"/>
    <x v="43"/>
    <b v="1"/>
    <s v="theater/plays"/>
    <n v="0.53908355795148244"/>
    <n v="41.222222222222221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n v="1464677986"/>
    <b v="0"/>
    <x v="9"/>
    <b v="1"/>
    <s v="theater/plays"/>
    <n v="0.34602076124567471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n v="1443185036"/>
    <b v="0"/>
    <x v="162"/>
    <b v="1"/>
    <s v="theater/plays"/>
    <n v="1"/>
    <n v="64.516129032258064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b v="0"/>
    <x v="20"/>
    <b v="1"/>
    <s v="theater/plays"/>
    <n v="0.92421441774491686"/>
    <n v="43.28"/>
    <x v="1"/>
    <x v="6"/>
    <x v="3446"/>
    <d v="2015-02-05T12:20:00"/>
  </r>
  <r>
    <n v="3447"/>
    <s v="The Vagabond Halfback"/>
    <s v="&quot;He was a poet, a vagrant, a philosopher, a lady's man and a hard drinker&quot;"/>
    <x v="28"/>
    <n v="1078"/>
    <x v="0"/>
    <s v="US"/>
    <s v="USD"/>
    <n v="1458332412"/>
    <n v="1454448012"/>
    <b v="0"/>
    <x v="25"/>
    <b v="1"/>
    <s v="theater/plays"/>
    <n v="0.92764378478664189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n v="1416192689"/>
    <b v="0"/>
    <x v="43"/>
    <b v="1"/>
    <s v="theater/plays"/>
    <n v="0.91106290672451196"/>
    <n v="51.222222222222221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n v="1465607738"/>
    <b v="0"/>
    <x v="9"/>
    <b v="1"/>
    <s v="theater/plays"/>
    <n v="0.58608058608058611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n v="1422809671"/>
    <b v="0"/>
    <x v="70"/>
    <b v="1"/>
    <s v="theater/plays"/>
    <n v="0.65789473684210531"/>
    <n v="19.487179487179485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b v="0"/>
    <x v="38"/>
    <b v="1"/>
    <s v="theater/plays"/>
    <n v="0.9878419452887538"/>
    <n v="41.125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b v="0"/>
    <x v="77"/>
    <b v="1"/>
    <s v="theater/plays"/>
    <n v="0.65274151436031336"/>
    <n v="41.405405405405403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n v="1465946956"/>
    <b v="0"/>
    <x v="25"/>
    <b v="1"/>
    <s v="theater/plays"/>
    <n v="0.77922077922077926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b v="0"/>
    <x v="64"/>
    <b v="1"/>
    <s v="theater/plays"/>
    <n v="0.99290780141843971"/>
    <n v="33.571428571428569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b v="0"/>
    <x v="50"/>
    <b v="1"/>
    <s v="theater/plays"/>
    <n v="0.99354197714853454"/>
    <n v="145.86956521739131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b v="0"/>
    <x v="38"/>
    <b v="1"/>
    <s v="theater/plays"/>
    <n v="0.52273915316257191"/>
    <n v="358.6875"/>
    <x v="1"/>
    <x v="6"/>
    <x v="3456"/>
    <d v="2014-08-01T06:59:00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n v="1421081857"/>
    <b v="0"/>
    <x v="165"/>
    <b v="1"/>
    <s v="theater/plays"/>
    <n v="0.71326676176890158"/>
    <n v="50.981818181818184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n v="1420606303"/>
    <b v="0"/>
    <x v="74"/>
    <b v="1"/>
    <s v="theater/plays"/>
    <n v="0.80427631578947367"/>
    <n v="45.037037037037038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n v="1461151860"/>
    <b v="0"/>
    <x v="17"/>
    <b v="1"/>
    <s v="theater/plays"/>
    <n v="0.79239302694136293"/>
    <n v="17.527777777777779"/>
    <x v="1"/>
    <x v="6"/>
    <x v="3459"/>
    <d v="2016-05-20T11:31:00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n v="1406896752"/>
    <b v="0"/>
    <x v="10"/>
    <b v="1"/>
    <s v="theater/plays"/>
    <n v="0.52631578947368418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b v="0"/>
    <x v="8"/>
    <b v="1"/>
    <s v="theater/plays"/>
    <n v="0.71942446043165464"/>
    <n v="57.916666666666664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n v="1435181628"/>
    <b v="0"/>
    <x v="57"/>
    <b v="1"/>
    <s v="theater/plays"/>
    <n v="0.49504950495049505"/>
    <n v="29.705882352941178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n v="1472594585"/>
    <b v="0"/>
    <x v="229"/>
    <b v="1"/>
    <s v="theater/plays"/>
    <n v="0.967305088024763"/>
    <n v="90.684210526315795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b v="0"/>
    <x v="251"/>
    <b v="1"/>
    <s v="theater/plays"/>
    <n v="0.97729165119288208"/>
    <n v="55.012688172043013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b v="0"/>
    <x v="17"/>
    <b v="1"/>
    <s v="theater/plays"/>
    <n v="0.970873786407767"/>
    <n v="57.222222222222221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n v="1455928050"/>
    <b v="0"/>
    <x v="42"/>
    <b v="1"/>
    <s v="theater/plays"/>
    <n v="0.7865168539325843"/>
    <n v="72.950819672131146"/>
    <x v="1"/>
    <x v="6"/>
    <x v="3466"/>
    <d v="2016-04-19T23:27:30"/>
  </r>
  <r>
    <n v="3467"/>
    <s v="Venus in Fur, Los Angeles."/>
    <s v="Venus in Fur, By David Ives."/>
    <x v="9"/>
    <n v="3030"/>
    <x v="0"/>
    <s v="US"/>
    <s v="USD"/>
    <n v="1426864032"/>
    <n v="1424275632"/>
    <b v="0"/>
    <x v="5"/>
    <b v="1"/>
    <s v="theater/plays"/>
    <n v="0.99009900990099009"/>
    <n v="64.468085106382972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n v="1471976529"/>
    <b v="0"/>
    <x v="57"/>
    <b v="1"/>
    <s v="theater/plays"/>
    <n v="0.82115289866973229"/>
    <n v="716.35294117647061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b v="0"/>
    <x v="287"/>
    <b v="1"/>
    <s v="theater/plays"/>
    <n v="0.88188976377952755"/>
    <n v="50.396825396825399"/>
    <x v="1"/>
    <x v="6"/>
    <x v="3469"/>
    <d v="2016-04-28T15:24:05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n v="1465345902"/>
    <b v="0"/>
    <x v="82"/>
    <b v="1"/>
    <s v="theater/plays"/>
    <n v="0.66666666666666663"/>
    <n v="41.666666666666664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n v="1405971690"/>
    <b v="0"/>
    <x v="209"/>
    <b v="1"/>
    <s v="theater/plays"/>
    <n v="0.46598322460391428"/>
    <n v="35.766666666666666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b v="0"/>
    <x v="23"/>
    <b v="1"/>
    <s v="theater/plays"/>
    <n v="0.97991180793728561"/>
    <n v="88.739130434782609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b v="0"/>
    <x v="51"/>
    <b v="1"/>
    <s v="theater/plays"/>
    <n v="1"/>
    <n v="148.4848484848485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b v="0"/>
    <x v="70"/>
    <b v="1"/>
    <s v="theater/plays"/>
    <n v="0.99009900990099009"/>
    <n v="51.794871794871796"/>
    <x v="1"/>
    <x v="6"/>
    <x v="3474"/>
    <d v="2016-07-20T12:02:11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n v="1412629704"/>
    <b v="0"/>
    <x v="57"/>
    <b v="1"/>
    <s v="theater/plays"/>
    <n v="0.88235294117647056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b v="0"/>
    <x v="79"/>
    <b v="1"/>
    <s v="theater/plays"/>
    <n v="0.96153846153846156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n v="1430761243"/>
    <b v="0"/>
    <x v="70"/>
    <b v="1"/>
    <s v="theater/plays"/>
    <n v="0.86705202312138729"/>
    <n v="53.230769230769234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b v="0"/>
    <x v="7"/>
    <b v="1"/>
    <s v="theater/plays"/>
    <n v="0.88613203367301729"/>
    <n v="39.596491228070178"/>
    <x v="1"/>
    <x v="6"/>
    <x v="3478"/>
    <d v="2015-03-16T21:00:00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n v="1400790680"/>
    <b v="0"/>
    <x v="66"/>
    <b v="1"/>
    <s v="theater/plays"/>
    <n v="0.78206465067778941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b v="0"/>
    <x v="62"/>
    <b v="1"/>
    <s v="theater/plays"/>
    <n v="0.7009345794392523"/>
    <n v="164.61538461538461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b v="0"/>
    <x v="195"/>
    <b v="1"/>
    <s v="theater/plays"/>
    <n v="0.84175084175084181"/>
    <n v="125.05263157894737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n v="1402079466"/>
    <b v="0"/>
    <x v="144"/>
    <b v="1"/>
    <s v="theater/plays"/>
    <n v="0.72289156626506024"/>
    <n v="51.875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n v="1401811381"/>
    <b v="0"/>
    <x v="182"/>
    <b v="1"/>
    <s v="theater/plays"/>
    <n v="0.62523329600597233"/>
    <n v="40.285714285714285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b v="0"/>
    <x v="34"/>
    <b v="1"/>
    <s v="theater/plays"/>
    <n v="0.87535014005602241"/>
    <n v="64.909090909090907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b v="0"/>
    <x v="209"/>
    <b v="1"/>
    <s v="theater/plays"/>
    <n v="0.99397590361445787"/>
    <n v="55.333333333333336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b v="0"/>
    <x v="66"/>
    <b v="1"/>
    <s v="theater/plays"/>
    <n v="0.64432989690721654"/>
    <n v="83.142857142857139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b v="0"/>
    <x v="36"/>
    <b v="1"/>
    <s v="theater/plays"/>
    <n v="0.78277886497064575"/>
    <n v="38.71212121212121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b v="0"/>
    <x v="60"/>
    <b v="1"/>
    <s v="theater/plays"/>
    <n v="0.82508250825082508"/>
    <n v="125.37931034482759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b v="0"/>
    <x v="250"/>
    <b v="1"/>
    <s v="theater/plays"/>
    <n v="0.88731144631765746"/>
    <n v="78.263888888888886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b v="0"/>
    <x v="74"/>
    <b v="1"/>
    <s v="theater/plays"/>
    <n v="0.78431372549019607"/>
    <n v="47.222222222222221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b v="0"/>
    <x v="73"/>
    <b v="1"/>
    <s v="theater/plays"/>
    <n v="0.63211125158027814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b v="0"/>
    <x v="2"/>
    <b v="1"/>
    <s v="theater/plays"/>
    <n v="0.94994775287359201"/>
    <n v="114.2919999999999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b v="0"/>
    <x v="60"/>
    <b v="1"/>
    <s v="theater/plays"/>
    <n v="1"/>
    <n v="51.724137931034484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b v="0"/>
    <x v="62"/>
    <b v="1"/>
    <s v="theater/plays"/>
    <n v="1"/>
    <n v="30.769230769230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b v="0"/>
    <x v="250"/>
    <b v="1"/>
    <s v="theater/plays"/>
    <n v="0.93580385551188472"/>
    <n v="74.208333333333329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b v="0"/>
    <x v="76"/>
    <b v="1"/>
    <s v="theater/plays"/>
    <n v="0.8038585209003215"/>
    <n v="47.846153846153847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b v="0"/>
    <x v="72"/>
    <b v="1"/>
    <s v="theater/plays"/>
    <n v="0.91992882562277578"/>
    <n v="34.408163265306122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b v="0"/>
    <x v="288"/>
    <b v="1"/>
    <s v="theater/plays"/>
    <n v="0.97633136094674555"/>
    <n v="40.238095238095241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n v="1431046325"/>
    <b v="0"/>
    <x v="2"/>
    <b v="1"/>
    <s v="theater/plays"/>
    <n v="0.94786729857819907"/>
    <n v="60.285714285714285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b v="0"/>
    <x v="288"/>
    <b v="1"/>
    <s v="theater/plays"/>
    <n v="0.94073377234242705"/>
    <n v="25.3095238095238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b v="0"/>
    <x v="288"/>
    <b v="1"/>
    <s v="theater/plays"/>
    <n v="0.99337748344370858"/>
    <n v="35.952380952380949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b v="0"/>
    <x v="162"/>
    <b v="1"/>
    <s v="theater/plays"/>
    <n v="0.94876660341555974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n v="1466767728"/>
    <b v="0"/>
    <x v="44"/>
    <b v="1"/>
    <s v="theater/plays"/>
    <n v="0.92971364819635549"/>
    <n v="70.76315789473683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b v="0"/>
    <x v="22"/>
    <b v="1"/>
    <s v="theater/plays"/>
    <n v="1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b v="0"/>
    <x v="70"/>
    <b v="1"/>
    <s v="theater/plays"/>
    <n v="0.96376252891287584"/>
    <n v="66.512820512820511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b v="0"/>
    <x v="60"/>
    <b v="1"/>
    <s v="theater/plays"/>
    <n v="0.98522167487684731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n v="1462140537"/>
    <b v="0"/>
    <x v="250"/>
    <b v="1"/>
    <s v="theater/plays"/>
    <n v="0.95785440613026818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n v="1460914253"/>
    <b v="0"/>
    <x v="41"/>
    <b v="1"/>
    <s v="theater/plays"/>
    <n v="0.55555555555555558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b v="0"/>
    <x v="51"/>
    <b v="1"/>
    <s v="theater/plays"/>
    <n v="0.94043887147335425"/>
    <n v="96.666666666666671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b v="0"/>
    <x v="41"/>
    <b v="1"/>
    <s v="theater/plays"/>
    <n v="0.99447513812154698"/>
    <n v="60.333333333333336"/>
    <x v="1"/>
    <x v="6"/>
    <x v="3510"/>
    <d v="2014-07-02T14:54:06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n v="1413406695"/>
    <b v="0"/>
    <x v="10"/>
    <b v="1"/>
    <s v="theater/plays"/>
    <n v="0.98814229249011853"/>
    <n v="79.89473684210526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b v="0"/>
    <x v="57"/>
    <b v="1"/>
    <s v="theater/plays"/>
    <n v="1"/>
    <n v="58.823529411764703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n v="1400725112"/>
    <b v="0"/>
    <x v="34"/>
    <b v="1"/>
    <s v="theater/plays"/>
    <n v="0.84464555052790347"/>
    <n v="75.340909090909093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b v="0"/>
    <x v="73"/>
    <b v="1"/>
    <s v="theater/plays"/>
    <n v="0.90909090909090906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n v="1430505171"/>
    <b v="0"/>
    <x v="67"/>
    <b v="1"/>
    <s v="theater/plays"/>
    <n v="0.97402597402597402"/>
    <n v="66.956521739130437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b v="0"/>
    <x v="202"/>
    <b v="1"/>
    <s v="theater/plays"/>
    <n v="1"/>
    <n v="227.27272727272728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n v="1401910634"/>
    <b v="0"/>
    <x v="62"/>
    <b v="1"/>
    <s v="theater/plays"/>
    <n v="1"/>
    <n v="307.69230769230768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n v="1410461299"/>
    <b v="0"/>
    <x v="51"/>
    <b v="1"/>
    <s v="theater/plays"/>
    <n v="0.90871090271341071"/>
    <n v="50.020909090909093"/>
    <x v="1"/>
    <x v="6"/>
    <x v="3518"/>
    <d v="2014-10-02T14:21:00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n v="1422886950"/>
    <b v="0"/>
    <x v="33"/>
    <b v="1"/>
    <s v="theater/plays"/>
    <n v="0.98667982239763197"/>
    <n v="72.392857142857139"/>
    <x v="1"/>
    <x v="6"/>
    <x v="3519"/>
    <d v="2015-03-04T14:22:30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n v="1439322412"/>
    <b v="0"/>
    <x v="64"/>
    <b v="1"/>
    <s v="theater/plays"/>
    <n v="0.99255583126550873"/>
    <n v="95.952380952380949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b v="0"/>
    <x v="62"/>
    <b v="1"/>
    <s v="theater/plays"/>
    <n v="0.5902192242833052"/>
    <n v="45.615384615384613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b v="0"/>
    <x v="69"/>
    <b v="1"/>
    <s v="theater/plays"/>
    <n v="1"/>
    <n v="41.029411764705884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n v="1469871148"/>
    <b v="0"/>
    <x v="144"/>
    <b v="1"/>
    <s v="theater/plays"/>
    <n v="0.87989441267047952"/>
    <n v="56.82500000000000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b v="0"/>
    <x v="142"/>
    <b v="1"/>
    <s v="theater/plays"/>
    <n v="0.98463962189838516"/>
    <n v="137.24324324324326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b v="0"/>
    <x v="63"/>
    <b v="1"/>
    <s v="theater/plays"/>
    <n v="0.94339622641509435"/>
    <n v="75.714285714285708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b v="0"/>
    <x v="69"/>
    <b v="1"/>
    <s v="theater/plays"/>
    <n v="0.98039215686274506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b v="0"/>
    <x v="48"/>
    <b v="1"/>
    <s v="theater/plays"/>
    <n v="0.85531004989308623"/>
    <n v="81.56976744186046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b v="0"/>
    <x v="77"/>
    <b v="1"/>
    <s v="theater/plays"/>
    <n v="0.98861593768723788"/>
    <n v="45.108108108108105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b v="0"/>
    <x v="59"/>
    <b v="1"/>
    <s v="theater/plays"/>
    <n v="0.75757575757575757"/>
    <n v="36.666666666666664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b v="0"/>
    <x v="19"/>
    <b v="1"/>
    <s v="theater/plays"/>
    <n v="1"/>
    <n v="125"/>
    <x v="1"/>
    <x v="6"/>
    <x v="3530"/>
    <d v="2016-04-10T20:00:00"/>
  </r>
  <r>
    <n v="3531"/>
    <s v="The Reinvention of Lily Johnson"/>
    <s v="A political comedy for a crazy election year"/>
    <x v="28"/>
    <n v="1280"/>
    <x v="0"/>
    <s v="US"/>
    <s v="USD"/>
    <n v="1467301334"/>
    <n v="1464709334"/>
    <b v="0"/>
    <x v="55"/>
    <b v="1"/>
    <s v="theater/plays"/>
    <n v="0.78125"/>
    <n v="49.230769230769234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b v="0"/>
    <x v="74"/>
    <b v="1"/>
    <s v="theater/plays"/>
    <n v="0.84063047285464099"/>
    <n v="42.296296296296298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b v="0"/>
    <x v="22"/>
    <b v="1"/>
    <s v="theater/plays"/>
    <n v="0.79239302694136293"/>
    <n v="78.875"/>
    <x v="1"/>
    <x v="6"/>
    <x v="3533"/>
    <d v="2015-11-11T19:16:07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n v="1440687623"/>
    <b v="0"/>
    <x v="386"/>
    <b v="1"/>
    <s v="theater/plays"/>
    <n v="0.6402048655569782"/>
    <n v="38.284313725490193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n v="1441120910"/>
    <b v="0"/>
    <x v="67"/>
    <b v="1"/>
    <s v="theater/plays"/>
    <n v="0.96946194861851676"/>
    <n v="44.847826086956523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b v="0"/>
    <x v="57"/>
    <b v="1"/>
    <s v="theater/plays"/>
    <n v="0.65217391304347827"/>
    <n v="13.529411764705882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b v="0"/>
    <x v="33"/>
    <b v="1"/>
    <s v="theater/plays"/>
    <n v="0.55418719211822665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b v="0"/>
    <x v="183"/>
    <b v="1"/>
    <s v="theater/plays"/>
    <n v="0.77851304009342159"/>
    <n v="30.951807228915662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n v="1471543722"/>
    <b v="0"/>
    <x v="62"/>
    <b v="1"/>
    <s v="theater/plays"/>
    <n v="0.83565459610027859"/>
    <n v="55.230769230769234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b v="0"/>
    <x v="22"/>
    <b v="1"/>
    <s v="theater/plays"/>
    <n v="0.81300813008130079"/>
    <n v="46.125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b v="0"/>
    <x v="58"/>
    <b v="1"/>
    <s v="theater/plays"/>
    <n v="0.95238095238095233"/>
    <n v="39.375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n v="1404915822"/>
    <b v="0"/>
    <x v="268"/>
    <b v="1"/>
    <s v="theater/plays"/>
    <n v="0.97812555575315663"/>
    <n v="66.152941176470591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n v="1432663659"/>
    <b v="0"/>
    <x v="60"/>
    <b v="1"/>
    <s v="theater/plays"/>
    <n v="0.95541401273885351"/>
    <n v="54.137931034482762"/>
    <x v="1"/>
    <x v="6"/>
    <x v="3543"/>
    <d v="2015-06-25T18:07:39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n v="1423166257"/>
    <b v="0"/>
    <x v="54"/>
    <b v="1"/>
    <s v="theater/plays"/>
    <n v="1"/>
    <n v="104.1666666666666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b v="0"/>
    <x v="22"/>
    <b v="1"/>
    <s v="theater/plays"/>
    <n v="0.99601593625498008"/>
    <n v="31.375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b v="0"/>
    <x v="10"/>
    <b v="1"/>
    <s v="theater/plays"/>
    <n v="0.97777777777777775"/>
    <n v="59.210526315789473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n v="1461117201"/>
    <b v="0"/>
    <x v="226"/>
    <b v="1"/>
    <s v="theater/plays"/>
    <n v="0.87405492810898211"/>
    <n v="119.17633928571429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n v="1455230214"/>
    <b v="0"/>
    <x v="62"/>
    <b v="1"/>
    <s v="theater/plays"/>
    <n v="0.98130841121495327"/>
    <n v="164.61538461538461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n v="1438939673"/>
    <b v="0"/>
    <x v="288"/>
    <b v="1"/>
    <s v="theater/plays"/>
    <n v="0.98039215686274506"/>
    <n v="24.285714285714285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b v="0"/>
    <x v="31"/>
    <b v="1"/>
    <s v="theater/plays"/>
    <n v="0.95419847328244278"/>
    <n v="40.9375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b v="0"/>
    <x v="20"/>
    <b v="1"/>
    <s v="theater/plays"/>
    <n v="0.98199672667757776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b v="0"/>
    <x v="9"/>
    <b v="1"/>
    <s v="theater/plays"/>
    <n v="1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b v="0"/>
    <x v="201"/>
    <b v="1"/>
    <s v="theater/plays"/>
    <n v="0.94097519247219841"/>
    <n v="56.20192307692308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n v="1421025159"/>
    <b v="0"/>
    <x v="28"/>
    <b v="1"/>
    <s v="theater/plays"/>
    <n v="0.88166161474561422"/>
    <n v="107.00207547169811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b v="0"/>
    <x v="25"/>
    <b v="1"/>
    <s v="theater/plays"/>
    <n v="1"/>
    <n v="171.42857142857142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b v="0"/>
    <x v="9"/>
    <b v="1"/>
    <s v="theater/plays"/>
    <n v="0.99547511312217196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b v="0"/>
    <x v="501"/>
    <b v="1"/>
    <s v="theater/plays"/>
    <n v="0.99964012955336079"/>
    <n v="179.27598566308242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n v="1431718575"/>
    <b v="0"/>
    <x v="19"/>
    <b v="1"/>
    <s v="theater/plays"/>
    <n v="0.69444444444444442"/>
    <n v="22.909090909090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b v="0"/>
    <x v="54"/>
    <b v="1"/>
    <s v="theater/plays"/>
    <n v="0.96618357487922701"/>
    <n v="43.125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b v="0"/>
    <x v="142"/>
    <b v="1"/>
    <s v="theater/plays"/>
    <n v="0.9221902017291066"/>
    <n v="46.891891891891895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b v="0"/>
    <x v="241"/>
    <b v="1"/>
    <s v="theater/plays"/>
    <n v="0.9765625"/>
    <n v="47.407407407407405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b v="0"/>
    <x v="162"/>
    <b v="1"/>
    <s v="theater/plays"/>
    <n v="0.67164179104477617"/>
    <n v="15.129032258064516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b v="0"/>
    <x v="20"/>
    <b v="1"/>
    <s v="theater/plays"/>
    <n v="0.94795715233671429"/>
    <n v="21.098000000000003"/>
    <x v="1"/>
    <x v="6"/>
    <x v="3563"/>
    <d v="2016-08-01T19:00:00"/>
  </r>
  <r>
    <n v="3564"/>
    <s v="The Pillowman Aberdeen"/>
    <s v="Multi Award-Winng play THE PILLOWMAN coming to the Arts Centre Theatre, Aberdeen"/>
    <x v="28"/>
    <n v="1005"/>
    <x v="0"/>
    <s v="GB"/>
    <s v="GBP"/>
    <n v="1444060800"/>
    <n v="1440082649"/>
    <b v="0"/>
    <x v="57"/>
    <b v="1"/>
    <s v="theater/plays"/>
    <n v="0.99502487562189057"/>
    <n v="59.117647058823529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b v="0"/>
    <x v="8"/>
    <b v="1"/>
    <s v="theater/plays"/>
    <n v="0.76595744680851063"/>
    <n v="97.916666666666671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b v="0"/>
    <x v="44"/>
    <b v="1"/>
    <s v="theater/plays"/>
    <n v="0.95465393794749398"/>
    <n v="55.131578947368418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n v="1431372444"/>
    <b v="0"/>
    <x v="14"/>
    <b v="1"/>
    <s v="theater/plays"/>
    <n v="0.91911764705882348"/>
    <n v="26.536585365853657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b v="0"/>
    <x v="10"/>
    <b v="1"/>
    <s v="theater/plays"/>
    <n v="0.90090090090090091"/>
    <n v="58.421052631578945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b v="0"/>
    <x v="14"/>
    <b v="1"/>
    <s v="theater/plays"/>
    <n v="0.99522292993630568"/>
    <n v="122.53658536585365"/>
    <x v="1"/>
    <x v="6"/>
    <x v="3569"/>
    <d v="2015-01-08T16:31:36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n v="1417593483"/>
    <b v="0"/>
    <x v="55"/>
    <b v="1"/>
    <s v="theater/plays"/>
    <n v="0.87450808919982514"/>
    <n v="87.961538461538467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b v="0"/>
    <x v="20"/>
    <b v="1"/>
    <s v="theater/plays"/>
    <n v="0.81922446750409617"/>
    <n v="73.239999999999995"/>
    <x v="1"/>
    <x v="6"/>
    <x v="3571"/>
    <d v="2014-10-30T20:36:53"/>
  </r>
  <r>
    <n v="3572"/>
    <s v="Monster"/>
    <s v="A darkly comic one woman show by Abram Rooney as part of The Camden Fringe 2015."/>
    <x v="2"/>
    <n v="500"/>
    <x v="0"/>
    <s v="GB"/>
    <s v="GBP"/>
    <n v="1434894082"/>
    <n v="1432302082"/>
    <b v="0"/>
    <x v="82"/>
    <b v="1"/>
    <s v="theater/plays"/>
    <n v="1"/>
    <n v="55.555555555555557"/>
    <x v="1"/>
    <x v="6"/>
    <x v="3572"/>
    <d v="2015-06-21T13:41:22"/>
  </r>
  <r>
    <n v="3573"/>
    <s v="Licensed To Ill"/>
    <s v="London based theatre makers collaborating to create a new show about the history of HipHop."/>
    <x v="9"/>
    <n v="3084"/>
    <x v="0"/>
    <s v="GB"/>
    <s v="GBP"/>
    <n v="1415440846"/>
    <n v="1412845246"/>
    <b v="0"/>
    <x v="76"/>
    <b v="1"/>
    <s v="theater/plays"/>
    <n v="0.97276264591439687"/>
    <n v="39.538461538461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b v="0"/>
    <x v="43"/>
    <b v="1"/>
    <s v="theater/plays"/>
    <n v="0.94232331437855399"/>
    <n v="136.77777777777777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b v="0"/>
    <x v="332"/>
    <b v="1"/>
    <s v="theater/plays"/>
    <n v="0.9868745682423764"/>
    <n v="99.343137254901961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n v="1475759454"/>
    <b v="0"/>
    <x v="81"/>
    <b v="1"/>
    <s v="theater/plays"/>
    <n v="1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n v="1427741583"/>
    <b v="0"/>
    <x v="74"/>
    <b v="1"/>
    <s v="theater/plays"/>
    <n v="0.76923076923076927"/>
    <n v="28.888888888888889"/>
    <x v="1"/>
    <x v="6"/>
    <x v="3577"/>
    <d v="2015-04-26T06:28:00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n v="1459445777"/>
    <b v="0"/>
    <x v="77"/>
    <b v="1"/>
    <s v="theater/plays"/>
    <n v="0.99986668444207438"/>
    <n v="40.545945945945945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b v="0"/>
    <x v="25"/>
    <b v="1"/>
    <s v="theater/plays"/>
    <n v="1"/>
    <n v="35.714285714285715"/>
    <x v="1"/>
    <x v="6"/>
    <x v="3579"/>
    <d v="2016-03-31T17:17:36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n v="1421900022"/>
    <b v="0"/>
    <x v="74"/>
    <b v="1"/>
    <s v="theater/plays"/>
    <n v="0.87804878048780488"/>
    <n v="37.962962962962962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b v="0"/>
    <x v="43"/>
    <b v="1"/>
    <s v="theater/plays"/>
    <n v="1"/>
    <n v="33.333333333333336"/>
    <x v="1"/>
    <x v="6"/>
    <x v="3581"/>
    <d v="2014-07-30T11:18:30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n v="1458613082"/>
    <b v="0"/>
    <x v="72"/>
    <b v="1"/>
    <s v="theater/plays"/>
    <n v="0.34843205574912894"/>
    <n v="58.571428571428569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n v="1455790405"/>
    <b v="0"/>
    <x v="54"/>
    <b v="1"/>
    <s v="theater/plays"/>
    <n v="0.92165898617511521"/>
    <n v="135.625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b v="0"/>
    <x v="300"/>
    <b v="1"/>
    <s v="theater/plays"/>
    <n v="0.86580086580086579"/>
    <n v="30.9375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n v="1416589890"/>
    <b v="0"/>
    <x v="23"/>
    <b v="1"/>
    <s v="theater/plays"/>
    <n v="0.83950617283950613"/>
    <n v="176.08695652173913"/>
    <x v="1"/>
    <x v="6"/>
    <x v="3585"/>
    <d v="2014-12-21T17:11:30"/>
  </r>
  <r>
    <n v="3586"/>
    <s v="Actors &amp; Musicians who are Blind or Autistic"/>
    <s v="See Theatre In A New Light"/>
    <x v="51"/>
    <n v="8207"/>
    <x v="0"/>
    <s v="US"/>
    <s v="USD"/>
    <n v="1474649070"/>
    <n v="1469465070"/>
    <b v="0"/>
    <x v="241"/>
    <b v="1"/>
    <s v="theater/plays"/>
    <n v="0.91385402705007923"/>
    <n v="151.9814814814815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n v="1463144254"/>
    <b v="0"/>
    <x v="33"/>
    <b v="1"/>
    <s v="theater/plays"/>
    <n v="0.78988941548183256"/>
    <n v="22.607142857142858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n v="1428436410"/>
    <b v="0"/>
    <x v="202"/>
    <b v="1"/>
    <s v="theater/plays"/>
    <n v="0.99502487562189057"/>
    <n v="18.272727272727273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b v="0"/>
    <x v="95"/>
    <b v="1"/>
    <s v="theater/plays"/>
    <n v="0.78431372549019607"/>
    <n v="82.258064516129039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b v="0"/>
    <x v="196"/>
    <b v="1"/>
    <s v="theater/plays"/>
    <n v="0.99940035978412955"/>
    <n v="68.534246575342465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b v="0"/>
    <x v="59"/>
    <b v="1"/>
    <s v="theater/plays"/>
    <n v="0.5714285714285714"/>
    <n v="68.055555555555557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n v="1418673307"/>
    <b v="0"/>
    <x v="2"/>
    <b v="1"/>
    <s v="theater/plays"/>
    <n v="0.78585461689587421"/>
    <n v="72.714285714285708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b v="0"/>
    <x v="68"/>
    <b v="1"/>
    <s v="theater/plays"/>
    <n v="0.90388671286532085"/>
    <n v="77.186046511627907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b v="0"/>
    <x v="17"/>
    <b v="1"/>
    <s v="theater/plays"/>
    <n v="0.794044665012407"/>
    <n v="55.972222222222221"/>
    <x v="1"/>
    <x v="6"/>
    <x v="3594"/>
    <d v="2016-09-04T01:36:22"/>
  </r>
  <r>
    <n v="3595"/>
    <s v="The Flu Season"/>
    <s v="A new theatre company staging Will Eno's The Flu Season in Seattle"/>
    <x v="27"/>
    <n v="3081"/>
    <x v="0"/>
    <s v="US"/>
    <s v="USD"/>
    <n v="1426229940"/>
    <n v="1423959123"/>
    <b v="0"/>
    <x v="95"/>
    <b v="1"/>
    <s v="theater/plays"/>
    <n v="0.84388185654008441"/>
    <n v="49.693548387096776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n v="1407258582"/>
    <b v="0"/>
    <x v="41"/>
    <b v="1"/>
    <s v="theater/plays"/>
    <n v="0.92827004219409281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n v="1455717790"/>
    <b v="0"/>
    <x v="51"/>
    <b v="1"/>
    <s v="theater/plays"/>
    <n v="0.97465886939571145"/>
    <n v="77.727272727272734"/>
    <x v="1"/>
    <x v="6"/>
    <x v="3597"/>
    <d v="2016-03-03T05:59:00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n v="1408129822"/>
    <b v="0"/>
    <x v="74"/>
    <b v="1"/>
    <s v="theater/plays"/>
    <n v="0.90826521344232514"/>
    <n v="40.777777777777779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n v="1438715077"/>
    <b v="0"/>
    <x v="57"/>
    <b v="1"/>
    <s v="theater/plays"/>
    <n v="0.49504950495049505"/>
    <n v="59.411764705882355"/>
    <x v="1"/>
    <x v="6"/>
    <x v="3599"/>
    <d v="2015-08-30T00:00:00"/>
  </r>
  <r>
    <n v="3600"/>
    <s v="Pariah"/>
    <s v="The First Play From The Man Who Brought You The Black James Bond!"/>
    <x v="185"/>
    <n v="13"/>
    <x v="0"/>
    <s v="US"/>
    <s v="USD"/>
    <n v="1476390164"/>
    <n v="1473970964"/>
    <b v="0"/>
    <x v="80"/>
    <b v="1"/>
    <s v="theater/plays"/>
    <n v="0.76923076923076927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n v="1418860682"/>
    <b v="0"/>
    <x v="28"/>
    <b v="1"/>
    <s v="theater/plays"/>
    <n v="0.95831336847149018"/>
    <n v="39.377358490566039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b v="0"/>
    <x v="72"/>
    <b v="1"/>
    <s v="theater/plays"/>
    <n v="0.99950024987506247"/>
    <n v="81.673469387755105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b v="0"/>
    <x v="7"/>
    <b v="1"/>
    <s v="theater/plays"/>
    <n v="0.5859375"/>
    <n v="44.912280701754383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b v="0"/>
    <x v="50"/>
    <b v="1"/>
    <s v="theater/plays"/>
    <n v="0.88626292466765144"/>
    <n v="49.05797101449275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b v="0"/>
    <x v="41"/>
    <b v="1"/>
    <s v="theater/plays"/>
    <n v="0.54347826086956519"/>
    <n v="30.666666666666668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n v="1468593057"/>
    <b v="0"/>
    <x v="31"/>
    <b v="1"/>
    <s v="theater/plays"/>
    <n v="0.76765609007164792"/>
    <n v="61.0625"/>
    <x v="1"/>
    <x v="6"/>
    <x v="3606"/>
    <d v="2016-08-14T14:30:57"/>
  </r>
  <r>
    <n v="3607"/>
    <s v="E15 at The Pleasance and CPT"/>
    <s v="'E15' is a verbatim project that looks at the story of the Focus E15 Campaign"/>
    <x v="131"/>
    <n v="580"/>
    <x v="0"/>
    <s v="GB"/>
    <s v="GBP"/>
    <n v="1450137600"/>
    <n v="1448924882"/>
    <b v="0"/>
    <x v="9"/>
    <b v="1"/>
    <s v="theater/plays"/>
    <n v="0.94827586206896552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n v="1463418090"/>
    <b v="0"/>
    <x v="74"/>
    <b v="1"/>
    <s v="theater/plays"/>
    <n v="1"/>
    <n v="29.629629629629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b v="0"/>
    <x v="64"/>
    <b v="1"/>
    <s v="theater/plays"/>
    <n v="0.65224625623960064"/>
    <n v="143.095238095238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n v="1437214936"/>
    <b v="0"/>
    <x v="162"/>
    <b v="1"/>
    <s v="theater/plays"/>
    <n v="0.61614294516327783"/>
    <n v="52.354838709677416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b v="0"/>
    <x v="13"/>
    <b v="1"/>
    <s v="theater/plays"/>
    <n v="0.73529411764705888"/>
    <n v="66.666666666666671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n v="1401470811"/>
    <b v="0"/>
    <x v="7"/>
    <b v="1"/>
    <s v="theater/plays"/>
    <n v="0.69252077562326875"/>
    <n v="126.66666666666667"/>
    <x v="1"/>
    <x v="6"/>
    <x v="3612"/>
    <d v="2014-06-09T17:26:51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n v="1401372574"/>
    <b v="0"/>
    <x v="9"/>
    <b v="1"/>
    <s v="theater/plays"/>
    <n v="1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n v="1432083616"/>
    <b v="0"/>
    <x v="26"/>
    <b v="1"/>
    <s v="theater/plays"/>
    <n v="0.99206349206349209"/>
    <n v="35.492957746478872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b v="0"/>
    <x v="250"/>
    <b v="1"/>
    <s v="theater/plays"/>
    <n v="0.93632958801498123"/>
    <n v="37.083333333333336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b v="0"/>
    <x v="43"/>
    <b v="1"/>
    <s v="theater/plays"/>
    <n v="0.80128205128205132"/>
    <n v="69.333333333333329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b v="0"/>
    <x v="13"/>
    <b v="1"/>
    <s v="theater/plays"/>
    <n v="0.84090909090909094"/>
    <n v="17.254901960784313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b v="0"/>
    <x v="66"/>
    <b v="1"/>
    <s v="theater/plays"/>
    <n v="0.99009900990099009"/>
    <n v="36.071428571428569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b v="0"/>
    <x v="57"/>
    <b v="1"/>
    <s v="theater/plays"/>
    <n v="0.88495575221238942"/>
    <n v="66.470588235294116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b v="0"/>
    <x v="438"/>
    <b v="1"/>
    <s v="theater/plays"/>
    <n v="0.9506564056133997"/>
    <n v="56.065989847715734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n v="1473200844"/>
    <b v="0"/>
    <x v="16"/>
    <b v="1"/>
    <s v="theater/plays"/>
    <n v="0.91130012150668283"/>
    <n v="47.028571428571432"/>
    <x v="1"/>
    <x v="6"/>
    <x v="3621"/>
    <d v="2016-09-30T21:00:00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n v="1409030371"/>
    <b v="0"/>
    <x v="64"/>
    <b v="1"/>
    <s v="theater/plays"/>
    <n v="0.99901097913066061"/>
    <n v="47.666190476190479"/>
    <x v="1"/>
    <x v="6"/>
    <x v="3622"/>
    <d v="2014-09-28T03:23:00"/>
  </r>
  <r>
    <n v="3623"/>
    <s v="Since I've Been Here"/>
    <s v="An original play exploring the complications of romantic relationships in all forms."/>
    <x v="30"/>
    <n v="3000"/>
    <x v="0"/>
    <s v="US"/>
    <s v="USD"/>
    <n v="1406358000"/>
    <n v="1404841270"/>
    <b v="0"/>
    <x v="69"/>
    <b v="1"/>
    <s v="theater/plays"/>
    <n v="0.83333333333333337"/>
    <n v="88.235294117647058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b v="0"/>
    <x v="70"/>
    <b v="1"/>
    <s v="theater/plays"/>
    <n v="0.95298602287166456"/>
    <n v="80.717948717948715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b v="0"/>
    <x v="76"/>
    <b v="1"/>
    <s v="theater/plays"/>
    <n v="0.97402597402597402"/>
    <n v="39.48717948717948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b v="0"/>
    <x v="53"/>
    <b v="1"/>
    <s v="theater/plays"/>
    <n v="0.98207709305180457"/>
    <n v="84.854166666666671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b v="0"/>
    <x v="60"/>
    <b v="1"/>
    <s v="theater/plays"/>
    <n v="1"/>
    <n v="68.96551724137931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b v="0"/>
    <x v="78"/>
    <b v="0"/>
    <s v="theater/musical"/>
    <e v="#DIV/0!"/>
    <e v="#DIV/0!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b v="0"/>
    <x v="84"/>
    <b v="0"/>
    <s v="theater/musical"/>
    <n v="500000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b v="0"/>
    <x v="29"/>
    <b v="0"/>
    <s v="theater/musical"/>
    <n v="3000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b v="0"/>
    <x v="211"/>
    <b v="0"/>
    <s v="theater/musical"/>
    <n v="1.9598853868194843"/>
    <n v="147.8813559322033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b v="0"/>
    <x v="29"/>
    <b v="0"/>
    <s v="theater/musical"/>
    <n v="5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n v="1475765867"/>
    <b v="0"/>
    <x v="162"/>
    <b v="0"/>
    <s v="theater/musical"/>
    <n v="2.8376844494892168"/>
    <n v="56.838709677419352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b v="0"/>
    <x v="59"/>
    <b v="0"/>
    <s v="theater/musical"/>
    <n v="23.547880690737834"/>
    <n v="176.94444444444446"/>
    <x v="1"/>
    <x v="40"/>
    <x v="3634"/>
    <d v="2017-01-14T03:59:00"/>
  </r>
  <r>
    <n v="3635"/>
    <s v="Mary's Son"/>
    <s v="Mary's Son is a pop opera about Jesus and the hope he brings to all people."/>
    <x v="8"/>
    <n v="1276"/>
    <x v="2"/>
    <s v="US"/>
    <s v="USD"/>
    <n v="1461186676"/>
    <n v="1458594676"/>
    <b v="0"/>
    <x v="73"/>
    <b v="0"/>
    <s v="theater/musical"/>
    <n v="2.7429467084639501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n v="1439224829"/>
    <b v="0"/>
    <x v="78"/>
    <b v="0"/>
    <s v="theater/musical"/>
    <e v="#DIV/0!"/>
    <e v="#DIV/0!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b v="0"/>
    <x v="25"/>
    <b v="0"/>
    <s v="theater/musical"/>
    <n v="3.2397408207343412"/>
    <n v="66.142857142857139"/>
    <x v="1"/>
    <x v="40"/>
    <x v="3637"/>
    <d v="2015-01-01T16:48:55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n v="1424275732"/>
    <b v="0"/>
    <x v="84"/>
    <b v="0"/>
    <s v="theater/musical"/>
    <n v="15.277777777777779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b v="0"/>
    <x v="29"/>
    <b v="0"/>
    <s v="theater/musical"/>
    <n v="25000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b v="0"/>
    <x v="83"/>
    <b v="0"/>
    <s v="theater/musical"/>
    <n v="18.181818181818183"/>
    <n v="18.333333333333332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b v="0"/>
    <x v="78"/>
    <b v="0"/>
    <s v="theater/musical"/>
    <e v="#DIV/0!"/>
    <e v="#DIV/0!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b v="0"/>
    <x v="84"/>
    <b v="0"/>
    <s v="theater/musical"/>
    <n v="46.666666666666664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b v="0"/>
    <x v="78"/>
    <b v="0"/>
    <s v="theater/musical"/>
    <e v="#DIV/0!"/>
    <e v="#DIV/0!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n v="1454996887"/>
    <b v="0"/>
    <x v="8"/>
    <b v="0"/>
    <s v="theater/musical"/>
    <n v="6.0901339829476244"/>
    <n v="68.416666666666671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n v="1477178238"/>
    <b v="0"/>
    <x v="29"/>
    <b v="0"/>
    <s v="theater/musical"/>
    <n v="1000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n v="1431770802"/>
    <b v="0"/>
    <x v="22"/>
    <b v="0"/>
    <s v="theater/musical"/>
    <n v="20.79002079002079"/>
    <n v="60.125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n v="1471370327"/>
    <b v="0"/>
    <x v="84"/>
    <b v="0"/>
    <s v="theater/musical"/>
    <n v="16.666666666666668"/>
    <n v="15"/>
    <x v="1"/>
    <x v="40"/>
    <x v="3647"/>
    <d v="2016-09-30T17:58:47"/>
  </r>
  <r>
    <n v="3648"/>
    <s v="Moth Theater Lives"/>
    <s v="Help Moth Live! Support Moth and its artist collective to achieve its 2014/15 season."/>
    <x v="79"/>
    <n v="40153"/>
    <x v="0"/>
    <s v="US"/>
    <s v="USD"/>
    <n v="1412492445"/>
    <n v="1409900445"/>
    <b v="0"/>
    <x v="196"/>
    <b v="1"/>
    <s v="theater/plays"/>
    <n v="0.99618957487609894"/>
    <n v="550.04109589041093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n v="1400691994"/>
    <b v="0"/>
    <x v="22"/>
    <b v="1"/>
    <s v="theater/plays"/>
    <n v="0.96153846153846156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b v="0"/>
    <x v="57"/>
    <b v="1"/>
    <s v="theater/plays"/>
    <n v="1"/>
    <n v="29.41176470588235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n v="1404833442"/>
    <b v="0"/>
    <x v="82"/>
    <b v="1"/>
    <s v="theater/plays"/>
    <n v="0.96153846153846156"/>
    <n v="57.777777777777779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b v="0"/>
    <x v="57"/>
    <b v="1"/>
    <s v="theater/plays"/>
    <n v="0.39893617021276595"/>
    <n v="44.235294117647058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b v="0"/>
    <x v="51"/>
    <b v="1"/>
    <s v="theater/plays"/>
    <n v="0.99502487562189057"/>
    <n v="60.909090909090907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b v="0"/>
    <x v="44"/>
    <b v="1"/>
    <s v="theater/plays"/>
    <n v="0.57339449541284404"/>
    <n v="68.84210526315789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b v="0"/>
    <x v="1"/>
    <b v="1"/>
    <s v="theater/plays"/>
    <n v="0.86014106313435401"/>
    <n v="73.582278481012665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b v="0"/>
    <x v="67"/>
    <b v="1"/>
    <s v="theater/plays"/>
    <n v="0.945000945000945"/>
    <n v="115.02173913043478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b v="0"/>
    <x v="9"/>
    <b v="1"/>
    <s v="theater/plays"/>
    <n v="0.90293453724604966"/>
    <n v="110.75"/>
    <x v="1"/>
    <x v="6"/>
    <x v="3657"/>
    <d v="2016-06-01T21:42:00"/>
  </r>
  <r>
    <n v="3658"/>
    <s v="Mr. Marmalade"/>
    <s v="Life is hard when your own imaginary friend can't make time for you."/>
    <x v="15"/>
    <n v="1510"/>
    <x v="0"/>
    <s v="US"/>
    <s v="USD"/>
    <n v="1404273540"/>
    <n v="1400272580"/>
    <b v="0"/>
    <x v="9"/>
    <b v="1"/>
    <s v="theater/plays"/>
    <n v="0.99337748344370858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n v="1424414350"/>
    <b v="0"/>
    <x v="62"/>
    <b v="1"/>
    <s v="theater/plays"/>
    <n v="0.98007187193727541"/>
    <n v="235.46153846153845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b v="0"/>
    <x v="19"/>
    <b v="1"/>
    <s v="theater/plays"/>
    <n v="1"/>
    <n v="11.363636363636363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b v="0"/>
    <x v="17"/>
    <b v="1"/>
    <s v="theater/plays"/>
    <n v="0.9009009009009009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b v="0"/>
    <x v="244"/>
    <b v="1"/>
    <s v="theater/plays"/>
    <n v="0.98595020951441947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b v="0"/>
    <x v="82"/>
    <b v="1"/>
    <s v="theater/plays"/>
    <n v="0.96153846153846156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b v="0"/>
    <x v="10"/>
    <b v="1"/>
    <s v="theater/plays"/>
    <n v="0.91428571428571426"/>
    <n v="46.05263157894737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b v="0"/>
    <x v="25"/>
    <b v="1"/>
    <s v="theater/plays"/>
    <n v="0.86834733893557425"/>
    <n v="51"/>
    <x v="1"/>
    <x v="6"/>
    <x v="3665"/>
    <d v="2015-10-28T19:54:00"/>
  </r>
  <r>
    <n v="3666"/>
    <s v="Israel LÃ³pez @ Ojai Playwrights Conference"/>
    <s v="Artistic Internship @ Ojai Playwrights Conference"/>
    <x v="38"/>
    <n v="1200"/>
    <x v="0"/>
    <s v="US"/>
    <s v="USD"/>
    <n v="1406185200"/>
    <n v="1404337382"/>
    <b v="0"/>
    <x v="44"/>
    <b v="1"/>
    <s v="theater/plays"/>
    <n v="1"/>
    <n v="31.578947368421051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b v="0"/>
    <x v="6"/>
    <b v="1"/>
    <s v="theater/plays"/>
    <n v="0.96927088213342982"/>
    <n v="53.363965517241382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b v="0"/>
    <x v="33"/>
    <b v="1"/>
    <s v="theater/plays"/>
    <n v="0.96618357487922701"/>
    <n v="36.964285714285715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b v="0"/>
    <x v="57"/>
    <b v="1"/>
    <s v="theater/plays"/>
    <n v="0.72358900144717797"/>
    <n v="81.29411764705882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b v="0"/>
    <x v="8"/>
    <b v="1"/>
    <s v="theater/plays"/>
    <n v="0.91286307053941906"/>
    <n v="20.083333333333332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b v="0"/>
    <x v="244"/>
    <b v="1"/>
    <s v="theater/plays"/>
    <n v="0.99150141643059486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b v="0"/>
    <x v="7"/>
    <b v="1"/>
    <s v="theater/plays"/>
    <n v="0.98489822718319109"/>
    <n v="53.438596491228068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n v="1412233497"/>
    <b v="0"/>
    <x v="229"/>
    <b v="1"/>
    <s v="theater/plays"/>
    <n v="0.88008800880088012"/>
    <n v="39.868421052631582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b v="0"/>
    <x v="162"/>
    <b v="1"/>
    <s v="theater/plays"/>
    <n v="1"/>
    <n v="145.16129032258064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b v="0"/>
    <x v="83"/>
    <b v="1"/>
    <s v="theater/plays"/>
    <n v="0.7142857142857143"/>
    <n v="23.333333333333332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b v="0"/>
    <x v="38"/>
    <b v="1"/>
    <s v="theater/plays"/>
    <n v="0.77669902912621358"/>
    <n v="64.375"/>
    <x v="1"/>
    <x v="6"/>
    <x v="3676"/>
    <d v="2014-09-12T19:34:44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n v="1402580818"/>
    <b v="0"/>
    <x v="473"/>
    <b v="1"/>
    <s v="theater/plays"/>
    <n v="0.97177794873871315"/>
    <n v="62.052763819095475"/>
    <x v="1"/>
    <x v="6"/>
    <x v="3677"/>
    <d v="2014-07-03T03:59:00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n v="1430052298"/>
    <b v="0"/>
    <x v="162"/>
    <b v="1"/>
    <s v="theater/plays"/>
    <n v="0.97560975609756095"/>
    <n v="66.129032258064512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b v="0"/>
    <x v="209"/>
    <b v="1"/>
    <s v="theater/plays"/>
    <n v="0.90826521344232514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n v="1473850434"/>
    <b v="0"/>
    <x v="69"/>
    <b v="1"/>
    <s v="theater/plays"/>
    <n v="0.88678687555424185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b v="0"/>
    <x v="59"/>
    <b v="1"/>
    <s v="theater/plays"/>
    <n v="0.89365504915102767"/>
    <n v="62.166666666666664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n v="1399998418"/>
    <b v="0"/>
    <x v="85"/>
    <b v="1"/>
    <s v="theater/plays"/>
    <n v="0.7183908045977011"/>
    <n v="62.32835820895522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n v="1474339696"/>
    <b v="0"/>
    <x v="36"/>
    <b v="1"/>
    <s v="theater/plays"/>
    <n v="0.90206185567010311"/>
    <n v="58.78787878787878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b v="0"/>
    <x v="23"/>
    <b v="1"/>
    <s v="theater/plays"/>
    <n v="0.7190795781399808"/>
    <n v="45.347826086956523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n v="1398348859"/>
    <b v="0"/>
    <x v="149"/>
    <b v="1"/>
    <s v="theater/plays"/>
    <n v="0.94607379375591294"/>
    <n v="41.944444444444443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n v="1439567660"/>
    <b v="0"/>
    <x v="79"/>
    <b v="1"/>
    <s v="theater/plays"/>
    <n v="0.9859154929577465"/>
    <n v="59.166666666666664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b v="0"/>
    <x v="20"/>
    <b v="1"/>
    <s v="theater/plays"/>
    <n v="0.99755598782981691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n v="1404932004"/>
    <b v="0"/>
    <x v="70"/>
    <b v="1"/>
    <s v="theater/plays"/>
    <n v="0.91603053435114501"/>
    <n v="83.974358974358978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b v="0"/>
    <x v="95"/>
    <b v="1"/>
    <s v="theater/plays"/>
    <n v="0.84507042253521125"/>
    <n v="57.258064516129032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b v="0"/>
    <x v="162"/>
    <b v="1"/>
    <s v="theater/plays"/>
    <n v="0.83333333333333337"/>
    <n v="58.064516129032256"/>
    <x v="1"/>
    <x v="6"/>
    <x v="3690"/>
    <d v="2014-11-27T15:21:23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n v="1421426929"/>
    <b v="0"/>
    <x v="220"/>
    <b v="1"/>
    <s v="theater/plays"/>
    <n v="0.78149421694279464"/>
    <n v="186.80291970802921"/>
    <x v="1"/>
    <x v="6"/>
    <x v="3691"/>
    <d v="2015-03-02T04:59:00"/>
  </r>
  <r>
    <n v="3692"/>
    <s v="An Evening With Durang"/>
    <s v="Help us independently produce two great comedies by Christopher Durang."/>
    <x v="28"/>
    <n v="1260"/>
    <x v="0"/>
    <s v="US"/>
    <s v="USD"/>
    <n v="1411084800"/>
    <n v="1410304179"/>
    <b v="0"/>
    <x v="57"/>
    <b v="1"/>
    <s v="theater/plays"/>
    <n v="0.79365079365079361"/>
    <n v="74.117647058823536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b v="0"/>
    <x v="25"/>
    <b v="1"/>
    <s v="theater/plays"/>
    <n v="0.77441860465116275"/>
    <n v="30.714285714285715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b v="0"/>
    <x v="65"/>
    <b v="1"/>
    <s v="theater/plays"/>
    <n v="0.93085106382978722"/>
    <n v="62.666666666666664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b v="0"/>
    <x v="51"/>
    <b v="1"/>
    <s v="theater/plays"/>
    <n v="0.99875156054931336"/>
    <n v="121.363636363636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n v="1418654916"/>
    <b v="0"/>
    <x v="76"/>
    <b v="1"/>
    <s v="theater/plays"/>
    <n v="0.64516129032258063"/>
    <n v="39.743589743589745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b v="0"/>
    <x v="209"/>
    <b v="1"/>
    <s v="theater/plays"/>
    <n v="0.92592592592592593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n v="1454354487"/>
    <b v="0"/>
    <x v="327"/>
    <b v="1"/>
    <s v="theater/plays"/>
    <n v="0.90481360839667024"/>
    <n v="40.632352941176471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b v="0"/>
    <x v="244"/>
    <b v="1"/>
    <s v="theater/plays"/>
    <n v="0.99206349206349209"/>
    <n v="63"/>
    <x v="1"/>
    <x v="6"/>
    <x v="3699"/>
    <d v="2014-10-15T14:26:56"/>
  </r>
  <r>
    <n v="3700"/>
    <s v="Generations (Senior Project)"/>
    <s v="Help me produce the play I have written for my senior project!"/>
    <x v="2"/>
    <n v="606"/>
    <x v="0"/>
    <s v="US"/>
    <s v="USD"/>
    <n v="1412092800"/>
    <n v="1409493800"/>
    <b v="0"/>
    <x v="59"/>
    <b v="1"/>
    <s v="theater/plays"/>
    <n v="0.82508250825082508"/>
    <n v="33.666666666666664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b v="0"/>
    <x v="70"/>
    <b v="1"/>
    <s v="theater/plays"/>
    <n v="0.99667774086378735"/>
    <n v="38.589743589743591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b v="0"/>
    <x v="64"/>
    <b v="1"/>
    <s v="theater/plays"/>
    <n v="0.91603053435114501"/>
    <n v="155.95238095238096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b v="0"/>
    <x v="209"/>
    <b v="1"/>
    <s v="theater/plays"/>
    <n v="0.81018518518518523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n v="1459528394"/>
    <b v="0"/>
    <x v="74"/>
    <b v="1"/>
    <s v="theater/plays"/>
    <n v="0.73347839906114765"/>
    <n v="15.148518518518518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n v="1401714114"/>
    <b v="0"/>
    <x v="2"/>
    <b v="1"/>
    <s v="theater/plays"/>
    <n v="0.96649572649572646"/>
    <n v="83.571428571428569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n v="1409262949"/>
    <b v="0"/>
    <x v="62"/>
    <b v="1"/>
    <s v="theater/plays"/>
    <n v="0.82417582417582413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n v="1467335378"/>
    <b v="0"/>
    <x v="23"/>
    <b v="1"/>
    <s v="theater/plays"/>
    <n v="0.5376344086021505"/>
    <n v="80.869565217391298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b v="0"/>
    <x v="70"/>
    <b v="1"/>
    <s v="theater/plays"/>
    <n v="0.33333333333333331"/>
    <n v="53.846153846153847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n v="1401123546"/>
    <b v="0"/>
    <x v="2"/>
    <b v="1"/>
    <s v="theater/plays"/>
    <n v="0.92378752886836024"/>
    <n v="30.928571428571427"/>
    <x v="1"/>
    <x v="6"/>
    <x v="3709"/>
    <d v="2014-06-25T16:59:06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n v="1425908988"/>
    <b v="0"/>
    <x v="74"/>
    <b v="1"/>
    <s v="theater/plays"/>
    <n v="0.70844686648501365"/>
    <n v="67.962962962962962"/>
    <x v="1"/>
    <x v="6"/>
    <x v="3710"/>
    <d v="2015-04-03T13:49:48"/>
  </r>
  <r>
    <n v="3711"/>
    <s v="The Youth Shakespeare Project 2014"/>
    <s v="Two teachers and twenty kids bring one of Shakespeare's plays to life!"/>
    <x v="2"/>
    <n v="570"/>
    <x v="0"/>
    <s v="US"/>
    <s v="USD"/>
    <n v="1402848000"/>
    <n v="1400606573"/>
    <b v="0"/>
    <x v="64"/>
    <b v="1"/>
    <s v="theater/plays"/>
    <n v="0.8771929824561403"/>
    <n v="27.142857142857142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b v="0"/>
    <x v="201"/>
    <b v="1"/>
    <s v="theater/plays"/>
    <n v="0.65047701647875111"/>
    <n v="110.86538461538461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n v="1463334166"/>
    <b v="0"/>
    <x v="10"/>
    <b v="1"/>
    <s v="theater/plays"/>
    <n v="0.98522167487684731"/>
    <n v="106.84210526315789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b v="0"/>
    <x v="174"/>
    <b v="1"/>
    <s v="theater/plays"/>
    <n v="0.97703957010258913"/>
    <n v="105.51546391752578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b v="0"/>
    <x v="74"/>
    <b v="1"/>
    <s v="theater/plays"/>
    <n v="0.97493036211699169"/>
    <n v="132.962962962962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n v="1450819109"/>
    <b v="0"/>
    <x v="54"/>
    <b v="1"/>
    <s v="theater/plays"/>
    <n v="0.6420545746388443"/>
    <n v="51.916666666666664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n v="1428526049"/>
    <b v="0"/>
    <x v="62"/>
    <b v="1"/>
    <s v="theater/plays"/>
    <n v="0.99255583126550873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n v="1422465075"/>
    <b v="0"/>
    <x v="67"/>
    <b v="1"/>
    <s v="theater/plays"/>
    <n v="0.41771094402673348"/>
    <n v="26.021739130434781"/>
    <x v="1"/>
    <x v="6"/>
    <x v="3718"/>
    <d v="2015-02-27T17:11:15"/>
  </r>
  <r>
    <n v="3719"/>
    <s v="Corium"/>
    <s v="A new piece of physical theatre about love, regret and longing."/>
    <x v="48"/>
    <n v="420"/>
    <x v="0"/>
    <s v="GB"/>
    <s v="GBP"/>
    <n v="1434994266"/>
    <n v="1432402266"/>
    <b v="0"/>
    <x v="80"/>
    <b v="1"/>
    <s v="theater/plays"/>
    <n v="0.47619047619047616"/>
    <n v="105"/>
    <x v="1"/>
    <x v="6"/>
    <x v="3719"/>
    <d v="2015-06-22T17:31:06"/>
  </r>
  <r>
    <n v="3720"/>
    <s v="Lakotas and the American Theatre"/>
    <s v="Breaking the American Indian stereotype in the American Theatre."/>
    <x v="126"/>
    <n v="3449"/>
    <x v="0"/>
    <s v="US"/>
    <s v="USD"/>
    <n v="1435881006"/>
    <n v="1433980206"/>
    <b v="0"/>
    <x v="244"/>
    <b v="1"/>
    <s v="theater/plays"/>
    <n v="0.95679907219483906"/>
    <n v="86.224999999999994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b v="0"/>
    <x v="34"/>
    <b v="1"/>
    <s v="theater/plays"/>
    <n v="0.99206349206349209"/>
    <n v="114.545454545454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b v="0"/>
    <x v="2"/>
    <b v="1"/>
    <s v="theater/plays"/>
    <n v="0.89928057553956831"/>
    <n v="47.657142857142858"/>
    <x v="1"/>
    <x v="6"/>
    <x v="3722"/>
    <d v="2016-02-11T22:59:00"/>
  </r>
  <r>
    <n v="3723"/>
    <s v="Beauty and the Beast"/>
    <s v="Saltmine Theatre Company present Beauty and the Beast:"/>
    <x v="37"/>
    <n v="4592"/>
    <x v="0"/>
    <s v="GB"/>
    <s v="GBP"/>
    <n v="1417374262"/>
    <n v="1414778662"/>
    <b v="0"/>
    <x v="287"/>
    <b v="1"/>
    <s v="theater/plays"/>
    <n v="0.97996515679442509"/>
    <n v="72.888888888888886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b v="0"/>
    <x v="30"/>
    <b v="1"/>
    <s v="theater/plays"/>
    <n v="0.97515619507659512"/>
    <n v="49.545505617977533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b v="0"/>
    <x v="41"/>
    <b v="1"/>
    <s v="theater/plays"/>
    <n v="0.78740157480314965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b v="0"/>
    <x v="67"/>
    <b v="1"/>
    <s v="theater/plays"/>
    <n v="0.29524140326502257"/>
    <n v="62.586956521739133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n v="1474273294"/>
    <b v="0"/>
    <x v="51"/>
    <b v="1"/>
    <s v="theater/plays"/>
    <n v="0.99255583126550873"/>
    <n v="61.060606060606062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n v="1437365176"/>
    <b v="0"/>
    <x v="162"/>
    <b v="0"/>
    <s v="theater/plays"/>
    <n v="10.741138560687434"/>
    <n v="60.06451612903225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b v="0"/>
    <x v="81"/>
    <b v="0"/>
    <s v="theater/plays"/>
    <n v="13.812154696132596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n v="1437236159"/>
    <b v="0"/>
    <x v="29"/>
    <b v="0"/>
    <s v="theater/plays"/>
    <n v="10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b v="0"/>
    <x v="8"/>
    <b v="0"/>
    <s v="theater/plays"/>
    <n v="8.870967741935484"/>
    <n v="51.666666666666664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n v="1416932133"/>
    <b v="0"/>
    <x v="80"/>
    <b v="0"/>
    <s v="theater/plays"/>
    <n v="6.4885496183206106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n v="1428539708"/>
    <b v="0"/>
    <x v="78"/>
    <b v="0"/>
    <s v="theater/plays"/>
    <e v="#DIV/0!"/>
    <e v="#DIV/0!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b v="0"/>
    <x v="63"/>
    <b v="0"/>
    <s v="theater/plays"/>
    <n v="3.5128805620608898"/>
    <n v="61"/>
    <x v="1"/>
    <x v="6"/>
    <x v="3734"/>
    <d v="2015-05-25T21:38:16"/>
  </r>
  <r>
    <n v="3735"/>
    <s v="Women Beware Women"/>
    <s v="Young Actor's taking on a Jacobean tragedy. Family, betrayal, love, lust, sex and death."/>
    <x v="325"/>
    <n v="20"/>
    <x v="2"/>
    <s v="GB"/>
    <s v="GBP"/>
    <n v="1432831089"/>
    <n v="1430239089"/>
    <b v="0"/>
    <x v="84"/>
    <b v="0"/>
    <s v="theater/plays"/>
    <n v="7.5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n v="1423847093"/>
    <b v="0"/>
    <x v="29"/>
    <b v="0"/>
    <s v="theater/plays"/>
    <n v="150"/>
    <n v="10"/>
    <x v="1"/>
    <x v="6"/>
    <x v="3736"/>
    <d v="2015-03-23T18:00:00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n v="1445358903"/>
    <b v="0"/>
    <x v="80"/>
    <b v="0"/>
    <s v="theater/plays"/>
    <n v="4.666666666666667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n v="1403562705"/>
    <b v="0"/>
    <x v="79"/>
    <b v="0"/>
    <s v="theater/plays"/>
    <n v="5.5555555555555554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b v="0"/>
    <x v="22"/>
    <b v="0"/>
    <s v="theater/plays"/>
    <n v="4.9689440993788816"/>
    <n v="100.625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b v="0"/>
    <x v="25"/>
    <b v="0"/>
    <s v="theater/plays"/>
    <n v="5.5865921787709496"/>
    <n v="25.571428571428573"/>
    <x v="1"/>
    <x v="6"/>
    <x v="3740"/>
    <d v="2014-08-12T01:53:58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n v="1447797950"/>
    <b v="0"/>
    <x v="78"/>
    <b v="0"/>
    <s v="theater/plays"/>
    <e v="#DIV/0!"/>
    <e v="#DIV/0!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b v="0"/>
    <x v="80"/>
    <b v="0"/>
    <s v="theater/plays"/>
    <n v="50"/>
    <n v="25"/>
    <x v="1"/>
    <x v="6"/>
    <x v="3742"/>
    <d v="2014-09-06T05:09:04"/>
  </r>
  <r>
    <n v="3743"/>
    <s v="Down the Mississippi"/>
    <s v="I'm taking the Adventures of Huckleberry Finn puppet show down the Mississippi River!"/>
    <x v="41"/>
    <n v="0"/>
    <x v="2"/>
    <s v="US"/>
    <s v="USD"/>
    <n v="1404406964"/>
    <n v="1401814964"/>
    <b v="0"/>
    <x v="78"/>
    <b v="0"/>
    <s v="theater/plays"/>
    <e v="#DIV/0!"/>
    <e v="#DIV/0!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n v="1401823952"/>
    <b v="0"/>
    <x v="78"/>
    <b v="0"/>
    <s v="theater/plays"/>
    <e v="#DIV/0!"/>
    <e v="#DIV/0!"/>
    <x v="1"/>
    <x v="6"/>
    <x v="3744"/>
    <d v="2014-07-05T03:59:00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n v="1405097102"/>
    <b v="0"/>
    <x v="29"/>
    <b v="0"/>
    <s v="theater/plays"/>
    <n v="10"/>
    <n v="10"/>
    <x v="1"/>
    <x v="6"/>
    <x v="3745"/>
    <d v="2014-08-10T16:45:02"/>
  </r>
  <r>
    <n v="3746"/>
    <s v="Stage Play Production - &quot;I Love You to Death&quot;"/>
    <s v="Generational curses CAN be broken...right?"/>
    <x v="0"/>
    <n v="202"/>
    <x v="2"/>
    <s v="US"/>
    <s v="USD"/>
    <n v="1475918439"/>
    <n v="1473326439"/>
    <b v="0"/>
    <x v="29"/>
    <b v="0"/>
    <s v="theater/plays"/>
    <n v="42.079207920792079"/>
    <n v="202"/>
    <x v="1"/>
    <x v="6"/>
    <x v="3746"/>
    <d v="2016-10-08T09:20:39"/>
  </r>
  <r>
    <n v="3747"/>
    <s v="Counting Stars"/>
    <s v="The world premiere of an astonishing new play by acclaimed writer Atiha Sen Gupta."/>
    <x v="30"/>
    <n v="25"/>
    <x v="2"/>
    <s v="GB"/>
    <s v="GBP"/>
    <n v="1436137140"/>
    <n v="1433833896"/>
    <b v="0"/>
    <x v="29"/>
    <b v="0"/>
    <s v="theater/plays"/>
    <n v="100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b v="0"/>
    <x v="47"/>
    <b v="1"/>
    <s v="theater/musical"/>
    <n v="0.96599690880989186"/>
    <n v="99.538461538461533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n v="1459220588"/>
    <b v="0"/>
    <x v="63"/>
    <b v="1"/>
    <s v="theater/musical"/>
    <n v="0.95238095238095233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b v="0"/>
    <x v="33"/>
    <b v="1"/>
    <s v="theater/musical"/>
    <n v="0.99552015928322546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n v="1454460673"/>
    <b v="0"/>
    <x v="202"/>
    <b v="1"/>
    <s v="theater/musical"/>
    <n v="0.75414781297134237"/>
    <n v="120.545454545454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b v="0"/>
    <x v="41"/>
    <b v="1"/>
    <s v="theater/musical"/>
    <n v="0.88495575221238942"/>
    <n v="37.666666666666664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b v="0"/>
    <x v="209"/>
    <b v="1"/>
    <s v="theater/musical"/>
    <n v="0.96767950454809371"/>
    <n v="172.23333333333332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b v="0"/>
    <x v="74"/>
    <b v="1"/>
    <s v="theater/musical"/>
    <n v="0.83333333333333337"/>
    <n v="111.111111111111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n v="1458161307"/>
    <b v="0"/>
    <x v="33"/>
    <b v="1"/>
    <s v="theater/musical"/>
    <n v="0.77138849929873776"/>
    <n v="25.464285714285715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b v="0"/>
    <x v="57"/>
    <b v="1"/>
    <s v="theater/musical"/>
    <n v="0.98901098901098905"/>
    <n v="267.64705882352939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n v="1415737515"/>
    <b v="0"/>
    <x v="133"/>
    <b v="1"/>
    <s v="theater/musical"/>
    <n v="0.92153765139547128"/>
    <n v="75.959999999999994"/>
    <x v="1"/>
    <x v="40"/>
    <x v="3757"/>
    <d v="2014-12-01T20:25:15"/>
  </r>
  <r>
    <n v="3758"/>
    <s v="Luigi's Ladies"/>
    <s v="LUIGI'S LADIES: an original one-woman musical comedy"/>
    <x v="15"/>
    <n v="1535"/>
    <x v="0"/>
    <s v="US"/>
    <s v="USD"/>
    <n v="1400475600"/>
    <n v="1397819938"/>
    <b v="0"/>
    <x v="55"/>
    <b v="1"/>
    <s v="theater/musical"/>
    <n v="0.9771986970684039"/>
    <n v="59.03846153846154"/>
    <x v="1"/>
    <x v="40"/>
    <x v="3758"/>
    <d v="2014-05-19T05:00:00"/>
  </r>
  <r>
    <n v="3759"/>
    <s v="Pared Down Productions"/>
    <s v="A production company specializing in small-scale musicals"/>
    <x v="23"/>
    <n v="4409.7700000000004"/>
    <x v="0"/>
    <s v="US"/>
    <s v="USD"/>
    <n v="1440556553"/>
    <n v="1435372553"/>
    <b v="0"/>
    <x v="106"/>
    <b v="1"/>
    <s v="theater/musical"/>
    <n v="0.90707678631765365"/>
    <n v="50.111022727272733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b v="0"/>
    <x v="110"/>
    <b v="1"/>
    <s v="theater/musical"/>
    <n v="0.98994806732438811"/>
    <n v="55.50296703296703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b v="0"/>
    <x v="83"/>
    <b v="1"/>
    <s v="theater/musical"/>
    <n v="1"/>
    <n v="166.66666666666666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n v="1436383889"/>
    <b v="0"/>
    <x v="33"/>
    <b v="1"/>
    <s v="theater/musical"/>
    <n v="0.9412650602409639"/>
    <n v="47.428571428571431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n v="1425319226"/>
    <b v="0"/>
    <x v="99"/>
    <b v="1"/>
    <s v="theater/musical"/>
    <n v="1"/>
    <n v="64.935064935064929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n v="1462824832"/>
    <b v="0"/>
    <x v="74"/>
    <b v="1"/>
    <s v="theater/musical"/>
    <n v="1"/>
    <n v="55.555555555555557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b v="0"/>
    <x v="329"/>
    <b v="1"/>
    <s v="theater/musical"/>
    <n v="0.88139007806597836"/>
    <n v="74.224299065420567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n v="1401336045"/>
    <b v="0"/>
    <x v="93"/>
    <b v="1"/>
    <s v="theater/musical"/>
    <n v="0.97418317176505431"/>
    <n v="106.9271875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n v="1423960097"/>
    <b v="0"/>
    <x v="66"/>
    <b v="1"/>
    <s v="theater/musical"/>
    <n v="0.85653104925053536"/>
    <n v="41.696428571428569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b v="0"/>
    <x v="6"/>
    <b v="1"/>
    <s v="theater/musical"/>
    <n v="0.92891263808866942"/>
    <n v="74.24327586206895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b v="0"/>
    <x v="41"/>
    <b v="1"/>
    <s v="theater/musical"/>
    <n v="1"/>
    <n v="73.333333333333329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b v="0"/>
    <x v="9"/>
    <b v="1"/>
    <s v="theater/musical"/>
    <n v="1"/>
    <n v="100"/>
    <x v="1"/>
    <x v="40"/>
    <x v="3770"/>
    <d v="2015-06-13T22:20:10"/>
  </r>
  <r>
    <n v="3771"/>
    <s v="COME OUT SWINGIN'!"/>
    <s v="I would like to make a demo recording of six songs from COME OUT SWINGIN'!"/>
    <x v="28"/>
    <n v="1460"/>
    <x v="0"/>
    <s v="US"/>
    <s v="USD"/>
    <n v="1463529600"/>
    <n v="1462307652"/>
    <b v="0"/>
    <x v="44"/>
    <b v="1"/>
    <s v="theater/musical"/>
    <n v="0.68493150684931503"/>
    <n v="38.421052631578945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n v="1478616506"/>
    <b v="0"/>
    <x v="51"/>
    <b v="1"/>
    <s v="theater/musical"/>
    <n v="0.90744101633393826"/>
    <n v="166.96969696969697"/>
    <x v="1"/>
    <x v="40"/>
    <x v="3772"/>
    <d v="2016-11-29T06:00:00"/>
  </r>
  <r>
    <n v="3773"/>
    <s v="Dundee: A Hip-Hopera"/>
    <s v="A dramatic hip-hopera, inspired from monologues written by the performers."/>
    <x v="10"/>
    <n v="5410"/>
    <x v="0"/>
    <s v="US"/>
    <s v="USD"/>
    <n v="1479175680"/>
    <n v="1476317247"/>
    <b v="0"/>
    <x v="7"/>
    <b v="1"/>
    <s v="theater/musical"/>
    <n v="0.92421441774491686"/>
    <n v="94.912280701754383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b v="0"/>
    <x v="20"/>
    <b v="1"/>
    <s v="theater/musical"/>
    <n v="1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n v="1426199843"/>
    <b v="0"/>
    <x v="25"/>
    <b v="1"/>
    <s v="theater/musical"/>
    <n v="0.99750623441396513"/>
    <n v="143.21428571428572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b v="0"/>
    <x v="225"/>
    <b v="1"/>
    <s v="theater/musical"/>
    <n v="0.93709734098629494"/>
    <n v="90.819148936170208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n v="1409884821"/>
    <b v="0"/>
    <x v="211"/>
    <b v="1"/>
    <s v="theater/musical"/>
    <n v="0.6983240223463687"/>
    <n v="48.542372881355931"/>
    <x v="1"/>
    <x v="40"/>
    <x v="3777"/>
    <d v="2014-09-27T04:00:00"/>
  </r>
  <r>
    <n v="3778"/>
    <s v="Give a Puppet a Hand"/>
    <s v="Sponsor an AVENUE Q puppet for The Barn Players April 2015 production."/>
    <x v="262"/>
    <n v="2521"/>
    <x v="0"/>
    <s v="US"/>
    <s v="USD"/>
    <n v="1423942780"/>
    <n v="1418758780"/>
    <b v="0"/>
    <x v="17"/>
    <b v="1"/>
    <s v="theater/musical"/>
    <n v="0.95200317334391116"/>
    <n v="70.027777777777771"/>
    <x v="1"/>
    <x v="40"/>
    <x v="3778"/>
    <d v="2015-02-14T19:39:40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n v="1456421940"/>
    <b v="0"/>
    <x v="248"/>
    <b v="1"/>
    <s v="theater/musical"/>
    <n v="0.96172340834775916"/>
    <n v="135.6260869565217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n v="1433999785"/>
    <b v="0"/>
    <x v="209"/>
    <b v="1"/>
    <s v="theater/musical"/>
    <n v="0.83333333333333337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b v="0"/>
    <x v="47"/>
    <b v="1"/>
    <s v="theater/musical"/>
    <n v="0.91185410334346506"/>
    <n v="94.90384615384616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b v="0"/>
    <x v="74"/>
    <b v="1"/>
    <s v="theater/musical"/>
    <n v="0.98280098280098283"/>
    <n v="75.37037037037036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n v="1455938520"/>
    <b v="0"/>
    <x v="54"/>
    <b v="1"/>
    <s v="theater/musical"/>
    <n v="0.77569489334195219"/>
    <n v="64.458333333333329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b v="0"/>
    <x v="73"/>
    <b v="1"/>
    <s v="theater/musical"/>
    <n v="0.86956521739130432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b v="0"/>
    <x v="209"/>
    <b v="1"/>
    <s v="theater/musical"/>
    <n v="0.66334991708126034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n v="1461718475"/>
    <b v="0"/>
    <x v="26"/>
    <b v="1"/>
    <s v="theater/musical"/>
    <n v="0.9011715229798738"/>
    <n v="93.77464788732393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n v="1434113406"/>
    <b v="0"/>
    <x v="73"/>
    <b v="1"/>
    <s v="theater/musical"/>
    <n v="0.9971509971509972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b v="0"/>
    <x v="29"/>
    <b v="0"/>
    <s v="theater/musical"/>
    <n v="150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n v="1431630618"/>
    <b v="0"/>
    <x v="80"/>
    <b v="0"/>
    <s v="theater/musical"/>
    <n v="30.603448275862068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n v="1477238423"/>
    <b v="0"/>
    <x v="78"/>
    <b v="0"/>
    <s v="theater/musical"/>
    <e v="#DIV/0!"/>
    <e v="#DIV/0!"/>
    <x v="1"/>
    <x v="40"/>
    <x v="3790"/>
    <d v="2016-11-22T17:00:23"/>
  </r>
  <r>
    <n v="3791"/>
    <s v="Spin! at The Cumming Playhouse"/>
    <s v="Spin! is an original musical comedy-drama presented by Blue Palm Productions."/>
    <x v="15"/>
    <n v="0"/>
    <x v="2"/>
    <s v="US"/>
    <s v="USD"/>
    <n v="1404664592"/>
    <n v="1399480592"/>
    <b v="0"/>
    <x v="78"/>
    <b v="0"/>
    <s v="theater/musical"/>
    <e v="#DIV/0!"/>
    <e v="#DIV/0!"/>
    <x v="1"/>
    <x v="40"/>
    <x v="3791"/>
    <d v="2014-07-06T16:36:32"/>
  </r>
  <r>
    <n v="3792"/>
    <s v="BorikÃ©n: The Show"/>
    <s v="A cultural and historic journey through Puerto Rico's music and dance!"/>
    <x v="78"/>
    <n v="35"/>
    <x v="2"/>
    <s v="US"/>
    <s v="USD"/>
    <n v="1436957022"/>
    <n v="1434365022"/>
    <b v="0"/>
    <x v="84"/>
    <b v="0"/>
    <s v="theater/musical"/>
    <n v="357.14285714285717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b v="0"/>
    <x v="54"/>
    <b v="0"/>
    <s v="theater/musical"/>
    <n v="1.6762452107279693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b v="0"/>
    <x v="29"/>
    <b v="0"/>
    <s v="theater/musical"/>
    <n v="100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n v="1437042490"/>
    <b v="0"/>
    <x v="84"/>
    <b v="0"/>
    <s v="theater/musical"/>
    <n v="60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n v="1479170556"/>
    <b v="0"/>
    <x v="29"/>
    <b v="0"/>
    <s v="theater/musical"/>
    <n v="22500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b v="0"/>
    <x v="77"/>
    <b v="0"/>
    <s v="theater/musical"/>
    <n v="1.1152416356877324"/>
    <n v="145.40540540540542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b v="0"/>
    <x v="81"/>
    <b v="0"/>
    <s v="theater/musical"/>
    <n v="68.292682926829272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n v="1455142843"/>
    <b v="0"/>
    <x v="80"/>
    <b v="0"/>
    <s v="theater/musical"/>
    <n v="24.875621890547265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b v="0"/>
    <x v="38"/>
    <b v="0"/>
    <s v="theater/musical"/>
    <n v="24.971623155505107"/>
    <n v="55.0625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b v="0"/>
    <x v="82"/>
    <b v="0"/>
    <s v="theater/musical"/>
    <n v="11.737089201877934"/>
    <n v="47.333333333333336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n v="1442890906"/>
    <b v="0"/>
    <x v="78"/>
    <b v="0"/>
    <s v="theater/musical"/>
    <e v="#DIV/0!"/>
    <e v="#DIV/0!"/>
    <x v="1"/>
    <x v="40"/>
    <x v="3802"/>
    <d v="2015-10-22T03:01:46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n v="1454541568"/>
    <b v="0"/>
    <x v="244"/>
    <b v="0"/>
    <s v="theater/musical"/>
    <n v="5.0890585241730282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b v="0"/>
    <x v="78"/>
    <b v="0"/>
    <s v="theater/musical"/>
    <e v="#DIV/0!"/>
    <e v="#DIV/0!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n v="1406668640"/>
    <b v="0"/>
    <x v="84"/>
    <b v="0"/>
    <s v="theater/musical"/>
    <n v="50000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b v="0"/>
    <x v="29"/>
    <b v="0"/>
    <s v="theater/musical"/>
    <n v="1500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n v="1427492939"/>
    <b v="0"/>
    <x v="82"/>
    <b v="0"/>
    <s v="theater/musical"/>
    <n v="3.2967032967032965"/>
    <n v="50.555555555555557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n v="1424775219"/>
    <b v="0"/>
    <x v="54"/>
    <b v="1"/>
    <s v="theater/plays"/>
    <n v="1"/>
    <n v="41.666666666666664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b v="0"/>
    <x v="44"/>
    <b v="1"/>
    <s v="theater/plays"/>
    <n v="0.98765432098765427"/>
    <n v="53.289473684210527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n v="1424377358"/>
    <b v="0"/>
    <x v="55"/>
    <b v="1"/>
    <s v="theater/plays"/>
    <n v="0.8214676889375685"/>
    <n v="70.230769230769226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n v="1461769373"/>
    <b v="0"/>
    <x v="10"/>
    <b v="1"/>
    <s v="theater/plays"/>
    <n v="0.30303030303030304"/>
    <n v="43.421052631578945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b v="0"/>
    <x v="202"/>
    <b v="1"/>
    <s v="theater/plays"/>
    <n v="0.91282519397535367"/>
    <n v="199.18181818181819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b v="0"/>
    <x v="74"/>
    <b v="1"/>
    <s v="theater/plays"/>
    <n v="0.99057071023919929"/>
    <n v="78.518148148148143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n v="1424727712"/>
    <b v="0"/>
    <x v="69"/>
    <b v="1"/>
    <s v="theater/plays"/>
    <n v="0.71360608943862991"/>
    <n v="61.823529411764703"/>
    <x v="1"/>
    <x v="6"/>
    <x v="3814"/>
    <d v="2015-04-01T03:59:00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n v="1437545657"/>
    <b v="0"/>
    <x v="9"/>
    <b v="1"/>
    <s v="theater/plays"/>
    <n v="0.99999000009999905"/>
    <n v="50.000500000000002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b v="0"/>
    <x v="77"/>
    <b v="1"/>
    <s v="theater/plays"/>
    <n v="0.83865881682014121"/>
    <n v="48.339729729729726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b v="0"/>
    <x v="9"/>
    <b v="1"/>
    <s v="theater/plays"/>
    <n v="0.93240093240093236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n v="1423599182"/>
    <b v="0"/>
    <x v="73"/>
    <b v="1"/>
    <s v="theater/plays"/>
    <n v="0.43859649122807015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n v="1435554104"/>
    <b v="0"/>
    <x v="55"/>
    <b v="1"/>
    <s v="theater/plays"/>
    <n v="0.93984962406015038"/>
    <n v="40.923076923076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n v="1433518717"/>
    <b v="0"/>
    <x v="9"/>
    <b v="1"/>
    <s v="theater/plays"/>
    <n v="0.69767441860465118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b v="0"/>
    <x v="67"/>
    <b v="1"/>
    <s v="theater/plays"/>
    <n v="0.95654550423613005"/>
    <n v="79.543478260869563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b v="0"/>
    <x v="88"/>
    <b v="1"/>
    <s v="theater/plays"/>
    <n v="0.90892564988183966"/>
    <n v="72.381578947368425"/>
    <x v="1"/>
    <x v="6"/>
    <x v="3822"/>
    <d v="2016-01-19T22:59:00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n v="1434405044"/>
    <b v="0"/>
    <x v="14"/>
    <b v="1"/>
    <s v="theater/plays"/>
    <n v="0.94339622641509435"/>
    <n v="64.634146341463421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n v="1469026903"/>
    <b v="0"/>
    <x v="63"/>
    <b v="1"/>
    <s v="theater/plays"/>
    <n v="0.92592592592592593"/>
    <n v="38.571428571428569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b v="0"/>
    <x v="72"/>
    <b v="1"/>
    <s v="theater/plays"/>
    <n v="0.94858660595712385"/>
    <n v="107.571428571428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n v="1428401394"/>
    <b v="0"/>
    <x v="55"/>
    <b v="1"/>
    <s v="theater/plays"/>
    <n v="0.83916083916083917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b v="0"/>
    <x v="71"/>
    <b v="1"/>
    <s v="theater/plays"/>
    <n v="0.65502183406113534"/>
    <n v="70.461538461538467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b v="0"/>
    <x v="33"/>
    <b v="1"/>
    <s v="theater/plays"/>
    <n v="1"/>
    <n v="178.57142857142858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b v="0"/>
    <x v="22"/>
    <b v="1"/>
    <s v="theater/plays"/>
    <n v="0.99800399201596801"/>
    <n v="62.625"/>
    <x v="1"/>
    <x v="6"/>
    <x v="3829"/>
    <d v="2016-08-31T20:46:11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n v="1463161611"/>
    <b v="0"/>
    <x v="83"/>
    <b v="1"/>
    <s v="theater/plays"/>
    <n v="0.44444444444444442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b v="0"/>
    <x v="82"/>
    <b v="1"/>
    <s v="theater/plays"/>
    <n v="0.94320046782743205"/>
    <n v="58.901111111111113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b v="0"/>
    <x v="82"/>
    <b v="1"/>
    <s v="theater/plays"/>
    <n v="0.95541401273885351"/>
    <n v="139.55555555555554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b v="0"/>
    <x v="9"/>
    <b v="1"/>
    <s v="theater/plays"/>
    <n v="0.8571428571428571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b v="0"/>
    <x v="7"/>
    <b v="1"/>
    <s v="theater/plays"/>
    <n v="0.9171507184347294"/>
    <n v="57.38596491228069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b v="0"/>
    <x v="22"/>
    <b v="1"/>
    <s v="theater/plays"/>
    <n v="0.625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n v="1467497652"/>
    <b v="0"/>
    <x v="25"/>
    <b v="1"/>
    <s v="theater/plays"/>
    <n v="0.88888888888888884"/>
    <n v="64.285714285714292"/>
    <x v="1"/>
    <x v="6"/>
    <x v="3836"/>
    <d v="2016-08-03T04:09:00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n v="1432837358"/>
    <b v="0"/>
    <x v="57"/>
    <b v="1"/>
    <s v="theater/plays"/>
    <n v="0.97943192948090108"/>
    <n v="120.11764705882354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b v="0"/>
    <x v="61"/>
    <b v="1"/>
    <s v="theater/plays"/>
    <n v="0.99182734269618344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b v="0"/>
    <x v="58"/>
    <b v="1"/>
    <s v="theater/plays"/>
    <n v="0.98765432098765427"/>
    <n v="63.28125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n v="1457023829"/>
    <b v="0"/>
    <x v="83"/>
    <b v="1"/>
    <s v="theater/plays"/>
    <n v="1.5384615384615385E-2"/>
    <n v="21.666666666666668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b v="1"/>
    <x v="69"/>
    <b v="0"/>
    <s v="theater/plays"/>
    <n v="11.467889908256881"/>
    <n v="25.647058823529413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b v="1"/>
    <x v="23"/>
    <b v="0"/>
    <s v="theater/plays"/>
    <n v="4.557885141294439"/>
    <n v="47.69565217391304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b v="1"/>
    <x v="10"/>
    <b v="0"/>
    <s v="theater/plays"/>
    <n v="4.694835680751174"/>
    <n v="56.05263157894737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b v="1"/>
    <x v="133"/>
    <b v="0"/>
    <s v="theater/plays"/>
    <n v="2.4102311854402361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b v="1"/>
    <x v="8"/>
    <b v="0"/>
    <s v="theater/plays"/>
    <n v="47.505938242280287"/>
    <n v="70.166666666666671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n v="1409721542"/>
    <b v="1"/>
    <x v="22"/>
    <b v="0"/>
    <s v="theater/plays"/>
    <n v="37.037037037037038"/>
    <n v="23.625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n v="1433395391"/>
    <b v="1"/>
    <x v="82"/>
    <b v="0"/>
    <s v="theater/plays"/>
    <n v="6.1873895109015908"/>
    <n v="188.55555555555554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b v="1"/>
    <x v="68"/>
    <b v="0"/>
    <s v="theater/plays"/>
    <n v="6.1061531235321747"/>
    <n v="49.511627906976742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b v="1"/>
    <x v="33"/>
    <b v="0"/>
    <s v="theater/plays"/>
    <n v="14.19782300047326"/>
    <n v="75.464285714285708"/>
    <x v="1"/>
    <x v="6"/>
    <x v="3849"/>
    <d v="2015-06-11T18:24:44"/>
  </r>
  <r>
    <n v="3850"/>
    <s v="The Vagina Monologues 2015"/>
    <s v="V-Day is a global activist movement to end violence against women and girls."/>
    <x v="28"/>
    <n v="38"/>
    <x v="2"/>
    <s v="US"/>
    <s v="USD"/>
    <n v="1420081143"/>
    <n v="1417489143"/>
    <b v="1"/>
    <x v="80"/>
    <b v="0"/>
    <s v="theater/plays"/>
    <n v="26.315789473684209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n v="1434537179"/>
    <b v="1"/>
    <x v="54"/>
    <b v="0"/>
    <s v="theater/plays"/>
    <n v="2.9342723004694835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n v="1425270876"/>
    <b v="0"/>
    <x v="84"/>
    <b v="0"/>
    <s v="theater/plays"/>
    <n v="500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n v="1406578178"/>
    <b v="0"/>
    <x v="84"/>
    <b v="0"/>
    <s v="theater/plays"/>
    <n v="3846.1538461538462"/>
    <n v="13"/>
    <x v="1"/>
    <x v="6"/>
    <x v="3853"/>
    <d v="2014-09-01T20:09:38"/>
  </r>
  <r>
    <n v="3854"/>
    <s v="The Case Of Soghomon Tehlirian"/>
    <s v="A play dedicated to the 100th anniversary of the Armenian Genocide."/>
    <x v="34"/>
    <n v="1788"/>
    <x v="2"/>
    <s v="US"/>
    <s v="USD"/>
    <n v="1431206058"/>
    <n v="1428614058"/>
    <b v="0"/>
    <x v="9"/>
    <b v="0"/>
    <s v="theater/plays"/>
    <n v="6.1521252796420578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n v="1424819871"/>
    <b v="0"/>
    <x v="29"/>
    <b v="0"/>
    <s v="theater/plays"/>
    <n v="40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b v="0"/>
    <x v="29"/>
    <b v="0"/>
    <s v="theater/plays"/>
    <n v="5000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b v="0"/>
    <x v="80"/>
    <b v="0"/>
    <s v="theater/plays"/>
    <n v="19.23076923076923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b v="0"/>
    <x v="29"/>
    <b v="0"/>
    <s v="theater/plays"/>
    <n v="50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n v="1401485207"/>
    <b v="0"/>
    <x v="29"/>
    <b v="0"/>
    <s v="theater/plays"/>
    <n v="2500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b v="0"/>
    <x v="62"/>
    <b v="0"/>
    <s v="theater/plays"/>
    <n v="5.6603773584905657"/>
    <n v="81.538461538461533"/>
    <x v="1"/>
    <x v="6"/>
    <x v="3860"/>
    <d v="2014-08-12T15:51:50"/>
  </r>
  <r>
    <n v="3861"/>
    <s v="READY OR NOT HERE I COME"/>
    <s v="THE COMING OF THE LORD!"/>
    <x v="13"/>
    <n v="100"/>
    <x v="2"/>
    <s v="US"/>
    <s v="USD"/>
    <n v="1415828820"/>
    <n v="1412258977"/>
    <b v="0"/>
    <x v="29"/>
    <b v="0"/>
    <s v="theater/plays"/>
    <n v="20"/>
    <n v="100"/>
    <x v="1"/>
    <x v="6"/>
    <x v="3861"/>
    <d v="2014-11-12T21:47:00"/>
  </r>
  <r>
    <n v="3862"/>
    <s v="The Container Play"/>
    <s v="The hit immersive theatre experience of England comes to Corpus Christi!"/>
    <x v="51"/>
    <n v="1"/>
    <x v="2"/>
    <s v="US"/>
    <s v="USD"/>
    <n v="1473699540"/>
    <n v="1472451356"/>
    <b v="0"/>
    <x v="29"/>
    <b v="0"/>
    <s v="theater/plays"/>
    <n v="7500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b v="0"/>
    <x v="78"/>
    <b v="0"/>
    <s v="theater/plays"/>
    <e v="#DIV/0!"/>
    <e v="#DIV/0!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b v="0"/>
    <x v="83"/>
    <b v="0"/>
    <s v="theater/plays"/>
    <n v="83.333333333333329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n v="1405957098"/>
    <b v="0"/>
    <x v="25"/>
    <b v="0"/>
    <s v="theater/plays"/>
    <n v="3.7123076923076921"/>
    <n v="46.428571428571431"/>
    <x v="1"/>
    <x v="6"/>
    <x v="3865"/>
    <d v="2014-08-30T05:30:00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n v="1454453021"/>
    <b v="0"/>
    <x v="84"/>
    <b v="0"/>
    <s v="theater/plays"/>
    <n v="181.81818181818181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n v="1463686339"/>
    <b v="0"/>
    <x v="81"/>
    <b v="0"/>
    <s v="theater/plays"/>
    <n v="7.9681274900398407"/>
    <n v="50.2"/>
    <x v="1"/>
    <x v="6"/>
    <x v="3867"/>
    <d v="2016-06-18T19:32:19"/>
  </r>
  <r>
    <n v="3868"/>
    <s v="1000 words (Canceled)"/>
    <s v="New collection of music by Scott Evan Davis!"/>
    <x v="10"/>
    <n v="10"/>
    <x v="1"/>
    <s v="GB"/>
    <s v="GBP"/>
    <n v="1410191405"/>
    <n v="1408031405"/>
    <b v="0"/>
    <x v="29"/>
    <b v="0"/>
    <s v="theater/musical"/>
    <n v="500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n v="1423761792"/>
    <b v="0"/>
    <x v="41"/>
    <b v="0"/>
    <s v="theater/musical"/>
    <n v="29.006637168141594"/>
    <n v="30.13333333333333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b v="0"/>
    <x v="73"/>
    <b v="0"/>
    <s v="theater/musical"/>
    <n v="6.666666666666667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n v="1485629050"/>
    <b v="0"/>
    <x v="83"/>
    <b v="0"/>
    <s v="theater/musical"/>
    <n v="37.5"/>
    <n v="13.333333333333334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n v="1435202996"/>
    <b v="0"/>
    <x v="78"/>
    <b v="0"/>
    <s v="theater/musical"/>
    <e v="#DIV/0!"/>
    <e v="#DIV/0!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b v="0"/>
    <x v="78"/>
    <b v="0"/>
    <s v="theater/musical"/>
    <e v="#DIV/0!"/>
    <e v="#DIV/0!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b v="0"/>
    <x v="78"/>
    <b v="0"/>
    <s v="theater/musical"/>
    <e v="#DIV/0!"/>
    <e v="#DIV/0!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b v="0"/>
    <x v="78"/>
    <b v="0"/>
    <s v="theater/musical"/>
    <e v="#DIV/0!"/>
    <e v="#DIV/0!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b v="0"/>
    <x v="67"/>
    <b v="0"/>
    <s v="theater/musical"/>
    <n v="1.8941233608547838"/>
    <n v="44.760869565217391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b v="0"/>
    <x v="25"/>
    <b v="0"/>
    <s v="theater/musical"/>
    <n v="20.145044319097501"/>
    <n v="88.642857142857139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n v="1433014746"/>
    <b v="0"/>
    <x v="29"/>
    <b v="0"/>
    <s v="theater/musical"/>
    <n v="1800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n v="1419626396"/>
    <b v="0"/>
    <x v="78"/>
    <b v="0"/>
    <s v="theater/musical"/>
    <e v="#DIV/0!"/>
    <e v="#DIV/0!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b v="0"/>
    <x v="57"/>
    <b v="0"/>
    <s v="theater/musical"/>
    <n v="7.6530612244897958"/>
    <n v="57.647058823529413"/>
    <x v="1"/>
    <x v="40"/>
    <x v="3880"/>
    <d v="2014-07-30T23:00:00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n v="1484958399"/>
    <b v="0"/>
    <x v="29"/>
    <b v="0"/>
    <s v="theater/musical"/>
    <n v="20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n v="1451950570"/>
    <b v="0"/>
    <x v="78"/>
    <b v="0"/>
    <s v="theater/musical"/>
    <e v="#DIV/0!"/>
    <e v="#DIV/0!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b v="0"/>
    <x v="78"/>
    <b v="0"/>
    <s v="theater/musical"/>
    <e v="#DIV/0!"/>
    <e v="#DIV/0!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n v="1425322792"/>
    <b v="0"/>
    <x v="78"/>
    <b v="0"/>
    <s v="theater/musical"/>
    <e v="#DIV/0!"/>
    <e v="#DIV/0!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n v="1460242191"/>
    <b v="0"/>
    <x v="78"/>
    <b v="0"/>
    <s v="theater/musical"/>
    <e v="#DIV/0!"/>
    <e v="#DIV/0!"/>
    <x v="1"/>
    <x v="40"/>
    <x v="3885"/>
    <d v="2016-05-09T22:49:51"/>
  </r>
  <r>
    <n v="3886"/>
    <s v="a (Canceled)"/>
    <n v="1"/>
    <x v="3"/>
    <n v="0"/>
    <x v="1"/>
    <s v="AU"/>
    <s v="AUD"/>
    <n v="1418275702"/>
    <n v="1415683702"/>
    <b v="0"/>
    <x v="78"/>
    <b v="0"/>
    <s v="theater/musical"/>
    <e v="#DIV/0!"/>
    <e v="#DIV/0!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b v="0"/>
    <x v="84"/>
    <b v="0"/>
    <s v="theater/musical"/>
    <n v="57.142857142857146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b v="0"/>
    <x v="25"/>
    <b v="0"/>
    <s v="theater/plays"/>
    <n v="3.6900369003690039"/>
    <n v="38.714285714285715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n v="1417651630"/>
    <b v="0"/>
    <x v="82"/>
    <b v="0"/>
    <s v="theater/plays"/>
    <n v="67.79661016949153"/>
    <n v="13.1111111111111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b v="0"/>
    <x v="22"/>
    <b v="0"/>
    <s v="theater/plays"/>
    <n v="5.9429477020602217"/>
    <n v="315.5"/>
    <x v="1"/>
    <x v="6"/>
    <x v="3890"/>
    <d v="2015-08-15T18:12:24"/>
  </r>
  <r>
    <n v="3891"/>
    <s v="Out of the Box: A Mime Story"/>
    <s v="A comedy about a mime who dreams of becoming a stand up comedian."/>
    <x v="134"/>
    <n v="260"/>
    <x v="2"/>
    <s v="US"/>
    <s v="USD"/>
    <n v="1427086740"/>
    <n v="1424488244"/>
    <b v="0"/>
    <x v="63"/>
    <b v="0"/>
    <s v="theater/plays"/>
    <n v="3.0769230769230771"/>
    <n v="37.142857142857146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b v="0"/>
    <x v="78"/>
    <b v="0"/>
    <s v="theater/plays"/>
    <e v="#DIV/0!"/>
    <e v="#DIV/0!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b v="0"/>
    <x v="87"/>
    <b v="0"/>
    <s v="theater/plays"/>
    <n v="4.6403712296983759"/>
    <n v="128.27380952380952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b v="0"/>
    <x v="202"/>
    <b v="0"/>
    <s v="theater/plays"/>
    <n v="28.846153846153847"/>
    <n v="47.272727272727273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b v="0"/>
    <x v="29"/>
    <b v="0"/>
    <s v="theater/plays"/>
    <n v="20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n v="1401770178"/>
    <b v="0"/>
    <x v="80"/>
    <b v="0"/>
    <s v="theater/plays"/>
    <n v="9.4117647058823533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b v="0"/>
    <x v="73"/>
    <b v="0"/>
    <s v="theater/plays"/>
    <n v="5.6818181818181817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b v="0"/>
    <x v="38"/>
    <b v="0"/>
    <s v="theater/plays"/>
    <n v="3.0712530712530715"/>
    <n v="50.875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n v="1406140561"/>
    <b v="0"/>
    <x v="84"/>
    <b v="0"/>
    <s v="theater/plays"/>
    <n v="80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n v="1431396791"/>
    <b v="0"/>
    <x v="81"/>
    <b v="0"/>
    <s v="theater/plays"/>
    <n v="18.518518518518519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b v="0"/>
    <x v="29"/>
    <b v="0"/>
    <s v="theater/plays"/>
    <n v="120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n v="1476962042"/>
    <b v="0"/>
    <x v="162"/>
    <b v="0"/>
    <s v="theater/plays"/>
    <n v="2.0477815699658701"/>
    <n v="47.258064516129032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b v="0"/>
    <x v="78"/>
    <b v="0"/>
    <s v="theater/plays"/>
    <e v="#DIV/0!"/>
    <e v="#DIV/0!"/>
    <x v="1"/>
    <x v="6"/>
    <x v="3903"/>
    <d v="2015-08-14T19:38:00"/>
  </r>
  <r>
    <n v="3904"/>
    <s v="Black America from Prophets to Pimps"/>
    <s v="A play that will cover 4000 years of black history."/>
    <x v="3"/>
    <n v="3"/>
    <x v="2"/>
    <s v="US"/>
    <s v="USD"/>
    <n v="1429074240"/>
    <n v="1427866200"/>
    <b v="0"/>
    <x v="84"/>
    <b v="0"/>
    <s v="theater/plays"/>
    <n v="3333.3333333333335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b v="0"/>
    <x v="63"/>
    <b v="0"/>
    <s v="theater/plays"/>
    <n v="8.6705202312138727"/>
    <n v="24.714285714285715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b v="0"/>
    <x v="38"/>
    <b v="0"/>
    <s v="theater/plays"/>
    <n v="1.4851485148514851"/>
    <n v="63.125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n v="1411587606"/>
    <b v="0"/>
    <x v="80"/>
    <b v="0"/>
    <s v="theater/plays"/>
    <n v="6.5359477124183005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b v="0"/>
    <x v="80"/>
    <b v="0"/>
    <s v="theater/plays"/>
    <n v="11.538461538461538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b v="0"/>
    <x v="80"/>
    <b v="0"/>
    <s v="theater/plays"/>
    <n v="444.44444444444446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n v="1439057397"/>
    <b v="0"/>
    <x v="83"/>
    <b v="0"/>
    <s v="theater/plays"/>
    <n v="32.432432432432435"/>
    <n v="61.666666666666664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n v="1414438177"/>
    <b v="0"/>
    <x v="17"/>
    <b v="0"/>
    <s v="theater/plays"/>
    <n v="2.6729034413631809"/>
    <n v="83.138888888888886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n v="1424759330"/>
    <b v="0"/>
    <x v="29"/>
    <b v="0"/>
    <s v="theater/plays"/>
    <n v="15000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b v="0"/>
    <x v="63"/>
    <b v="0"/>
    <s v="theater/plays"/>
    <n v="10"/>
    <n v="142.85714285714286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b v="0"/>
    <x v="74"/>
    <b v="0"/>
    <s v="theater/plays"/>
    <n v="2.7502750275027501"/>
    <n v="33.666666666666664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n v="1462232309"/>
    <b v="0"/>
    <x v="29"/>
    <b v="0"/>
    <s v="theater/plays"/>
    <n v="300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n v="1462360752"/>
    <b v="0"/>
    <x v="78"/>
    <b v="0"/>
    <s v="theater/plays"/>
    <e v="#DIV/0!"/>
    <e v="#DIV/0!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n v="1407847161"/>
    <b v="0"/>
    <x v="29"/>
    <b v="0"/>
    <s v="theater/plays"/>
    <n v="350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b v="0"/>
    <x v="83"/>
    <b v="0"/>
    <s v="theater/plays"/>
    <n v="500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b v="0"/>
    <x v="83"/>
    <b v="0"/>
    <s v="theater/plays"/>
    <n v="55.555555555555557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n v="1476436660"/>
    <b v="0"/>
    <x v="83"/>
    <b v="0"/>
    <s v="theater/plays"/>
    <n v="18.518518518518519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n v="1413291655"/>
    <b v="0"/>
    <x v="78"/>
    <b v="0"/>
    <s v="theater/plays"/>
    <e v="#DIV/0!"/>
    <e v="#DIV/0!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b v="0"/>
    <x v="79"/>
    <b v="0"/>
    <s v="theater/plays"/>
    <n v="12.295081967213115"/>
    <n v="10.166666666666666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b v="0"/>
    <x v="57"/>
    <b v="0"/>
    <s v="theater/plays"/>
    <n v="8.3092485549132942"/>
    <n v="81.411764705882348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b v="0"/>
    <x v="244"/>
    <b v="0"/>
    <s v="theater/plays"/>
    <n v="6.5502183406113534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n v="1404161639"/>
    <b v="0"/>
    <x v="83"/>
    <b v="0"/>
    <s v="theater/plays"/>
    <n v="10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n v="1417053748"/>
    <b v="0"/>
    <x v="29"/>
    <b v="0"/>
    <s v="theater/plays"/>
    <n v="333.33333333333331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b v="0"/>
    <x v="84"/>
    <b v="0"/>
    <s v="theater/plays"/>
    <n v="100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b v="0"/>
    <x v="63"/>
    <b v="0"/>
    <s v="theater/plays"/>
    <n v="7.6804915514592933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n v="1471636265"/>
    <b v="0"/>
    <x v="25"/>
    <b v="0"/>
    <s v="theater/plays"/>
    <n v="44.150110375275936"/>
    <n v="32.357142857142854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b v="0"/>
    <x v="78"/>
    <b v="0"/>
    <s v="theater/plays"/>
    <e v="#DIV/0!"/>
    <e v="#DIV/0!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b v="0"/>
    <x v="78"/>
    <b v="0"/>
    <s v="theater/plays"/>
    <e v="#DIV/0!"/>
    <e v="#DIV/0!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n v="1455508964"/>
    <b v="0"/>
    <x v="29"/>
    <b v="0"/>
    <s v="theater/plays"/>
    <n v="12000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b v="0"/>
    <x v="8"/>
    <b v="0"/>
    <s v="theater/plays"/>
    <n v="6.3520871143375679"/>
    <n v="91.833333333333329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n v="1439827639"/>
    <b v="0"/>
    <x v="8"/>
    <b v="0"/>
    <s v="theater/plays"/>
    <n v="9.0909090909090917"/>
    <n v="45.833333333333336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b v="0"/>
    <x v="23"/>
    <b v="0"/>
    <s v="theater/plays"/>
    <n v="2.2813688212927756"/>
    <n v="57.173913043478258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b v="0"/>
    <x v="78"/>
    <b v="0"/>
    <s v="theater/plays"/>
    <e v="#DIV/0!"/>
    <e v="#DIV/0!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b v="0"/>
    <x v="73"/>
    <b v="0"/>
    <s v="theater/plays"/>
    <n v="1.1609657947686116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b v="0"/>
    <x v="81"/>
    <b v="0"/>
    <s v="theater/plays"/>
    <n v="8.1989924433249364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n v="1412328979"/>
    <b v="0"/>
    <x v="29"/>
    <b v="0"/>
    <s v="theater/plays"/>
    <n v="1000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b v="0"/>
    <x v="84"/>
    <b v="0"/>
    <s v="theater/plays"/>
    <n v="454.54545454545456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b v="0"/>
    <x v="84"/>
    <b v="0"/>
    <s v="theater/plays"/>
    <n v="110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n v="1429306914"/>
    <b v="0"/>
    <x v="78"/>
    <b v="0"/>
    <s v="theater/plays"/>
    <e v="#DIV/0!"/>
    <e v="#DIV/0!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n v="1443811268"/>
    <b v="0"/>
    <x v="62"/>
    <b v="0"/>
    <s v="theater/plays"/>
    <n v="2.8058361391694726"/>
    <n v="137.07692307692307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b v="0"/>
    <x v="78"/>
    <b v="0"/>
    <s v="theater/plays"/>
    <e v="#DIV/0!"/>
    <e v="#DIV/0!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b v="0"/>
    <x v="29"/>
    <b v="0"/>
    <s v="theater/plays"/>
    <n v="400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n v="1422388822"/>
    <b v="0"/>
    <x v="81"/>
    <b v="0"/>
    <s v="theater/plays"/>
    <n v="30.76923076923077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b v="0"/>
    <x v="84"/>
    <b v="0"/>
    <s v="theater/plays"/>
    <n v="29.702970297029704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n v="1404892123"/>
    <b v="0"/>
    <x v="78"/>
    <b v="0"/>
    <s v="theater/plays"/>
    <e v="#DIV/0!"/>
    <e v="#DIV/0!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b v="0"/>
    <x v="58"/>
    <b v="0"/>
    <s v="theater/plays"/>
    <n v="6.3411540900443883"/>
    <n v="49.28125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b v="0"/>
    <x v="29"/>
    <b v="0"/>
    <s v="theater/plays"/>
    <n v="160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b v="0"/>
    <x v="29"/>
    <b v="0"/>
    <s v="theater/plays"/>
    <n v="200000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b v="0"/>
    <x v="29"/>
    <b v="0"/>
    <s v="theater/plays"/>
    <n v="1040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n v="1467162586"/>
    <b v="0"/>
    <x v="78"/>
    <b v="0"/>
    <s v="theater/plays"/>
    <e v="#DIV/0!"/>
    <e v="#DIV/0!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b v="0"/>
    <x v="78"/>
    <b v="0"/>
    <s v="theater/plays"/>
    <e v="#DIV/0!"/>
    <e v="#DIV/0!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n v="1446150141"/>
    <b v="0"/>
    <x v="22"/>
    <b v="0"/>
    <s v="theater/plays"/>
    <n v="4.117647058823529"/>
    <n v="53.125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b v="0"/>
    <x v="78"/>
    <b v="0"/>
    <s v="theater/plays"/>
    <e v="#DIV/0!"/>
    <e v="#DIV/0!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n v="1464045954"/>
    <b v="0"/>
    <x v="29"/>
    <b v="0"/>
    <s v="theater/plays"/>
    <n v="4000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b v="0"/>
    <x v="38"/>
    <b v="0"/>
    <s v="theater/plays"/>
    <n v="3.1201248049921997"/>
    <n v="40.0625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b v="0"/>
    <x v="8"/>
    <b v="0"/>
    <s v="theater/plays"/>
    <n v="4.1095890410958908"/>
    <n v="24.333333333333332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b v="0"/>
    <x v="80"/>
    <b v="0"/>
    <s v="theater/plays"/>
    <n v="66.666666666666671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b v="0"/>
    <x v="84"/>
    <b v="0"/>
    <s v="theater/plays"/>
    <n v="238.0952380952381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b v="0"/>
    <x v="83"/>
    <b v="0"/>
    <s v="theater/plays"/>
    <n v="31.111111111111111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b v="0"/>
    <x v="78"/>
    <b v="0"/>
    <s v="theater/plays"/>
    <e v="#DIV/0!"/>
    <e v="#DIV/0!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n v="1424279986"/>
    <b v="0"/>
    <x v="83"/>
    <b v="0"/>
    <s v="theater/plays"/>
    <n v="15.873015873015873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b v="0"/>
    <x v="80"/>
    <b v="0"/>
    <s v="theater/plays"/>
    <n v="7.0175438596491224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b v="0"/>
    <x v="84"/>
    <b v="0"/>
    <s v="theater/plays"/>
    <n v="166.66666666666666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n v="1486191507"/>
    <b v="0"/>
    <x v="73"/>
    <b v="0"/>
    <s v="theater/plays"/>
    <n v="4.1463414634146343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n v="1458761673"/>
    <b v="0"/>
    <x v="202"/>
    <b v="0"/>
    <s v="theater/plays"/>
    <n v="9.4876660341555983"/>
    <n v="47.909090909090907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b v="0"/>
    <x v="79"/>
    <b v="0"/>
    <s v="theater/plays"/>
    <n v="13.388625592417062"/>
    <n v="35.166666666666664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b v="0"/>
    <x v="84"/>
    <b v="0"/>
    <s v="theater/plays"/>
    <n v="1363.6363636363637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b v="0"/>
    <x v="79"/>
    <b v="0"/>
    <s v="theater/plays"/>
    <n v="102.94117647058823"/>
    <n v="22.666666666666668"/>
    <x v="1"/>
    <x v="6"/>
    <x v="3971"/>
    <d v="2014-07-21T12:52:06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n v="1418002634"/>
    <b v="0"/>
    <x v="22"/>
    <b v="0"/>
    <s v="theater/plays"/>
    <n v="4.7393364928909953"/>
    <n v="26.375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b v="0"/>
    <x v="77"/>
    <b v="0"/>
    <s v="theater/plays"/>
    <n v="1.2804097311139564"/>
    <n v="105.54054054054055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b v="0"/>
    <x v="202"/>
    <b v="0"/>
    <s v="theater/plays"/>
    <n v="3.125"/>
    <n v="29.090909090909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b v="0"/>
    <x v="78"/>
    <b v="0"/>
    <s v="theater/plays"/>
    <e v="#DIV/0!"/>
    <e v="#DIV/0!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b v="0"/>
    <x v="73"/>
    <b v="0"/>
    <s v="theater/plays"/>
    <n v="2.096774193548387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b v="0"/>
    <x v="79"/>
    <b v="0"/>
    <s v="theater/plays"/>
    <n v="68.965517241379317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b v="0"/>
    <x v="22"/>
    <b v="0"/>
    <s v="theater/plays"/>
    <n v="9.3457943925233646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b v="0"/>
    <x v="79"/>
    <b v="0"/>
    <s v="theater/plays"/>
    <n v="54.545454545454547"/>
    <n v="18.333333333333332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b v="0"/>
    <x v="63"/>
    <b v="0"/>
    <s v="theater/plays"/>
    <n v="5.5555555555555554"/>
    <n v="64.285714285714292"/>
    <x v="1"/>
    <x v="6"/>
    <x v="3980"/>
    <d v="2014-07-05T14:22:27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n v="1463545149"/>
    <b v="0"/>
    <x v="63"/>
    <b v="0"/>
    <s v="theater/plays"/>
    <n v="24.489795918367346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b v="0"/>
    <x v="81"/>
    <b v="0"/>
    <s v="theater/plays"/>
    <n v="5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b v="0"/>
    <x v="67"/>
    <b v="0"/>
    <s v="theater/plays"/>
    <n v="2.8733556873871549"/>
    <n v="84.282608695652172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n v="1412809644"/>
    <b v="0"/>
    <x v="73"/>
    <b v="0"/>
    <s v="theater/plays"/>
    <n v="15.789473684210526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b v="0"/>
    <x v="10"/>
    <b v="0"/>
    <s v="theater/plays"/>
    <n v="3.1201248049921997"/>
    <n v="33.736842105263158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b v="0"/>
    <x v="62"/>
    <b v="0"/>
    <s v="theater/plays"/>
    <n v="10.245901639344263"/>
    <n v="37.53846153846154"/>
    <x v="1"/>
    <x v="6"/>
    <x v="3986"/>
    <d v="2016-05-06T13:04:00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n v="1399414290"/>
    <b v="0"/>
    <x v="62"/>
    <b v="0"/>
    <s v="theater/plays"/>
    <n v="2.6490066225165565"/>
    <n v="11.615384615384615"/>
    <x v="1"/>
    <x v="6"/>
    <x v="3987"/>
    <d v="2014-05-16T22:11:30"/>
  </r>
  <r>
    <n v="3988"/>
    <s v="Folk-Tales: What Stories Do Your Folks Tell?"/>
    <s v="An evening of of stories based both in myth and truth."/>
    <x v="15"/>
    <n v="32"/>
    <x v="2"/>
    <s v="US"/>
    <s v="USD"/>
    <n v="1440813413"/>
    <n v="1439517413"/>
    <b v="0"/>
    <x v="80"/>
    <b v="0"/>
    <s v="theater/plays"/>
    <n v="46.875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b v="0"/>
    <x v="78"/>
    <b v="0"/>
    <s v="theater/plays"/>
    <e v="#DIV/0!"/>
    <e v="#DIV/0!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b v="0"/>
    <x v="83"/>
    <b v="0"/>
    <s v="theater/plays"/>
    <n v="23.913043478260871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n v="1430494082"/>
    <b v="0"/>
    <x v="29"/>
    <b v="0"/>
    <s v="theater/plays"/>
    <n v="5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n v="1444689259"/>
    <b v="0"/>
    <x v="82"/>
    <b v="0"/>
    <s v="theater/plays"/>
    <n v="18.484288354898336"/>
    <n v="60.111111111111114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n v="1428957912"/>
    <b v="0"/>
    <x v="29"/>
    <b v="0"/>
    <s v="theater/plays"/>
    <n v="16666.666666666668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n v="1403169690"/>
    <b v="0"/>
    <x v="29"/>
    <b v="0"/>
    <s v="theater/plays"/>
    <n v="400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b v="0"/>
    <x v="80"/>
    <b v="0"/>
    <s v="theater/plays"/>
    <n v="2.8571428571428572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n v="1415341464"/>
    <b v="0"/>
    <x v="57"/>
    <b v="0"/>
    <s v="theater/plays"/>
    <n v="6.0362173038229372"/>
    <n v="29.235294117647058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b v="0"/>
    <x v="78"/>
    <b v="0"/>
    <s v="theater/plays"/>
    <e v="#DIV/0!"/>
    <e v="#DIV/0!"/>
    <x v="1"/>
    <x v="6"/>
    <x v="3997"/>
    <d v="2015-04-05T08:23:41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n v="1424992026"/>
    <b v="0"/>
    <x v="8"/>
    <b v="0"/>
    <s v="theater/plays"/>
    <n v="1.7482517482517483"/>
    <n v="59.583333333333336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n v="1406058798"/>
    <b v="0"/>
    <x v="25"/>
    <b v="0"/>
    <s v="theater/plays"/>
    <n v="6.0553633217993079"/>
    <n v="82.571428571428569"/>
    <x v="1"/>
    <x v="6"/>
    <x v="3999"/>
    <d v="2014-08-31T19:51:49"/>
  </r>
  <r>
    <n v="4000"/>
    <s v="The Escorts"/>
    <s v="An Enticing Trip into the World of Assisted Dying"/>
    <x v="6"/>
    <n v="10"/>
    <x v="2"/>
    <s v="US"/>
    <s v="USD"/>
    <n v="1462631358"/>
    <n v="1457450958"/>
    <b v="0"/>
    <x v="29"/>
    <b v="0"/>
    <s v="theater/plays"/>
    <n v="800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b v="0"/>
    <x v="25"/>
    <b v="0"/>
    <s v="theater/plays"/>
    <n v="2.6490066225165565"/>
    <n v="32.357142857142854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b v="0"/>
    <x v="80"/>
    <b v="0"/>
    <s v="theater/plays"/>
    <n v="54.347826086956523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n v="1421417147"/>
    <b v="0"/>
    <x v="84"/>
    <b v="0"/>
    <s v="theater/plays"/>
    <n v="9.9502487562189046"/>
    <n v="100.5"/>
    <x v="1"/>
    <x v="6"/>
    <x v="4003"/>
    <d v="2015-02-15T14:05:47"/>
  </r>
  <r>
    <n v="4004"/>
    <s v="South Florida Tours"/>
    <s v="Help Launch The Queen Into South Florida!"/>
    <x v="2"/>
    <n v="1"/>
    <x v="2"/>
    <s v="US"/>
    <s v="USD"/>
    <n v="1412740457"/>
    <n v="1410148457"/>
    <b v="0"/>
    <x v="29"/>
    <b v="0"/>
    <s v="theater/plays"/>
    <n v="500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n v="1408648985"/>
    <b v="0"/>
    <x v="84"/>
    <b v="0"/>
    <s v="theater/plays"/>
    <n v="75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b v="0"/>
    <x v="29"/>
    <b v="0"/>
    <s v="theater/plays"/>
    <n v="15000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n v="1406572381"/>
    <b v="0"/>
    <x v="29"/>
    <b v="0"/>
    <s v="theater/plays"/>
    <n v="400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b v="0"/>
    <x v="80"/>
    <b v="0"/>
    <s v="theater/plays"/>
    <n v="16.666666666666668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b v="0"/>
    <x v="83"/>
    <b v="0"/>
    <s v="theater/plays"/>
    <n v="25.733333333333334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n v="1412879366"/>
    <b v="0"/>
    <x v="44"/>
    <b v="0"/>
    <s v="theater/plays"/>
    <n v="4.1331802525832373"/>
    <n v="45.842105263157897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b v="0"/>
    <x v="80"/>
    <b v="0"/>
    <s v="theater/plays"/>
    <n v="13.157894736842104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b v="0"/>
    <x v="78"/>
    <b v="0"/>
    <s v="theater/plays"/>
    <e v="#DIV/0!"/>
    <e v="#DIV/0!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b v="0"/>
    <x v="84"/>
    <b v="0"/>
    <s v="theater/plays"/>
    <n v="76.92307692307692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b v="0"/>
    <x v="78"/>
    <b v="0"/>
    <s v="theater/plays"/>
    <e v="#DIV/0!"/>
    <e v="#DIV/0!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b v="0"/>
    <x v="29"/>
    <b v="0"/>
    <s v="theater/plays"/>
    <n v="7000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n v="1408395400"/>
    <b v="0"/>
    <x v="63"/>
    <b v="0"/>
    <s v="theater/plays"/>
    <n v="7.1428571428571432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b v="0"/>
    <x v="84"/>
    <b v="0"/>
    <s v="theater/plays"/>
    <n v="95.238095238095241"/>
    <n v="52.5"/>
    <x v="1"/>
    <x v="6"/>
    <x v="4017"/>
    <d v="2014-09-04T16:07:54"/>
  </r>
  <r>
    <n v="4018"/>
    <s v="Time Please Fringe"/>
    <s v="Funding for a production of Time Please at the Brighton Fringe 2017... and beyond."/>
    <x v="15"/>
    <n v="130"/>
    <x v="2"/>
    <s v="GB"/>
    <s v="GBP"/>
    <n v="1475877108"/>
    <n v="1473285108"/>
    <b v="0"/>
    <x v="80"/>
    <b v="0"/>
    <s v="theater/plays"/>
    <n v="11.538461538461538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b v="0"/>
    <x v="80"/>
    <b v="0"/>
    <s v="theater/plays"/>
    <n v="120.68965517241379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b v="0"/>
    <x v="83"/>
    <b v="0"/>
    <s v="theater/plays"/>
    <n v="6"/>
    <n v="33.333333333333336"/>
    <x v="1"/>
    <x v="6"/>
    <x v="4020"/>
    <d v="2015-03-24T03:34:59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n v="1409176358"/>
    <b v="0"/>
    <x v="84"/>
    <b v="0"/>
    <s v="theater/plays"/>
    <n v="120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n v="1418824867"/>
    <b v="0"/>
    <x v="438"/>
    <b v="0"/>
    <s v="theater/plays"/>
    <n v="1.4375848574395016"/>
    <n v="63.558375634517766"/>
    <x v="1"/>
    <x v="6"/>
    <x v="4022"/>
    <d v="2015-02-01T02:54:00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n v="1454975963"/>
    <b v="0"/>
    <x v="78"/>
    <b v="0"/>
    <s v="theater/plays"/>
    <e v="#DIV/0!"/>
    <e v="#DIV/0!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b v="0"/>
    <x v="29"/>
    <b v="0"/>
    <s v="theater/plays"/>
    <n v="80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b v="0"/>
    <x v="80"/>
    <b v="0"/>
    <s v="theater/plays"/>
    <n v="20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n v="1444059839"/>
    <b v="0"/>
    <x v="78"/>
    <b v="0"/>
    <s v="theater/plays"/>
    <e v="#DIV/0!"/>
    <e v="#DIV/0!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b v="0"/>
    <x v="63"/>
    <b v="0"/>
    <s v="theater/plays"/>
    <n v="13.953488372093023"/>
    <n v="30.714285714285715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n v="1399415500"/>
    <b v="0"/>
    <x v="202"/>
    <b v="0"/>
    <s v="theater/plays"/>
    <n v="3.5650623885918002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n v="1447461370"/>
    <b v="0"/>
    <x v="78"/>
    <b v="0"/>
    <s v="theater/plays"/>
    <e v="#DIV/0!"/>
    <e v="#DIV/0!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n v="1452008599"/>
    <b v="0"/>
    <x v="79"/>
    <b v="0"/>
    <s v="theater/plays"/>
    <n v="6.25"/>
    <n v="66.666666666666671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b v="0"/>
    <x v="78"/>
    <b v="0"/>
    <s v="theater/plays"/>
    <e v="#DIV/0!"/>
    <e v="#DIV/0!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b v="0"/>
    <x v="63"/>
    <b v="0"/>
    <s v="theater/plays"/>
    <n v="14.64406779661017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b v="0"/>
    <x v="225"/>
    <b v="0"/>
    <s v="theater/plays"/>
    <n v="3.891246973700706"/>
    <n v="65.340319148936175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b v="0"/>
    <x v="84"/>
    <b v="0"/>
    <s v="theater/plays"/>
    <n v="67.5"/>
    <n v="100"/>
    <x v="1"/>
    <x v="6"/>
    <x v="4034"/>
    <d v="2015-04-03T21:44:10"/>
  </r>
  <r>
    <n v="4035"/>
    <s v="The Lost Boy"/>
    <s v="&quot;Stories are where you go to look for the truth of your own life.&quot; (Frank Delaney)"/>
    <x v="3"/>
    <n v="3685"/>
    <x v="2"/>
    <s v="US"/>
    <s v="USD"/>
    <n v="1413925887"/>
    <n v="1411333887"/>
    <b v="0"/>
    <x v="20"/>
    <b v="0"/>
    <s v="theater/plays"/>
    <n v="2.7137042062415198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b v="0"/>
    <x v="57"/>
    <b v="0"/>
    <s v="theater/plays"/>
    <n v="2.1253985122210413"/>
    <n v="166.05882352941177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b v="0"/>
    <x v="84"/>
    <b v="0"/>
    <s v="theater/plays"/>
    <n v="8.75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n v="1408389010"/>
    <b v="0"/>
    <x v="80"/>
    <b v="0"/>
    <s v="theater/plays"/>
    <n v="8.3056478405315612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n v="1446048367"/>
    <b v="0"/>
    <x v="81"/>
    <b v="0"/>
    <s v="theater/plays"/>
    <n v="1.6666666666666667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b v="0"/>
    <x v="84"/>
    <b v="0"/>
    <s v="theater/plays"/>
    <n v="3.2"/>
    <n v="1250"/>
    <x v="1"/>
    <x v="6"/>
    <x v="4040"/>
    <d v="2015-07-18T03:00:00"/>
  </r>
  <r>
    <n v="4041"/>
    <s v="In the Land of Gold"/>
    <s v="A bold, colouful, vibrant play centred around the last remaining monarchy of Africa."/>
    <x v="10"/>
    <n v="21"/>
    <x v="2"/>
    <s v="GB"/>
    <s v="GBP"/>
    <n v="1473160954"/>
    <n v="1467976954"/>
    <b v="0"/>
    <x v="84"/>
    <b v="0"/>
    <s v="theater/plays"/>
    <n v="238.0952380952381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n v="1419213664"/>
    <b v="0"/>
    <x v="83"/>
    <b v="0"/>
    <s v="theater/plays"/>
    <n v="476.1904761904762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n v="1415228325"/>
    <b v="0"/>
    <x v="78"/>
    <b v="0"/>
    <s v="theater/plays"/>
    <e v="#DIV/0!"/>
    <e v="#DIV/0!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b v="0"/>
    <x v="80"/>
    <b v="0"/>
    <s v="theater/plays"/>
    <n v="2.6666666666666665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b v="0"/>
    <x v="29"/>
    <b v="0"/>
    <s v="theater/plays"/>
    <n v="5000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b v="0"/>
    <x v="8"/>
    <b v="0"/>
    <s v="theater/plays"/>
    <n v="12.173913043478262"/>
    <n v="38.333333333333336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n v="1418862743"/>
    <b v="0"/>
    <x v="80"/>
    <b v="0"/>
    <s v="theater/plays"/>
    <n v="45.454545454545453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b v="0"/>
    <x v="110"/>
    <b v="0"/>
    <s v="theater/plays"/>
    <n v="5.6647784071976011"/>
    <n v="32.978021978021978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b v="0"/>
    <x v="29"/>
    <b v="0"/>
    <s v="theater/plays"/>
    <n v="1250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b v="0"/>
    <x v="29"/>
    <b v="0"/>
    <s v="theater/plays"/>
    <n v="1500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n v="1399058797"/>
    <b v="0"/>
    <x v="78"/>
    <b v="0"/>
    <s v="theater/plays"/>
    <e v="#DIV/0!"/>
    <e v="#DIV/0!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b v="0"/>
    <x v="62"/>
    <b v="0"/>
    <s v="theater/plays"/>
    <n v="2.6642984014209592"/>
    <n v="86.615384615384613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n v="1413477228"/>
    <b v="0"/>
    <x v="84"/>
    <b v="0"/>
    <s v="theater/plays"/>
    <n v="4.5454545454545459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b v="0"/>
    <x v="78"/>
    <b v="0"/>
    <s v="theater/plays"/>
    <e v="#DIV/0!"/>
    <e v="#DIV/0!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b v="0"/>
    <x v="64"/>
    <b v="0"/>
    <s v="theater/plays"/>
    <n v="5.6753688989784337"/>
    <n v="41.952380952380949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n v="1465856639"/>
    <b v="0"/>
    <x v="82"/>
    <b v="0"/>
    <s v="theater/plays"/>
    <n v="1.8867924528301887"/>
    <n v="88.333333333333329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b v="0"/>
    <x v="79"/>
    <b v="0"/>
    <s v="theater/plays"/>
    <n v="4.5161290322580649"/>
    <n v="129.16666666666666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n v="1458178044"/>
    <b v="0"/>
    <x v="80"/>
    <b v="0"/>
    <s v="theater/plays"/>
    <n v="39.473684210526315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n v="1408116152"/>
    <b v="0"/>
    <x v="63"/>
    <b v="0"/>
    <s v="theater/plays"/>
    <n v="40"/>
    <n v="35.714285714285715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b v="0"/>
    <x v="81"/>
    <b v="0"/>
    <s v="theater/plays"/>
    <n v="35.087719298245617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n v="1456025023"/>
    <b v="0"/>
    <x v="78"/>
    <b v="0"/>
    <s v="theater/plays"/>
    <e v="#DIV/0!"/>
    <e v="#DIV/0!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b v="0"/>
    <x v="83"/>
    <b v="0"/>
    <s v="theater/plays"/>
    <n v="40.816326530612244"/>
    <n v="163.33333333333334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b v="0"/>
    <x v="82"/>
    <b v="0"/>
    <s v="theater/plays"/>
    <n v="70.370370370370367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b v="0"/>
    <x v="79"/>
    <b v="0"/>
    <s v="theater/plays"/>
    <n v="5.1948051948051948"/>
    <n v="64.166666666666671"/>
    <x v="1"/>
    <x v="6"/>
    <x v="4064"/>
    <d v="2015-04-29T14:07:06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n v="1405291811"/>
    <b v="0"/>
    <x v="80"/>
    <b v="0"/>
    <s v="theater/plays"/>
    <n v="148.14814814814815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b v="0"/>
    <x v="29"/>
    <b v="0"/>
    <s v="theater/plays"/>
    <n v="600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b v="0"/>
    <x v="57"/>
    <b v="0"/>
    <s v="theater/plays"/>
    <n v="1.6420361247947455"/>
    <n v="179.11764705882354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n v="1481756855"/>
    <b v="0"/>
    <x v="29"/>
    <b v="0"/>
    <s v="theater/plays"/>
    <n v="99.999999999999986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n v="1421596356"/>
    <b v="0"/>
    <x v="62"/>
    <b v="0"/>
    <s v="theater/plays"/>
    <n v="2.9069767441860463"/>
    <n v="33.076923076923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n v="1422374420"/>
    <b v="0"/>
    <x v="79"/>
    <b v="0"/>
    <s v="theater/plays"/>
    <n v="6.0606060606060606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b v="0"/>
    <x v="78"/>
    <b v="0"/>
    <s v="theater/plays"/>
    <e v="#DIV/0!"/>
    <e v="#DIV/0!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b v="0"/>
    <x v="84"/>
    <b v="0"/>
    <s v="theater/plays"/>
    <n v="250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n v="1426407426"/>
    <b v="0"/>
    <x v="84"/>
    <b v="0"/>
    <s v="theater/plays"/>
    <n v="94.594594594594597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b v="0"/>
    <x v="64"/>
    <b v="0"/>
    <s v="theater/plays"/>
    <n v="3.7414965986394559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b v="0"/>
    <x v="62"/>
    <b v="0"/>
    <s v="theater/plays"/>
    <n v="3.4722222222222223"/>
    <n v="44.307692307692307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n v="1411499149"/>
    <b v="0"/>
    <x v="78"/>
    <b v="0"/>
    <s v="theater/plays"/>
    <e v="#DIV/0!"/>
    <e v="#DIV/0!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b v="0"/>
    <x v="79"/>
    <b v="0"/>
    <s v="theater/plays"/>
    <n v="11.235955056179776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n v="1482951242"/>
    <b v="0"/>
    <x v="78"/>
    <b v="0"/>
    <s v="theater/plays"/>
    <e v="#DIV/0!"/>
    <e v="#DIV/0!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b v="0"/>
    <x v="29"/>
    <b v="0"/>
    <s v="theater/plays"/>
    <n v="600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b v="0"/>
    <x v="78"/>
    <b v="0"/>
    <s v="theater/plays"/>
    <e v="#DIV/0!"/>
    <e v="#DIV/0!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n v="1423231025"/>
    <b v="0"/>
    <x v="8"/>
    <b v="0"/>
    <s v="theater/plays"/>
    <n v="6.3542857142857141"/>
    <n v="29.166666666666668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b v="0"/>
    <x v="84"/>
    <b v="0"/>
    <s v="theater/plays"/>
    <n v="50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b v="0"/>
    <x v="79"/>
    <b v="0"/>
    <s v="theater/plays"/>
    <n v="4.6113306982872198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b v="0"/>
    <x v="29"/>
    <b v="0"/>
    <s v="theater/plays"/>
    <n v="300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b v="0"/>
    <x v="29"/>
    <b v="0"/>
    <s v="theater/plays"/>
    <n v="350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b v="0"/>
    <x v="81"/>
    <b v="0"/>
    <s v="theater/plays"/>
    <n v="21.276595744680851"/>
    <n v="9.4"/>
    <x v="1"/>
    <x v="6"/>
    <x v="4086"/>
    <d v="2015-11-21T04:00:00"/>
  </r>
  <r>
    <n v="4087"/>
    <s v="Stage Production &quot;The Nail Shop&quot;"/>
    <s v="Comedy Stage Play"/>
    <x v="376"/>
    <n v="0"/>
    <x v="2"/>
    <s v="US"/>
    <s v="USD"/>
    <n v="1468777786"/>
    <n v="1466185786"/>
    <b v="0"/>
    <x v="78"/>
    <b v="0"/>
    <s v="theater/plays"/>
    <e v="#DIV/0!"/>
    <e v="#DIV/0!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n v="1418827324"/>
    <b v="0"/>
    <x v="83"/>
    <b v="0"/>
    <s v="theater/plays"/>
    <n v="9.2592592592592595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b v="0"/>
    <x v="22"/>
    <b v="0"/>
    <s v="theater/plays"/>
    <n v="20.833333333333332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n v="1437754137"/>
    <b v="0"/>
    <x v="83"/>
    <b v="0"/>
    <s v="theater/plays"/>
    <n v="31.25"/>
    <n v="10.666666666666666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b v="0"/>
    <x v="22"/>
    <b v="0"/>
    <s v="theater/plays"/>
    <n v="7.8431372549019605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b v="0"/>
    <x v="29"/>
    <b v="0"/>
    <s v="theater/plays"/>
    <n v="5500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b v="0"/>
    <x v="80"/>
    <b v="0"/>
    <s v="theater/plays"/>
    <n v="41.666666666666664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n v="1410141900"/>
    <b v="0"/>
    <x v="22"/>
    <b v="0"/>
    <s v="theater/plays"/>
    <n v="2.7397260273972601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n v="1479516350"/>
    <b v="0"/>
    <x v="29"/>
    <b v="0"/>
    <s v="theater/plays"/>
    <n v="37.5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n v="1484484219"/>
    <b v="0"/>
    <x v="81"/>
    <b v="0"/>
    <s v="theater/plays"/>
    <n v="8.75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b v="0"/>
    <x v="78"/>
    <b v="0"/>
    <s v="theater/plays"/>
    <e v="#DIV/0!"/>
    <e v="#DIV/0!"/>
    <x v="1"/>
    <x v="6"/>
    <x v="4097"/>
    <d v="2016-01-31T23:55:00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n v="1462468797"/>
    <b v="0"/>
    <x v="78"/>
    <b v="0"/>
    <s v="theater/plays"/>
    <e v="#DIV/0!"/>
    <e v="#DIV/0!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b v="0"/>
    <x v="29"/>
    <b v="0"/>
    <s v="theater/plays"/>
    <n v="90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b v="0"/>
    <x v="78"/>
    <b v="0"/>
    <s v="theater/plays"/>
    <e v="#DIV/0!"/>
    <e v="#DIV/0!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n v="1482788482"/>
    <b v="0"/>
    <x v="78"/>
    <b v="0"/>
    <s v="theater/plays"/>
    <e v="#DIV/0!"/>
    <e v="#DIV/0!"/>
    <x v="1"/>
    <x v="6"/>
    <x v="4101"/>
    <d v="2017-01-25T21:41:22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n v="1460751673"/>
    <b v="0"/>
    <x v="79"/>
    <b v="0"/>
    <s v="theater/plays"/>
    <n v="3.6496350364963503"/>
    <n v="22.833333333333332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n v="1435953566"/>
    <b v="0"/>
    <x v="79"/>
    <b v="0"/>
    <s v="theater/plays"/>
    <n v="10"/>
    <n v="16.666666666666668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n v="1474958434"/>
    <b v="0"/>
    <x v="25"/>
    <b v="0"/>
    <s v="theater/plays"/>
    <n v="4.6801872074882995"/>
    <n v="45.785714285714285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b v="0"/>
    <x v="79"/>
    <b v="0"/>
    <s v="theater/plays"/>
    <n v="14.347826086956522"/>
    <n v="383.33333333333331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b v="0"/>
    <x v="51"/>
    <b v="0"/>
    <s v="theater/plays"/>
    <n v="1.4164305949008498"/>
    <n v="106.969696969696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b v="0"/>
    <x v="80"/>
    <b v="0"/>
    <s v="theater/plays"/>
    <n v="48.780487804878049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n v="1485909937"/>
    <b v="0"/>
    <x v="29"/>
    <b v="0"/>
    <s v="theater/plays"/>
    <n v="50.847457627118644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n v="1446209804"/>
    <b v="0"/>
    <x v="78"/>
    <b v="0"/>
    <s v="theater/plays"/>
    <e v="#DIV/0!"/>
    <e v="#DIV/0!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b v="0"/>
    <x v="79"/>
    <b v="0"/>
    <s v="theater/plays"/>
    <n v="3.4883720930232558"/>
    <n v="14.333333333333334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n v="1422155740"/>
    <b v="0"/>
    <x v="79"/>
    <b v="0"/>
    <s v="theater/plays"/>
    <n v="31.914893617021278"/>
    <n v="15.666666666666666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b v="0"/>
    <x v="29"/>
    <b v="0"/>
    <s v="theater/plays"/>
    <n v="2500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b v="0"/>
    <x v="83"/>
    <b v="0"/>
    <s v="theater/plays"/>
    <n v="500"/>
    <n v="1"/>
    <x v="1"/>
    <x v="6"/>
    <x v="4113"/>
    <d v="2016-01-08T06:34:00"/>
  </r>
  <r>
    <m/>
    <m/>
    <m/>
    <x v="445"/>
    <m/>
    <x v="4"/>
    <m/>
    <m/>
    <m/>
    <m/>
    <m/>
    <x v="502"/>
    <m/>
    <m/>
    <m/>
    <m/>
    <x v="9"/>
    <x v="41"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 chartFormat="3">
  <location ref="A3:F14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4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F46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3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115"/>
  <sheetViews>
    <sheetView tabSelected="1" topLeftCell="H1" zoomScale="85" zoomScaleNormal="85" workbookViewId="0">
      <selection activeCell="B2" sqref="B2"/>
    </sheetView>
  </sheetViews>
  <sheetFormatPr defaultRowHeight="15" x14ac:dyDescent="0.25"/>
  <cols>
    <col min="2" max="2" width="38.42578125" style="3" customWidth="1"/>
    <col min="3" max="3" width="40.28515625" style="3" customWidth="1"/>
    <col min="4" max="4" width="20.28515625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3.28515625" customWidth="1"/>
    <col min="16" max="16" width="21.85546875" customWidth="1"/>
    <col min="17" max="17" width="25.42578125" customWidth="1"/>
    <col min="18" max="18" width="19.28515625" customWidth="1"/>
    <col min="19" max="19" width="22.85546875" customWidth="1"/>
    <col min="20" max="20" width="31.5703125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8379</v>
      </c>
      <c r="E1" s="1" t="s">
        <v>8216</v>
      </c>
      <c r="F1" s="1" t="s">
        <v>8217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8263</v>
      </c>
      <c r="O1" s="1" t="s">
        <v>8305</v>
      </c>
      <c r="P1" s="1" t="s">
        <v>8306</v>
      </c>
      <c r="Q1" s="1" t="s">
        <v>8307</v>
      </c>
      <c r="R1" s="1" t="s">
        <v>8308</v>
      </c>
      <c r="S1" s="1" t="s">
        <v>8309</v>
      </c>
      <c r="T1" s="1" t="s">
        <v>8310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 s="8">
        <f>D2/E2</f>
        <v>0.73067996217656661</v>
      </c>
      <c r="P2" s="5">
        <f>E2/L2</f>
        <v>63.917582417582416</v>
      </c>
      <c r="Q2" t="s">
        <v>8311</v>
      </c>
      <c r="R2" t="s">
        <v>8312</v>
      </c>
      <c r="S2" s="6">
        <f>(((J2/60)/60)/24)+DATE(1970,1,1)</f>
        <v>42177.007071759261</v>
      </c>
      <c r="T2" s="7">
        <f>(((I2/60)/60)/24)+DATE(1970,1,1)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 s="8">
        <f t="shared" ref="O3:O66" si="0">D3/E3</f>
        <v>0.70122159284788099</v>
      </c>
      <c r="P3" s="5">
        <f t="shared" ref="P3:P66" si="1">E3/L3</f>
        <v>185.48101265822785</v>
      </c>
      <c r="Q3" t="s">
        <v>8311</v>
      </c>
      <c r="R3" t="s">
        <v>8312</v>
      </c>
      <c r="S3" s="6">
        <f t="shared" ref="S3:S66" si="2">(((J3/60)/60)/24)+DATE(1970,1,1)</f>
        <v>42766.600497685184</v>
      </c>
      <c r="T3" s="7">
        <f t="shared" ref="T3:T66" si="3">(((I3/60)/60)/24)+DATE(1970,1,1)</f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 s="8">
        <f t="shared" si="0"/>
        <v>0.95238095238095233</v>
      </c>
      <c r="P4" s="5">
        <f t="shared" si="1"/>
        <v>15</v>
      </c>
      <c r="Q4" t="s">
        <v>8311</v>
      </c>
      <c r="R4" t="s">
        <v>8312</v>
      </c>
      <c r="S4" s="6">
        <f t="shared" si="2"/>
        <v>42405.702349537038</v>
      </c>
      <c r="T4" s="7">
        <f t="shared" si="3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 s="8">
        <f t="shared" si="0"/>
        <v>0.9624639076034649</v>
      </c>
      <c r="P5" s="5">
        <f t="shared" si="1"/>
        <v>69.266666666666666</v>
      </c>
      <c r="Q5" t="s">
        <v>8311</v>
      </c>
      <c r="R5" t="s">
        <v>8312</v>
      </c>
      <c r="S5" s="6">
        <f t="shared" si="2"/>
        <v>41828.515127314815</v>
      </c>
      <c r="T5" s="7">
        <f t="shared" si="3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 s="8">
        <f t="shared" si="0"/>
        <v>0.81306401696495034</v>
      </c>
      <c r="P6" s="5">
        <f t="shared" si="1"/>
        <v>190.55028169014085</v>
      </c>
      <c r="Q6" t="s">
        <v>8311</v>
      </c>
      <c r="R6" t="s">
        <v>8312</v>
      </c>
      <c r="S6" s="6">
        <f t="shared" si="2"/>
        <v>42327.834247685183</v>
      </c>
      <c r="T6" s="7">
        <f t="shared" si="3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 s="8">
        <f t="shared" si="0"/>
        <v>0.91093394077448742</v>
      </c>
      <c r="P7" s="5">
        <f t="shared" si="1"/>
        <v>93.40425531914893</v>
      </c>
      <c r="Q7" t="s">
        <v>8311</v>
      </c>
      <c r="R7" t="s">
        <v>8312</v>
      </c>
      <c r="S7" s="6">
        <f t="shared" si="2"/>
        <v>42563.932951388888</v>
      </c>
      <c r="T7" s="7">
        <f t="shared" si="3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 s="8">
        <f t="shared" si="0"/>
        <v>0.93907735649724144</v>
      </c>
      <c r="P8" s="5">
        <f t="shared" si="1"/>
        <v>146.87931034482759</v>
      </c>
      <c r="Q8" t="s">
        <v>8311</v>
      </c>
      <c r="R8" t="s">
        <v>8312</v>
      </c>
      <c r="S8" s="6">
        <f t="shared" si="2"/>
        <v>41794.072337962964</v>
      </c>
      <c r="T8" s="7">
        <f t="shared" si="3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 s="8">
        <f t="shared" si="0"/>
        <v>0.98792535675082327</v>
      </c>
      <c r="P9" s="5">
        <f t="shared" si="1"/>
        <v>159.82456140350877</v>
      </c>
      <c r="Q9" t="s">
        <v>8311</v>
      </c>
      <c r="R9" t="s">
        <v>8312</v>
      </c>
      <c r="S9" s="6">
        <f t="shared" si="2"/>
        <v>42516.047071759262</v>
      </c>
      <c r="T9" s="7">
        <f t="shared" si="3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 s="8">
        <f t="shared" si="0"/>
        <v>0.99956590280792346</v>
      </c>
      <c r="P10" s="5">
        <f t="shared" si="1"/>
        <v>291.79333333333335</v>
      </c>
      <c r="Q10" t="s">
        <v>8311</v>
      </c>
      <c r="R10" t="s">
        <v>8312</v>
      </c>
      <c r="S10" s="6">
        <f t="shared" si="2"/>
        <v>42468.94458333333</v>
      </c>
      <c r="T10" s="7">
        <f t="shared" si="3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 s="8">
        <f t="shared" si="0"/>
        <v>0.7936633914824045</v>
      </c>
      <c r="P11" s="5">
        <f t="shared" si="1"/>
        <v>31.499500000000001</v>
      </c>
      <c r="Q11" t="s">
        <v>8311</v>
      </c>
      <c r="R11" t="s">
        <v>8312</v>
      </c>
      <c r="S11" s="6">
        <f t="shared" si="2"/>
        <v>42447.103518518517</v>
      </c>
      <c r="T11" s="7">
        <f t="shared" si="3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 s="8">
        <f t="shared" si="0"/>
        <v>0.99502487562189057</v>
      </c>
      <c r="P12" s="5">
        <f t="shared" si="1"/>
        <v>158.68421052631578</v>
      </c>
      <c r="Q12" t="s">
        <v>8311</v>
      </c>
      <c r="R12" t="s">
        <v>8312</v>
      </c>
      <c r="S12" s="6">
        <f t="shared" si="2"/>
        <v>41780.068043981482</v>
      </c>
      <c r="T12" s="7">
        <f t="shared" si="3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 s="8">
        <f t="shared" si="0"/>
        <v>0.82987551867219922</v>
      </c>
      <c r="P13" s="5">
        <f t="shared" si="1"/>
        <v>80.333333333333329</v>
      </c>
      <c r="Q13" t="s">
        <v>8311</v>
      </c>
      <c r="R13" t="s">
        <v>8312</v>
      </c>
      <c r="S13" s="6">
        <f t="shared" si="2"/>
        <v>42572.778495370367</v>
      </c>
      <c r="T13" s="7">
        <f t="shared" si="3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 s="8">
        <f t="shared" si="0"/>
        <v>0.60498507703476645</v>
      </c>
      <c r="P14" s="5">
        <f t="shared" si="1"/>
        <v>59.961305925030231</v>
      </c>
      <c r="Q14" t="s">
        <v>8311</v>
      </c>
      <c r="R14" t="s">
        <v>8312</v>
      </c>
      <c r="S14" s="6">
        <f t="shared" si="2"/>
        <v>41791.713252314818</v>
      </c>
      <c r="T14" s="7">
        <f t="shared" si="3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 s="8">
        <f t="shared" si="0"/>
        <v>0.62511162707626367</v>
      </c>
      <c r="P15" s="5">
        <f t="shared" si="1"/>
        <v>109.78431372549019</v>
      </c>
      <c r="Q15" t="s">
        <v>8311</v>
      </c>
      <c r="R15" t="s">
        <v>8312</v>
      </c>
      <c r="S15" s="6">
        <f t="shared" si="2"/>
        <v>42508.677187499998</v>
      </c>
      <c r="T15" s="7">
        <f t="shared" si="3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 s="8">
        <f t="shared" si="0"/>
        <v>0.99075297225891679</v>
      </c>
      <c r="P16" s="5">
        <f t="shared" si="1"/>
        <v>147.70731707317074</v>
      </c>
      <c r="Q16" t="s">
        <v>8311</v>
      </c>
      <c r="R16" t="s">
        <v>8312</v>
      </c>
      <c r="S16" s="6">
        <f t="shared" si="2"/>
        <v>41808.02648148148</v>
      </c>
      <c r="T16" s="7">
        <f t="shared" si="3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 s="8">
        <f t="shared" si="0"/>
        <v>0.93808630393996251</v>
      </c>
      <c r="P17" s="5">
        <f t="shared" si="1"/>
        <v>21.755102040816325</v>
      </c>
      <c r="Q17" t="s">
        <v>8311</v>
      </c>
      <c r="R17" t="s">
        <v>8312</v>
      </c>
      <c r="S17" s="6">
        <f t="shared" si="2"/>
        <v>42256.391875000001</v>
      </c>
      <c r="T17" s="7">
        <f t="shared" si="3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 s="8">
        <f t="shared" si="0"/>
        <v>0.99758915953113314</v>
      </c>
      <c r="P18" s="5">
        <f t="shared" si="1"/>
        <v>171.84285714285716</v>
      </c>
      <c r="Q18" t="s">
        <v>8311</v>
      </c>
      <c r="R18" t="s">
        <v>8312</v>
      </c>
      <c r="S18" s="6">
        <f t="shared" si="2"/>
        <v>41760.796423611115</v>
      </c>
      <c r="T18" s="7">
        <f t="shared" si="3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 s="8">
        <f t="shared" si="0"/>
        <v>0.99337748344370858</v>
      </c>
      <c r="P19" s="5">
        <f t="shared" si="1"/>
        <v>41.944444444444443</v>
      </c>
      <c r="Q19" t="s">
        <v>8311</v>
      </c>
      <c r="R19" t="s">
        <v>8312</v>
      </c>
      <c r="S19" s="6">
        <f t="shared" si="2"/>
        <v>41917.731736111113</v>
      </c>
      <c r="T19" s="7">
        <f t="shared" si="3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 s="8">
        <f t="shared" si="0"/>
        <v>0.94054707861374642</v>
      </c>
      <c r="P20" s="5">
        <f t="shared" si="1"/>
        <v>93.264122807017543</v>
      </c>
      <c r="Q20" t="s">
        <v>8311</v>
      </c>
      <c r="R20" t="s">
        <v>8312</v>
      </c>
      <c r="S20" s="6">
        <f t="shared" si="2"/>
        <v>41869.542314814818</v>
      </c>
      <c r="T20" s="7">
        <f t="shared" si="3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 s="8">
        <f t="shared" si="0"/>
        <v>0.68825910931174084</v>
      </c>
      <c r="P21" s="5">
        <f t="shared" si="1"/>
        <v>56.136363636363633</v>
      </c>
      <c r="Q21" t="s">
        <v>8311</v>
      </c>
      <c r="R21" t="s">
        <v>8312</v>
      </c>
      <c r="S21" s="6">
        <f t="shared" si="2"/>
        <v>42175.816365740742</v>
      </c>
      <c r="T21" s="7">
        <f t="shared" si="3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 s="8">
        <f t="shared" si="0"/>
        <v>0.99800399201596801</v>
      </c>
      <c r="P22" s="5">
        <f t="shared" si="1"/>
        <v>80.16</v>
      </c>
      <c r="Q22" t="s">
        <v>8311</v>
      </c>
      <c r="R22" t="s">
        <v>8312</v>
      </c>
      <c r="S22" s="6">
        <f t="shared" si="2"/>
        <v>42200.758240740746</v>
      </c>
      <c r="T22" s="7">
        <f t="shared" si="3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 s="8">
        <f t="shared" si="0"/>
        <v>0.9162951956414066</v>
      </c>
      <c r="P23" s="5">
        <f t="shared" si="1"/>
        <v>199.9009900990099</v>
      </c>
      <c r="Q23" t="s">
        <v>8311</v>
      </c>
      <c r="R23" t="s">
        <v>8312</v>
      </c>
      <c r="S23" s="6">
        <f t="shared" si="2"/>
        <v>41878.627187500002</v>
      </c>
      <c r="T23" s="7">
        <f t="shared" si="3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 s="8">
        <f t="shared" si="0"/>
        <v>0.85365853658536583</v>
      </c>
      <c r="P24" s="5">
        <f t="shared" si="1"/>
        <v>51.25</v>
      </c>
      <c r="Q24" t="s">
        <v>8311</v>
      </c>
      <c r="R24" t="s">
        <v>8312</v>
      </c>
      <c r="S24" s="6">
        <f t="shared" si="2"/>
        <v>41989.91134259259</v>
      </c>
      <c r="T24" s="7">
        <f t="shared" si="3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 s="8">
        <f t="shared" si="0"/>
        <v>0.84388185654008441</v>
      </c>
      <c r="P25" s="5">
        <f t="shared" si="1"/>
        <v>103.04347826086956</v>
      </c>
      <c r="Q25" t="s">
        <v>8311</v>
      </c>
      <c r="R25" t="s">
        <v>8312</v>
      </c>
      <c r="S25" s="6">
        <f t="shared" si="2"/>
        <v>42097.778946759259</v>
      </c>
      <c r="T25" s="7">
        <f t="shared" si="3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 s="8">
        <f t="shared" si="0"/>
        <v>0.91905272447928432</v>
      </c>
      <c r="P26" s="5">
        <f t="shared" si="1"/>
        <v>66.346149825783982</v>
      </c>
      <c r="Q26" t="s">
        <v>8311</v>
      </c>
      <c r="R26" t="s">
        <v>8312</v>
      </c>
      <c r="S26" s="6">
        <f t="shared" si="2"/>
        <v>42229.820173611108</v>
      </c>
      <c r="T26" s="7">
        <f t="shared" si="3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 s="8">
        <f t="shared" si="0"/>
        <v>0.75</v>
      </c>
      <c r="P27" s="5">
        <f t="shared" si="1"/>
        <v>57.142857142857146</v>
      </c>
      <c r="Q27" t="s">
        <v>8311</v>
      </c>
      <c r="R27" t="s">
        <v>8312</v>
      </c>
      <c r="S27" s="6">
        <f t="shared" si="2"/>
        <v>42318.025011574078</v>
      </c>
      <c r="T27" s="7">
        <f t="shared" si="3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 s="8">
        <f t="shared" si="0"/>
        <v>0.64432989690721654</v>
      </c>
      <c r="P28" s="5">
        <f t="shared" si="1"/>
        <v>102.10526315789474</v>
      </c>
      <c r="Q28" t="s">
        <v>8311</v>
      </c>
      <c r="R28" t="s">
        <v>8312</v>
      </c>
      <c r="S28" s="6">
        <f t="shared" si="2"/>
        <v>41828.515555555554</v>
      </c>
      <c r="T28" s="7">
        <f t="shared" si="3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 s="8">
        <f t="shared" si="0"/>
        <v>0.89505482210785414</v>
      </c>
      <c r="P29" s="5">
        <f t="shared" si="1"/>
        <v>148.96666666666667</v>
      </c>
      <c r="Q29" t="s">
        <v>8311</v>
      </c>
      <c r="R29" t="s">
        <v>8312</v>
      </c>
      <c r="S29" s="6">
        <f t="shared" si="2"/>
        <v>41929.164733796293</v>
      </c>
      <c r="T29" s="7">
        <f t="shared" si="3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 s="8">
        <f t="shared" si="0"/>
        <v>0.99651220727453915</v>
      </c>
      <c r="P30" s="5">
        <f t="shared" si="1"/>
        <v>169.6056338028169</v>
      </c>
      <c r="Q30" t="s">
        <v>8311</v>
      </c>
      <c r="R30" t="s">
        <v>8312</v>
      </c>
      <c r="S30" s="6">
        <f t="shared" si="2"/>
        <v>42324.96393518518</v>
      </c>
      <c r="T30" s="7">
        <f t="shared" si="3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 s="8">
        <f t="shared" si="0"/>
        <v>0.81081081081081086</v>
      </c>
      <c r="P31" s="5">
        <f t="shared" si="1"/>
        <v>31.623931623931625</v>
      </c>
      <c r="Q31" t="s">
        <v>8311</v>
      </c>
      <c r="R31" t="s">
        <v>8312</v>
      </c>
      <c r="S31" s="6">
        <f t="shared" si="2"/>
        <v>41812.67324074074</v>
      </c>
      <c r="T31" s="7">
        <f t="shared" si="3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 s="8">
        <f t="shared" si="0"/>
        <v>0.98716926744636591</v>
      </c>
      <c r="P32" s="5">
        <f t="shared" si="1"/>
        <v>76.45264150943396</v>
      </c>
      <c r="Q32" t="s">
        <v>8311</v>
      </c>
      <c r="R32" t="s">
        <v>8312</v>
      </c>
      <c r="S32" s="6">
        <f t="shared" si="2"/>
        <v>41842.292997685188</v>
      </c>
      <c r="T32" s="7">
        <f t="shared" si="3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 s="8">
        <f t="shared" si="0"/>
        <v>1</v>
      </c>
      <c r="P33" s="5">
        <f t="shared" si="1"/>
        <v>13</v>
      </c>
      <c r="Q33" t="s">
        <v>8311</v>
      </c>
      <c r="R33" t="s">
        <v>8312</v>
      </c>
      <c r="S33" s="6">
        <f t="shared" si="2"/>
        <v>42376.79206018518</v>
      </c>
      <c r="T33" s="7">
        <f t="shared" si="3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 s="8">
        <f t="shared" si="0"/>
        <v>0.99754558204768584</v>
      </c>
      <c r="P34" s="5">
        <f t="shared" si="1"/>
        <v>320.44943820224717</v>
      </c>
      <c r="Q34" t="s">
        <v>8311</v>
      </c>
      <c r="R34" t="s">
        <v>8312</v>
      </c>
      <c r="S34" s="6">
        <f t="shared" si="2"/>
        <v>42461.627511574072</v>
      </c>
      <c r="T34" s="7">
        <f t="shared" si="3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 s="8">
        <f t="shared" si="0"/>
        <v>0.97947761194029848</v>
      </c>
      <c r="P35" s="5">
        <f t="shared" si="1"/>
        <v>83.75</v>
      </c>
      <c r="Q35" t="s">
        <v>8311</v>
      </c>
      <c r="R35" t="s">
        <v>8312</v>
      </c>
      <c r="S35" s="6">
        <f t="shared" si="2"/>
        <v>42286.660891203705</v>
      </c>
      <c r="T35" s="7">
        <f t="shared" si="3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 s="8">
        <f t="shared" si="0"/>
        <v>0.76650943396226412</v>
      </c>
      <c r="P36" s="5">
        <f t="shared" si="1"/>
        <v>49.882352941176471</v>
      </c>
      <c r="Q36" t="s">
        <v>8311</v>
      </c>
      <c r="R36" t="s">
        <v>8312</v>
      </c>
      <c r="S36" s="6">
        <f t="shared" si="2"/>
        <v>41841.321770833332</v>
      </c>
      <c r="T36" s="7">
        <f t="shared" si="3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 s="8">
        <f t="shared" si="0"/>
        <v>0.60060060060060061</v>
      </c>
      <c r="P37" s="5">
        <f t="shared" si="1"/>
        <v>59.464285714285715</v>
      </c>
      <c r="Q37" t="s">
        <v>8311</v>
      </c>
      <c r="R37" t="s">
        <v>8312</v>
      </c>
      <c r="S37" s="6">
        <f t="shared" si="2"/>
        <v>42098.291828703703</v>
      </c>
      <c r="T37" s="7">
        <f t="shared" si="3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 s="8">
        <f t="shared" si="0"/>
        <v>0.70348223707351387</v>
      </c>
      <c r="P38" s="5">
        <f t="shared" si="1"/>
        <v>193.84090909090909</v>
      </c>
      <c r="Q38" t="s">
        <v>8311</v>
      </c>
      <c r="R38" t="s">
        <v>8312</v>
      </c>
      <c r="S38" s="6">
        <f t="shared" si="2"/>
        <v>42068.307002314818</v>
      </c>
      <c r="T38" s="7">
        <f t="shared" si="3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 s="8">
        <f t="shared" si="0"/>
        <v>0.54513467304309038</v>
      </c>
      <c r="P39" s="5">
        <f t="shared" si="1"/>
        <v>159.51383399209487</v>
      </c>
      <c r="Q39" t="s">
        <v>8311</v>
      </c>
      <c r="R39" t="s">
        <v>8312</v>
      </c>
      <c r="S39" s="6">
        <f t="shared" si="2"/>
        <v>42032.693043981482</v>
      </c>
      <c r="T39" s="7">
        <f t="shared" si="3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 s="8">
        <f t="shared" si="0"/>
        <v>0.90876045074518352</v>
      </c>
      <c r="P40" s="5">
        <f t="shared" si="1"/>
        <v>41.68181818181818</v>
      </c>
      <c r="Q40" t="s">
        <v>8311</v>
      </c>
      <c r="R40" t="s">
        <v>8312</v>
      </c>
      <c r="S40" s="6">
        <f t="shared" si="2"/>
        <v>41375.057222222218</v>
      </c>
      <c r="T40" s="7">
        <f t="shared" si="3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 s="8">
        <f t="shared" si="0"/>
        <v>0.76347533974652615</v>
      </c>
      <c r="P41" s="5">
        <f t="shared" si="1"/>
        <v>150.89861751152074</v>
      </c>
      <c r="Q41" t="s">
        <v>8311</v>
      </c>
      <c r="R41" t="s">
        <v>8312</v>
      </c>
      <c r="S41" s="6">
        <f t="shared" si="2"/>
        <v>41754.047083333331</v>
      </c>
      <c r="T41" s="7">
        <f t="shared" si="3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 s="8">
        <f t="shared" si="0"/>
        <v>0.98667982239763197</v>
      </c>
      <c r="P42" s="5">
        <f t="shared" si="1"/>
        <v>126.6875</v>
      </c>
      <c r="Q42" t="s">
        <v>8311</v>
      </c>
      <c r="R42" t="s">
        <v>8312</v>
      </c>
      <c r="S42" s="6">
        <f t="shared" si="2"/>
        <v>41789.21398148148</v>
      </c>
      <c r="T42" s="7">
        <f t="shared" si="3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 s="8">
        <f t="shared" si="0"/>
        <v>1</v>
      </c>
      <c r="P43" s="5">
        <f t="shared" si="1"/>
        <v>105.26315789473684</v>
      </c>
      <c r="Q43" t="s">
        <v>8311</v>
      </c>
      <c r="R43" t="s">
        <v>8312</v>
      </c>
      <c r="S43" s="6">
        <f t="shared" si="2"/>
        <v>41887.568912037037</v>
      </c>
      <c r="T43" s="7">
        <f t="shared" si="3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 s="8">
        <f t="shared" si="0"/>
        <v>0.70493454179254789</v>
      </c>
      <c r="P44" s="5">
        <f t="shared" si="1"/>
        <v>117.51479289940828</v>
      </c>
      <c r="Q44" t="s">
        <v>8311</v>
      </c>
      <c r="R44" t="s">
        <v>8312</v>
      </c>
      <c r="S44" s="6">
        <f t="shared" si="2"/>
        <v>41971.639189814814</v>
      </c>
      <c r="T44" s="7">
        <f t="shared" si="3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 s="8">
        <f t="shared" si="0"/>
        <v>0.32398107950495691</v>
      </c>
      <c r="P45" s="5">
        <f t="shared" si="1"/>
        <v>117.36121673003802</v>
      </c>
      <c r="Q45" t="s">
        <v>8311</v>
      </c>
      <c r="R45" t="s">
        <v>8312</v>
      </c>
      <c r="S45" s="6">
        <f t="shared" si="2"/>
        <v>41802.790347222224</v>
      </c>
      <c r="T45" s="7">
        <f t="shared" si="3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 s="8">
        <f t="shared" si="0"/>
        <v>1</v>
      </c>
      <c r="P46" s="5">
        <f t="shared" si="1"/>
        <v>133.33333333333334</v>
      </c>
      <c r="Q46" t="s">
        <v>8311</v>
      </c>
      <c r="R46" t="s">
        <v>8312</v>
      </c>
      <c r="S46" s="6">
        <f t="shared" si="2"/>
        <v>41874.098807870374</v>
      </c>
      <c r="T46" s="7">
        <f t="shared" si="3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 s="8">
        <f t="shared" si="0"/>
        <v>0.83333333333333337</v>
      </c>
      <c r="P47" s="5">
        <f t="shared" si="1"/>
        <v>98.360655737704917</v>
      </c>
      <c r="Q47" t="s">
        <v>8311</v>
      </c>
      <c r="R47" t="s">
        <v>8312</v>
      </c>
      <c r="S47" s="6">
        <f t="shared" si="2"/>
        <v>42457.623923611114</v>
      </c>
      <c r="T47" s="7">
        <f t="shared" si="3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 s="8">
        <f t="shared" si="0"/>
        <v>0.96</v>
      </c>
      <c r="P48" s="5">
        <f t="shared" si="1"/>
        <v>194.44444444444446</v>
      </c>
      <c r="Q48" t="s">
        <v>8311</v>
      </c>
      <c r="R48" t="s">
        <v>8312</v>
      </c>
      <c r="S48" s="6">
        <f t="shared" si="2"/>
        <v>42323.964976851858</v>
      </c>
      <c r="T48" s="7">
        <f t="shared" si="3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 s="8">
        <f t="shared" si="0"/>
        <v>0.92927302970885872</v>
      </c>
      <c r="P49" s="5">
        <f t="shared" si="1"/>
        <v>76.865000000000009</v>
      </c>
      <c r="Q49" t="s">
        <v>8311</v>
      </c>
      <c r="R49" t="s">
        <v>8312</v>
      </c>
      <c r="S49" s="6">
        <f t="shared" si="2"/>
        <v>41932.819525462961</v>
      </c>
      <c r="T49" s="7">
        <f t="shared" si="3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 s="8">
        <f t="shared" si="0"/>
        <v>0.92635479388605835</v>
      </c>
      <c r="P50" s="5">
        <f t="shared" si="1"/>
        <v>56.815789473684212</v>
      </c>
      <c r="Q50" t="s">
        <v>8311</v>
      </c>
      <c r="R50" t="s">
        <v>8312</v>
      </c>
      <c r="S50" s="6">
        <f t="shared" si="2"/>
        <v>42033.516898148147</v>
      </c>
      <c r="T50" s="7">
        <f t="shared" si="3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 s="8">
        <f t="shared" si="0"/>
        <v>1</v>
      </c>
      <c r="P51" s="5">
        <f t="shared" si="1"/>
        <v>137.93103448275863</v>
      </c>
      <c r="Q51" t="s">
        <v>8311</v>
      </c>
      <c r="R51" t="s">
        <v>8312</v>
      </c>
      <c r="S51" s="6">
        <f t="shared" si="2"/>
        <v>42271.176446759258</v>
      </c>
      <c r="T51" s="7">
        <f t="shared" si="3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 s="8">
        <f t="shared" si="0"/>
        <v>1</v>
      </c>
      <c r="P52" s="5">
        <f t="shared" si="1"/>
        <v>27.272727272727273</v>
      </c>
      <c r="Q52" t="s">
        <v>8311</v>
      </c>
      <c r="R52" t="s">
        <v>8312</v>
      </c>
      <c r="S52" s="6">
        <f t="shared" si="2"/>
        <v>41995.752986111111</v>
      </c>
      <c r="T52" s="7">
        <f t="shared" si="3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 s="8">
        <f t="shared" si="0"/>
        <v>0.78113904274960944</v>
      </c>
      <c r="P53" s="5">
        <f t="shared" si="1"/>
        <v>118.33613445378151</v>
      </c>
      <c r="Q53" t="s">
        <v>8311</v>
      </c>
      <c r="R53" t="s">
        <v>8312</v>
      </c>
      <c r="S53" s="6">
        <f t="shared" si="2"/>
        <v>42196.928668981483</v>
      </c>
      <c r="T53" s="7">
        <f t="shared" si="3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 s="8">
        <f t="shared" si="0"/>
        <v>0.86051114361930992</v>
      </c>
      <c r="P54" s="5">
        <f t="shared" si="1"/>
        <v>223.48076923076923</v>
      </c>
      <c r="Q54" t="s">
        <v>8311</v>
      </c>
      <c r="R54" t="s">
        <v>8312</v>
      </c>
      <c r="S54" s="6">
        <f t="shared" si="2"/>
        <v>41807.701921296299</v>
      </c>
      <c r="T54" s="7">
        <f t="shared" si="3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 s="8">
        <f t="shared" si="0"/>
        <v>0.91213134691395559</v>
      </c>
      <c r="P55" s="5">
        <f t="shared" si="1"/>
        <v>28.111111111111111</v>
      </c>
      <c r="Q55" t="s">
        <v>8311</v>
      </c>
      <c r="R55" t="s">
        <v>8312</v>
      </c>
      <c r="S55" s="6">
        <f t="shared" si="2"/>
        <v>41719.549131944441</v>
      </c>
      <c r="T55" s="7">
        <f t="shared" si="3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 s="8">
        <f t="shared" si="0"/>
        <v>0.99009900990099009</v>
      </c>
      <c r="P56" s="5">
        <f t="shared" si="1"/>
        <v>194.23076923076923</v>
      </c>
      <c r="Q56" t="s">
        <v>8311</v>
      </c>
      <c r="R56" t="s">
        <v>8312</v>
      </c>
      <c r="S56" s="6">
        <f t="shared" si="2"/>
        <v>42333.713206018518</v>
      </c>
      <c r="T56" s="7">
        <f t="shared" si="3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 s="8">
        <f t="shared" si="0"/>
        <v>0.77547339945897209</v>
      </c>
      <c r="P57" s="5">
        <f t="shared" si="1"/>
        <v>128.95348837209303</v>
      </c>
      <c r="Q57" t="s">
        <v>8311</v>
      </c>
      <c r="R57" t="s">
        <v>8312</v>
      </c>
      <c r="S57" s="6">
        <f t="shared" si="2"/>
        <v>42496.968935185185</v>
      </c>
      <c r="T57" s="7">
        <f t="shared" si="3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 s="8">
        <f t="shared" si="0"/>
        <v>0.93229227362778233</v>
      </c>
      <c r="P58" s="5">
        <f t="shared" si="1"/>
        <v>49.316091954022987</v>
      </c>
      <c r="Q58" t="s">
        <v>8311</v>
      </c>
      <c r="R58" t="s">
        <v>8312</v>
      </c>
      <c r="S58" s="6">
        <f t="shared" si="2"/>
        <v>42149.548888888887</v>
      </c>
      <c r="T58" s="7">
        <f t="shared" si="3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 s="8">
        <f t="shared" si="0"/>
        <v>0.98135426889106969</v>
      </c>
      <c r="P59" s="5">
        <f t="shared" si="1"/>
        <v>221.52173913043478</v>
      </c>
      <c r="Q59" t="s">
        <v>8311</v>
      </c>
      <c r="R59" t="s">
        <v>8312</v>
      </c>
      <c r="S59" s="6">
        <f t="shared" si="2"/>
        <v>42089.83289351852</v>
      </c>
      <c r="T59" s="7">
        <f t="shared" si="3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 s="8">
        <f t="shared" si="0"/>
        <v>0.97172286463900492</v>
      </c>
      <c r="P60" s="5">
        <f t="shared" si="1"/>
        <v>137.21333333333334</v>
      </c>
      <c r="Q60" t="s">
        <v>8311</v>
      </c>
      <c r="R60" t="s">
        <v>8312</v>
      </c>
      <c r="S60" s="6">
        <f t="shared" si="2"/>
        <v>41932.745046296295</v>
      </c>
      <c r="T60" s="7">
        <f t="shared" si="3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 s="8">
        <f t="shared" si="0"/>
        <v>0.99874457806537187</v>
      </c>
      <c r="P61" s="5">
        <f t="shared" si="1"/>
        <v>606.82242424242418</v>
      </c>
      <c r="Q61" t="s">
        <v>8311</v>
      </c>
      <c r="R61" t="s">
        <v>8312</v>
      </c>
      <c r="S61" s="6">
        <f t="shared" si="2"/>
        <v>42230.23583333334</v>
      </c>
      <c r="T61" s="7">
        <f t="shared" si="3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s="8">
        <f t="shared" si="0"/>
        <v>0.96808961498000357</v>
      </c>
      <c r="P62" s="5">
        <f t="shared" si="1"/>
        <v>43.040092592592593</v>
      </c>
      <c r="Q62" t="s">
        <v>8311</v>
      </c>
      <c r="R62" t="s">
        <v>8313</v>
      </c>
      <c r="S62" s="6">
        <f t="shared" si="2"/>
        <v>41701.901817129627</v>
      </c>
      <c r="T62" s="7">
        <f t="shared" si="3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s="8">
        <f t="shared" si="0"/>
        <v>0.67430883344571813</v>
      </c>
      <c r="P63" s="5">
        <f t="shared" si="1"/>
        <v>322.39130434782606</v>
      </c>
      <c r="Q63" t="s">
        <v>8311</v>
      </c>
      <c r="R63" t="s">
        <v>8313</v>
      </c>
      <c r="S63" s="6">
        <f t="shared" si="2"/>
        <v>41409.814317129632</v>
      </c>
      <c r="T63" s="7">
        <f t="shared" si="3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s="8">
        <f t="shared" si="0"/>
        <v>0.64627315812149932</v>
      </c>
      <c r="P64" s="5">
        <f t="shared" si="1"/>
        <v>96.708333333333329</v>
      </c>
      <c r="Q64" t="s">
        <v>8311</v>
      </c>
      <c r="R64" t="s">
        <v>8313</v>
      </c>
      <c r="S64" s="6">
        <f t="shared" si="2"/>
        <v>41311.799513888887</v>
      </c>
      <c r="T64" s="7">
        <f t="shared" si="3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s="8">
        <f t="shared" si="0"/>
        <v>0.88091368367270539</v>
      </c>
      <c r="P65" s="5">
        <f t="shared" si="1"/>
        <v>35.474531249999998</v>
      </c>
      <c r="Q65" t="s">
        <v>8311</v>
      </c>
      <c r="R65" t="s">
        <v>8313</v>
      </c>
      <c r="S65" s="6">
        <f t="shared" si="2"/>
        <v>41612.912187499998</v>
      </c>
      <c r="T65" s="7">
        <f t="shared" si="3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s="8">
        <f t="shared" si="0"/>
        <v>0.57692307692307687</v>
      </c>
      <c r="P66" s="5">
        <f t="shared" si="1"/>
        <v>86.666666666666671</v>
      </c>
      <c r="Q66" t="s">
        <v>8311</v>
      </c>
      <c r="R66" t="s">
        <v>8313</v>
      </c>
      <c r="S66" s="6">
        <f t="shared" si="2"/>
        <v>41433.01829861111</v>
      </c>
      <c r="T66" s="7">
        <f t="shared" si="3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s="8">
        <f t="shared" ref="O67:O130" si="4">D67/E67</f>
        <v>0.92998538594393521</v>
      </c>
      <c r="P67" s="5">
        <f t="shared" ref="P67:P130" si="5">E67/L67</f>
        <v>132.05263157894737</v>
      </c>
      <c r="Q67" t="s">
        <v>8311</v>
      </c>
      <c r="R67" t="s">
        <v>8313</v>
      </c>
      <c r="S67" s="6">
        <f t="shared" ref="S67:S130" si="6">(((J67/60)/60)/24)+DATE(1970,1,1)</f>
        <v>41835.821226851855</v>
      </c>
      <c r="T67" s="7">
        <f t="shared" ref="T67:T130" si="7">(((I67/60)/60)/24)+DATE(1970,1,1)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s="8">
        <f t="shared" si="4"/>
        <v>0.84317032040472173</v>
      </c>
      <c r="P68" s="5">
        <f t="shared" si="5"/>
        <v>91.230769230769226</v>
      </c>
      <c r="Q68" t="s">
        <v>8311</v>
      </c>
      <c r="R68" t="s">
        <v>8313</v>
      </c>
      <c r="S68" s="6">
        <f t="shared" si="6"/>
        <v>42539.849768518514</v>
      </c>
      <c r="T68" s="7">
        <f t="shared" si="7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s="8">
        <f t="shared" si="4"/>
        <v>0.86021505376344087</v>
      </c>
      <c r="P69" s="5">
        <f t="shared" si="5"/>
        <v>116.25</v>
      </c>
      <c r="Q69" t="s">
        <v>8311</v>
      </c>
      <c r="R69" t="s">
        <v>8313</v>
      </c>
      <c r="S69" s="6">
        <f t="shared" si="6"/>
        <v>41075.583379629628</v>
      </c>
      <c r="T69" s="7">
        <f t="shared" si="7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s="8">
        <f t="shared" si="4"/>
        <v>0.78636959370904325</v>
      </c>
      <c r="P70" s="5">
        <f t="shared" si="5"/>
        <v>21.194444444444443</v>
      </c>
      <c r="Q70" t="s">
        <v>8311</v>
      </c>
      <c r="R70" t="s">
        <v>8313</v>
      </c>
      <c r="S70" s="6">
        <f t="shared" si="6"/>
        <v>41663.569340277776</v>
      </c>
      <c r="T70" s="7">
        <f t="shared" si="7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s="8">
        <f t="shared" si="4"/>
        <v>0.90136945060630624</v>
      </c>
      <c r="P71" s="5">
        <f t="shared" si="5"/>
        <v>62.327134831460668</v>
      </c>
      <c r="Q71" t="s">
        <v>8311</v>
      </c>
      <c r="R71" t="s">
        <v>8313</v>
      </c>
      <c r="S71" s="6">
        <f t="shared" si="6"/>
        <v>40786.187789351854</v>
      </c>
      <c r="T71" s="7">
        <f t="shared" si="7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s="8">
        <f t="shared" si="4"/>
        <v>0.78616352201257866</v>
      </c>
      <c r="P72" s="5">
        <f t="shared" si="5"/>
        <v>37.411764705882355</v>
      </c>
      <c r="Q72" t="s">
        <v>8311</v>
      </c>
      <c r="R72" t="s">
        <v>8313</v>
      </c>
      <c r="S72" s="6">
        <f t="shared" si="6"/>
        <v>40730.896354166667</v>
      </c>
      <c r="T72" s="7">
        <f t="shared" si="7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s="8">
        <f t="shared" si="4"/>
        <v>0.80681308830121024</v>
      </c>
      <c r="P73" s="5">
        <f t="shared" si="5"/>
        <v>69.71875</v>
      </c>
      <c r="Q73" t="s">
        <v>8311</v>
      </c>
      <c r="R73" t="s">
        <v>8313</v>
      </c>
      <c r="S73" s="6">
        <f t="shared" si="6"/>
        <v>40997.271493055552</v>
      </c>
      <c r="T73" s="7">
        <f t="shared" si="7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s="8">
        <f t="shared" si="4"/>
        <v>0.92243186582809222</v>
      </c>
      <c r="P74" s="5">
        <f t="shared" si="5"/>
        <v>58.170731707317074</v>
      </c>
      <c r="Q74" t="s">
        <v>8311</v>
      </c>
      <c r="R74" t="s">
        <v>8313</v>
      </c>
      <c r="S74" s="6">
        <f t="shared" si="6"/>
        <v>41208.010196759256</v>
      </c>
      <c r="T74" s="7">
        <f t="shared" si="7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s="8">
        <f t="shared" si="4"/>
        <v>1</v>
      </c>
      <c r="P75" s="5">
        <f t="shared" si="5"/>
        <v>50</v>
      </c>
      <c r="Q75" t="s">
        <v>8311</v>
      </c>
      <c r="R75" t="s">
        <v>8313</v>
      </c>
      <c r="S75" s="6">
        <f t="shared" si="6"/>
        <v>40587.75675925926</v>
      </c>
      <c r="T75" s="7">
        <f t="shared" si="7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s="8">
        <f t="shared" si="4"/>
        <v>0.88548861261644185</v>
      </c>
      <c r="P76" s="5">
        <f t="shared" si="5"/>
        <v>19.471034482758618</v>
      </c>
      <c r="Q76" t="s">
        <v>8311</v>
      </c>
      <c r="R76" t="s">
        <v>8313</v>
      </c>
      <c r="S76" s="6">
        <f t="shared" si="6"/>
        <v>42360.487210648149</v>
      </c>
      <c r="T76" s="7">
        <f t="shared" si="7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s="8">
        <f t="shared" si="4"/>
        <v>0.86633663366336633</v>
      </c>
      <c r="P77" s="5">
        <f t="shared" si="5"/>
        <v>85.957446808510639</v>
      </c>
      <c r="Q77" t="s">
        <v>8311</v>
      </c>
      <c r="R77" t="s">
        <v>8313</v>
      </c>
      <c r="S77" s="6">
        <f t="shared" si="6"/>
        <v>41357.209166666667</v>
      </c>
      <c r="T77" s="7">
        <f t="shared" si="7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s="8">
        <f t="shared" si="4"/>
        <v>0.65217391304347827</v>
      </c>
      <c r="P78" s="5">
        <f t="shared" si="5"/>
        <v>30.666666666666668</v>
      </c>
      <c r="Q78" t="s">
        <v>8311</v>
      </c>
      <c r="R78" t="s">
        <v>8313</v>
      </c>
      <c r="S78" s="6">
        <f t="shared" si="6"/>
        <v>40844.691643518519</v>
      </c>
      <c r="T78" s="7">
        <f t="shared" si="7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s="8">
        <f t="shared" si="4"/>
        <v>0.25477707006369427</v>
      </c>
      <c r="P79" s="5">
        <f t="shared" si="5"/>
        <v>60.384615384615387</v>
      </c>
      <c r="Q79" t="s">
        <v>8311</v>
      </c>
      <c r="R79" t="s">
        <v>8313</v>
      </c>
      <c r="S79" s="6">
        <f t="shared" si="6"/>
        <v>40997.144872685189</v>
      </c>
      <c r="T79" s="7">
        <f t="shared" si="7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s="8">
        <f t="shared" si="4"/>
        <v>3.7009622501850484E-2</v>
      </c>
      <c r="P80" s="5">
        <f t="shared" si="5"/>
        <v>38.6</v>
      </c>
      <c r="Q80" t="s">
        <v>8311</v>
      </c>
      <c r="R80" t="s">
        <v>8313</v>
      </c>
      <c r="S80" s="6">
        <f t="shared" si="6"/>
        <v>42604.730567129634</v>
      </c>
      <c r="T80" s="7">
        <f t="shared" si="7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s="8">
        <f t="shared" si="4"/>
        <v>0.78740157480314965</v>
      </c>
      <c r="P81" s="5">
        <f t="shared" si="5"/>
        <v>40.268292682926827</v>
      </c>
      <c r="Q81" t="s">
        <v>8311</v>
      </c>
      <c r="R81" t="s">
        <v>8313</v>
      </c>
      <c r="S81" s="6">
        <f t="shared" si="6"/>
        <v>41724.776539351849</v>
      </c>
      <c r="T81" s="7">
        <f t="shared" si="7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s="8">
        <f t="shared" si="4"/>
        <v>0.93240093240093236</v>
      </c>
      <c r="P82" s="5">
        <f t="shared" si="5"/>
        <v>273.82978723404256</v>
      </c>
      <c r="Q82" t="s">
        <v>8311</v>
      </c>
      <c r="R82" t="s">
        <v>8313</v>
      </c>
      <c r="S82" s="6">
        <f t="shared" si="6"/>
        <v>41583.083981481483</v>
      </c>
      <c r="T82" s="7">
        <f t="shared" si="7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s="8">
        <f t="shared" si="4"/>
        <v>0.50505050505050508</v>
      </c>
      <c r="P83" s="5">
        <f t="shared" si="5"/>
        <v>53.035714285714285</v>
      </c>
      <c r="Q83" t="s">
        <v>8311</v>
      </c>
      <c r="R83" t="s">
        <v>8313</v>
      </c>
      <c r="S83" s="6">
        <f t="shared" si="6"/>
        <v>41100.158877314818</v>
      </c>
      <c r="T83" s="7">
        <f t="shared" si="7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s="8">
        <f t="shared" si="4"/>
        <v>0.99987501562304715</v>
      </c>
      <c r="P84" s="5">
        <f t="shared" si="5"/>
        <v>40.005000000000003</v>
      </c>
      <c r="Q84" t="s">
        <v>8311</v>
      </c>
      <c r="R84" t="s">
        <v>8313</v>
      </c>
      <c r="S84" s="6">
        <f t="shared" si="6"/>
        <v>40795.820150462961</v>
      </c>
      <c r="T84" s="7">
        <f t="shared" si="7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s="8">
        <f t="shared" si="4"/>
        <v>0.97560975609756095</v>
      </c>
      <c r="P85" s="5">
        <f t="shared" si="5"/>
        <v>15.76923076923077</v>
      </c>
      <c r="Q85" t="s">
        <v>8311</v>
      </c>
      <c r="R85" t="s">
        <v>8313</v>
      </c>
      <c r="S85" s="6">
        <f t="shared" si="6"/>
        <v>42042.615613425922</v>
      </c>
      <c r="T85" s="7">
        <f t="shared" si="7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s="8">
        <f t="shared" si="4"/>
        <v>1</v>
      </c>
      <c r="P86" s="5">
        <f t="shared" si="5"/>
        <v>71.428571428571431</v>
      </c>
      <c r="Q86" t="s">
        <v>8311</v>
      </c>
      <c r="R86" t="s">
        <v>8313</v>
      </c>
      <c r="S86" s="6">
        <f t="shared" si="6"/>
        <v>40648.757939814815</v>
      </c>
      <c r="T86" s="7">
        <f t="shared" si="7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s="8">
        <f t="shared" si="4"/>
        <v>0.79681274900398402</v>
      </c>
      <c r="P87" s="5">
        <f t="shared" si="5"/>
        <v>71.714285714285708</v>
      </c>
      <c r="Q87" t="s">
        <v>8311</v>
      </c>
      <c r="R87" t="s">
        <v>8313</v>
      </c>
      <c r="S87" s="6">
        <f t="shared" si="6"/>
        <v>40779.125428240739</v>
      </c>
      <c r="T87" s="7">
        <f t="shared" si="7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s="8">
        <f t="shared" si="4"/>
        <v>0.93926111458985595</v>
      </c>
      <c r="P88" s="5">
        <f t="shared" si="5"/>
        <v>375.76470588235293</v>
      </c>
      <c r="Q88" t="s">
        <v>8311</v>
      </c>
      <c r="R88" t="s">
        <v>8313</v>
      </c>
      <c r="S88" s="6">
        <f t="shared" si="6"/>
        <v>42291.556076388893</v>
      </c>
      <c r="T88" s="7">
        <f t="shared" si="7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s="8">
        <f t="shared" si="4"/>
        <v>0.95602294455066916</v>
      </c>
      <c r="P89" s="5">
        <f t="shared" si="5"/>
        <v>104.6</v>
      </c>
      <c r="Q89" t="s">
        <v>8311</v>
      </c>
      <c r="R89" t="s">
        <v>8313</v>
      </c>
      <c r="S89" s="6">
        <f t="shared" si="6"/>
        <v>40322.53938657407</v>
      </c>
      <c r="T89" s="7">
        <f t="shared" si="7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s="8">
        <f t="shared" si="4"/>
        <v>0.97222222222222221</v>
      </c>
      <c r="P90" s="5">
        <f t="shared" si="5"/>
        <v>60</v>
      </c>
      <c r="Q90" t="s">
        <v>8311</v>
      </c>
      <c r="R90" t="s">
        <v>8313</v>
      </c>
      <c r="S90" s="6">
        <f t="shared" si="6"/>
        <v>41786.65892361111</v>
      </c>
      <c r="T90" s="7">
        <f t="shared" si="7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s="8">
        <f t="shared" si="4"/>
        <v>0.86906141367323286</v>
      </c>
      <c r="P91" s="5">
        <f t="shared" si="5"/>
        <v>123.28571428571429</v>
      </c>
      <c r="Q91" t="s">
        <v>8311</v>
      </c>
      <c r="R91" t="s">
        <v>8313</v>
      </c>
      <c r="S91" s="6">
        <f t="shared" si="6"/>
        <v>41402.752222222225</v>
      </c>
      <c r="T91" s="7">
        <f t="shared" si="7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s="8">
        <f t="shared" si="4"/>
        <v>0.99601593625498008</v>
      </c>
      <c r="P92" s="5">
        <f t="shared" si="5"/>
        <v>31.375</v>
      </c>
      <c r="Q92" t="s">
        <v>8311</v>
      </c>
      <c r="R92" t="s">
        <v>8313</v>
      </c>
      <c r="S92" s="6">
        <f t="shared" si="6"/>
        <v>40706.297442129631</v>
      </c>
      <c r="T92" s="7">
        <f t="shared" si="7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s="8">
        <f t="shared" si="4"/>
        <v>0.83333333333333337</v>
      </c>
      <c r="P93" s="5">
        <f t="shared" si="5"/>
        <v>78.260869565217391</v>
      </c>
      <c r="Q93" t="s">
        <v>8311</v>
      </c>
      <c r="R93" t="s">
        <v>8313</v>
      </c>
      <c r="S93" s="6">
        <f t="shared" si="6"/>
        <v>40619.402361111112</v>
      </c>
      <c r="T93" s="7">
        <f t="shared" si="7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s="8">
        <f t="shared" si="4"/>
        <v>0.95057034220532322</v>
      </c>
      <c r="P94" s="5">
        <f t="shared" si="5"/>
        <v>122.32558139534883</v>
      </c>
      <c r="Q94" t="s">
        <v>8311</v>
      </c>
      <c r="R94" t="s">
        <v>8313</v>
      </c>
      <c r="S94" s="6">
        <f t="shared" si="6"/>
        <v>42721.198877314819</v>
      </c>
      <c r="T94" s="7">
        <f t="shared" si="7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s="8">
        <f t="shared" si="4"/>
        <v>0.9041591320072333</v>
      </c>
      <c r="P95" s="5">
        <f t="shared" si="5"/>
        <v>73.733333333333334</v>
      </c>
      <c r="Q95" t="s">
        <v>8311</v>
      </c>
      <c r="R95" t="s">
        <v>8313</v>
      </c>
      <c r="S95" s="6">
        <f t="shared" si="6"/>
        <v>41065.858067129629</v>
      </c>
      <c r="T95" s="7">
        <f t="shared" si="7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s="8">
        <f t="shared" si="4"/>
        <v>0.96153846153846156</v>
      </c>
      <c r="P96" s="5">
        <f t="shared" si="5"/>
        <v>21.666666666666668</v>
      </c>
      <c r="Q96" t="s">
        <v>8311</v>
      </c>
      <c r="R96" t="s">
        <v>8313</v>
      </c>
      <c r="S96" s="6">
        <f t="shared" si="6"/>
        <v>41716.717847222222</v>
      </c>
      <c r="T96" s="7">
        <f t="shared" si="7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s="8">
        <f t="shared" si="4"/>
        <v>0.76086956521739135</v>
      </c>
      <c r="P97" s="5">
        <f t="shared" si="5"/>
        <v>21.904761904761905</v>
      </c>
      <c r="Q97" t="s">
        <v>8311</v>
      </c>
      <c r="R97" t="s">
        <v>8313</v>
      </c>
      <c r="S97" s="6">
        <f t="shared" si="6"/>
        <v>40935.005104166667</v>
      </c>
      <c r="T97" s="7">
        <f t="shared" si="7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s="8">
        <f t="shared" si="4"/>
        <v>0.87209302325581395</v>
      </c>
      <c r="P98" s="5">
        <f t="shared" si="5"/>
        <v>50.588235294117645</v>
      </c>
      <c r="Q98" t="s">
        <v>8311</v>
      </c>
      <c r="R98" t="s">
        <v>8313</v>
      </c>
      <c r="S98" s="6">
        <f t="shared" si="6"/>
        <v>40324.662511574075</v>
      </c>
      <c r="T98" s="7">
        <f t="shared" si="7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s="8">
        <f t="shared" si="4"/>
        <v>0.94117647058823528</v>
      </c>
      <c r="P99" s="5">
        <f t="shared" si="5"/>
        <v>53.125</v>
      </c>
      <c r="Q99" t="s">
        <v>8311</v>
      </c>
      <c r="R99" t="s">
        <v>8313</v>
      </c>
      <c r="S99" s="6">
        <f t="shared" si="6"/>
        <v>40706.135208333333</v>
      </c>
      <c r="T99" s="7">
        <f t="shared" si="7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s="8">
        <f t="shared" si="4"/>
        <v>0.94117647058823528</v>
      </c>
      <c r="P100" s="5">
        <f t="shared" si="5"/>
        <v>56.666666666666664</v>
      </c>
      <c r="Q100" t="s">
        <v>8311</v>
      </c>
      <c r="R100" t="s">
        <v>8313</v>
      </c>
      <c r="S100" s="6">
        <f t="shared" si="6"/>
        <v>41214.79483796296</v>
      </c>
      <c r="T100" s="7">
        <f t="shared" si="7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s="8">
        <f t="shared" si="4"/>
        <v>0.94322419181407169</v>
      </c>
      <c r="P101" s="5">
        <f t="shared" si="5"/>
        <v>40.776666666666664</v>
      </c>
      <c r="Q101" t="s">
        <v>8311</v>
      </c>
      <c r="R101" t="s">
        <v>8313</v>
      </c>
      <c r="S101" s="6">
        <f t="shared" si="6"/>
        <v>41631.902766203704</v>
      </c>
      <c r="T101" s="7">
        <f t="shared" si="7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s="8">
        <f t="shared" si="4"/>
        <v>1</v>
      </c>
      <c r="P102" s="5">
        <f t="shared" si="5"/>
        <v>192.30769230769232</v>
      </c>
      <c r="Q102" t="s">
        <v>8311</v>
      </c>
      <c r="R102" t="s">
        <v>8313</v>
      </c>
      <c r="S102" s="6">
        <f t="shared" si="6"/>
        <v>41197.753310185188</v>
      </c>
      <c r="T102" s="7">
        <f t="shared" si="7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s="8">
        <f t="shared" si="4"/>
        <v>1</v>
      </c>
      <c r="P103" s="5">
        <f t="shared" si="5"/>
        <v>100</v>
      </c>
      <c r="Q103" t="s">
        <v>8311</v>
      </c>
      <c r="R103" t="s">
        <v>8313</v>
      </c>
      <c r="S103" s="6">
        <f t="shared" si="6"/>
        <v>41274.776736111111</v>
      </c>
      <c r="T103" s="7">
        <f t="shared" si="7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s="8">
        <f t="shared" si="4"/>
        <v>0.78277886497064575</v>
      </c>
      <c r="P104" s="5">
        <f t="shared" si="5"/>
        <v>117.92307692307692</v>
      </c>
      <c r="Q104" t="s">
        <v>8311</v>
      </c>
      <c r="R104" t="s">
        <v>8313</v>
      </c>
      <c r="S104" s="6">
        <f t="shared" si="6"/>
        <v>40505.131168981483</v>
      </c>
      <c r="T104" s="7">
        <f t="shared" si="7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s="8">
        <f t="shared" si="4"/>
        <v>0.95098756400877837</v>
      </c>
      <c r="P105" s="5">
        <f t="shared" si="5"/>
        <v>27.897959183673468</v>
      </c>
      <c r="Q105" t="s">
        <v>8311</v>
      </c>
      <c r="R105" t="s">
        <v>8313</v>
      </c>
      <c r="S105" s="6">
        <f t="shared" si="6"/>
        <v>41682.805902777778</v>
      </c>
      <c r="T105" s="7">
        <f t="shared" si="7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s="8">
        <f t="shared" si="4"/>
        <v>0.83333333333333337</v>
      </c>
      <c r="P106" s="5">
        <f t="shared" si="5"/>
        <v>60</v>
      </c>
      <c r="Q106" t="s">
        <v>8311</v>
      </c>
      <c r="R106" t="s">
        <v>8313</v>
      </c>
      <c r="S106" s="6">
        <f t="shared" si="6"/>
        <v>40612.695208333331</v>
      </c>
      <c r="T106" s="7">
        <f t="shared" si="7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s="8">
        <f t="shared" si="4"/>
        <v>0.93101988997037666</v>
      </c>
      <c r="P107" s="5">
        <f t="shared" si="5"/>
        <v>39.383333333333333</v>
      </c>
      <c r="Q107" t="s">
        <v>8311</v>
      </c>
      <c r="R107" t="s">
        <v>8313</v>
      </c>
      <c r="S107" s="6">
        <f t="shared" si="6"/>
        <v>42485.724768518514</v>
      </c>
      <c r="T107" s="7">
        <f t="shared" si="7"/>
        <v>42504</v>
      </c>
    </row>
    <row r="108" spans="1:20" ht="15.75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s="8">
        <f t="shared" si="4"/>
        <v>0.99502487562189057</v>
      </c>
      <c r="P108" s="5">
        <f t="shared" si="5"/>
        <v>186.11111111111111</v>
      </c>
      <c r="Q108" t="s">
        <v>8311</v>
      </c>
      <c r="R108" t="s">
        <v>8313</v>
      </c>
      <c r="S108" s="6">
        <f t="shared" si="6"/>
        <v>40987.776631944449</v>
      </c>
      <c r="T108" s="7">
        <f t="shared" si="7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s="8">
        <f t="shared" si="4"/>
        <v>0.97592713077423554</v>
      </c>
      <c r="P109" s="5">
        <f t="shared" si="5"/>
        <v>111.37681159420291</v>
      </c>
      <c r="Q109" t="s">
        <v>8311</v>
      </c>
      <c r="R109" t="s">
        <v>8313</v>
      </c>
      <c r="S109" s="6">
        <f t="shared" si="6"/>
        <v>40635.982488425929</v>
      </c>
      <c r="T109" s="7">
        <f t="shared" si="7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s="8">
        <f t="shared" si="4"/>
        <v>0.40540540540540543</v>
      </c>
      <c r="P110" s="5">
        <f t="shared" si="5"/>
        <v>78.723404255319153</v>
      </c>
      <c r="Q110" t="s">
        <v>8311</v>
      </c>
      <c r="R110" t="s">
        <v>8313</v>
      </c>
      <c r="S110" s="6">
        <f t="shared" si="6"/>
        <v>41365.613078703704</v>
      </c>
      <c r="T110" s="7">
        <f t="shared" si="7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s="8">
        <f t="shared" si="4"/>
        <v>0.45558086560364464</v>
      </c>
      <c r="P111" s="5">
        <f t="shared" si="5"/>
        <v>46.702127659574465</v>
      </c>
      <c r="Q111" t="s">
        <v>8311</v>
      </c>
      <c r="R111" t="s">
        <v>8313</v>
      </c>
      <c r="S111" s="6">
        <f t="shared" si="6"/>
        <v>40570.025810185187</v>
      </c>
      <c r="T111" s="7">
        <f t="shared" si="7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s="8">
        <f t="shared" si="4"/>
        <v>0.76470588235294112</v>
      </c>
      <c r="P112" s="5">
        <f t="shared" si="5"/>
        <v>65.384615384615387</v>
      </c>
      <c r="Q112" t="s">
        <v>8311</v>
      </c>
      <c r="R112" t="s">
        <v>8313</v>
      </c>
      <c r="S112" s="6">
        <f t="shared" si="6"/>
        <v>41557.949687500004</v>
      </c>
      <c r="T112" s="7">
        <f t="shared" si="7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s="8">
        <f t="shared" si="4"/>
        <v>0.64695009242144175</v>
      </c>
      <c r="P113" s="5">
        <f t="shared" si="5"/>
        <v>102.0754716981132</v>
      </c>
      <c r="Q113" t="s">
        <v>8311</v>
      </c>
      <c r="R113" t="s">
        <v>8313</v>
      </c>
      <c r="S113" s="6">
        <f t="shared" si="6"/>
        <v>42125.333182870367</v>
      </c>
      <c r="T113" s="7">
        <f t="shared" si="7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s="8">
        <f t="shared" si="4"/>
        <v>0.96153846153846156</v>
      </c>
      <c r="P114" s="5">
        <f t="shared" si="5"/>
        <v>64.197530864197532</v>
      </c>
      <c r="Q114" t="s">
        <v>8311</v>
      </c>
      <c r="R114" t="s">
        <v>8313</v>
      </c>
      <c r="S114" s="6">
        <f t="shared" si="6"/>
        <v>41718.043032407404</v>
      </c>
      <c r="T114" s="7">
        <f t="shared" si="7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s="8">
        <f t="shared" si="4"/>
        <v>0.70921985815602839</v>
      </c>
      <c r="P115" s="5">
        <f t="shared" si="5"/>
        <v>90.384615384615387</v>
      </c>
      <c r="Q115" t="s">
        <v>8311</v>
      </c>
      <c r="R115" t="s">
        <v>8313</v>
      </c>
      <c r="S115" s="6">
        <f t="shared" si="6"/>
        <v>40753.758425925924</v>
      </c>
      <c r="T115" s="7">
        <f t="shared" si="7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s="8">
        <f t="shared" si="4"/>
        <v>0.967741935483871</v>
      </c>
      <c r="P116" s="5">
        <f t="shared" si="5"/>
        <v>88.571428571428569</v>
      </c>
      <c r="Q116" t="s">
        <v>8311</v>
      </c>
      <c r="R116" t="s">
        <v>8313</v>
      </c>
      <c r="S116" s="6">
        <f t="shared" si="6"/>
        <v>40861.27416666667</v>
      </c>
      <c r="T116" s="7">
        <f t="shared" si="7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s="8">
        <f t="shared" si="4"/>
        <v>0.71202531645569622</v>
      </c>
      <c r="P117" s="5">
        <f t="shared" si="5"/>
        <v>28.727272727272727</v>
      </c>
      <c r="Q117" t="s">
        <v>8311</v>
      </c>
      <c r="R117" t="s">
        <v>8313</v>
      </c>
      <c r="S117" s="6">
        <f t="shared" si="6"/>
        <v>40918.738935185182</v>
      </c>
      <c r="T117" s="7">
        <f t="shared" si="7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s="8">
        <f t="shared" si="4"/>
        <v>0.87983911513323276</v>
      </c>
      <c r="P118" s="5">
        <f t="shared" si="5"/>
        <v>69.78947368421052</v>
      </c>
      <c r="Q118" t="s">
        <v>8311</v>
      </c>
      <c r="R118" t="s">
        <v>8313</v>
      </c>
      <c r="S118" s="6">
        <f t="shared" si="6"/>
        <v>40595.497164351851</v>
      </c>
      <c r="T118" s="7">
        <f t="shared" si="7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s="8">
        <f t="shared" si="4"/>
        <v>0.9950864840719823</v>
      </c>
      <c r="P119" s="5">
        <f t="shared" si="5"/>
        <v>167.48962962962963</v>
      </c>
      <c r="Q119" t="s">
        <v>8311</v>
      </c>
      <c r="R119" t="s">
        <v>8313</v>
      </c>
      <c r="S119" s="6">
        <f t="shared" si="6"/>
        <v>40248.834999999999</v>
      </c>
      <c r="T119" s="7">
        <f t="shared" si="7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s="8">
        <f t="shared" si="4"/>
        <v>0.88470834704631274</v>
      </c>
      <c r="P120" s="5">
        <f t="shared" si="5"/>
        <v>144.91230769230768</v>
      </c>
      <c r="Q120" t="s">
        <v>8311</v>
      </c>
      <c r="R120" t="s">
        <v>8313</v>
      </c>
      <c r="S120" s="6">
        <f t="shared" si="6"/>
        <v>40723.053657407407</v>
      </c>
      <c r="T120" s="7">
        <f t="shared" si="7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s="8">
        <f t="shared" si="4"/>
        <v>0.95641682116476856</v>
      </c>
      <c r="P121" s="5">
        <f t="shared" si="5"/>
        <v>91.840540540540545</v>
      </c>
      <c r="Q121" t="s">
        <v>8311</v>
      </c>
      <c r="R121" t="s">
        <v>8313</v>
      </c>
      <c r="S121" s="6">
        <f t="shared" si="6"/>
        <v>40739.069282407407</v>
      </c>
      <c r="T121" s="7">
        <f t="shared" si="7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  <c r="O122" s="8">
        <f t="shared" si="4"/>
        <v>7000</v>
      </c>
      <c r="P122" s="5">
        <f t="shared" si="5"/>
        <v>10</v>
      </c>
      <c r="Q122" t="s">
        <v>8311</v>
      </c>
      <c r="R122" t="s">
        <v>8314</v>
      </c>
      <c r="S122" s="6">
        <f t="shared" si="6"/>
        <v>42616.049849537041</v>
      </c>
      <c r="T122" s="7">
        <f t="shared" si="7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  <c r="O123" s="8">
        <f t="shared" si="4"/>
        <v>3000</v>
      </c>
      <c r="P123" s="5">
        <f t="shared" si="5"/>
        <v>1</v>
      </c>
      <c r="Q123" t="s">
        <v>8311</v>
      </c>
      <c r="R123" t="s">
        <v>8314</v>
      </c>
      <c r="S123" s="6">
        <f t="shared" si="6"/>
        <v>42096.704976851848</v>
      </c>
      <c r="T123" s="7">
        <f t="shared" si="7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  <c r="O124" s="8" t="e">
        <f t="shared" si="4"/>
        <v>#DIV/0!</v>
      </c>
      <c r="P124" s="5" t="e">
        <f t="shared" si="5"/>
        <v>#DIV/0!</v>
      </c>
      <c r="Q124" t="s">
        <v>8311</v>
      </c>
      <c r="R124" t="s">
        <v>8314</v>
      </c>
      <c r="S124" s="6">
        <f t="shared" si="6"/>
        <v>42593.431793981479</v>
      </c>
      <c r="T124" s="7">
        <f t="shared" si="7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  <c r="O125" s="8">
        <f t="shared" si="4"/>
        <v>364.23841059602648</v>
      </c>
      <c r="P125" s="5">
        <f t="shared" si="5"/>
        <v>25.166666666666668</v>
      </c>
      <c r="Q125" t="s">
        <v>8311</v>
      </c>
      <c r="R125" t="s">
        <v>8314</v>
      </c>
      <c r="S125" s="6">
        <f t="shared" si="6"/>
        <v>41904.781990740739</v>
      </c>
      <c r="T125" s="7">
        <f t="shared" si="7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  <c r="O126" s="8" t="e">
        <f t="shared" si="4"/>
        <v>#DIV/0!</v>
      </c>
      <c r="P126" s="5" t="e">
        <f t="shared" si="5"/>
        <v>#DIV/0!</v>
      </c>
      <c r="Q126" t="s">
        <v>8311</v>
      </c>
      <c r="R126" t="s">
        <v>8314</v>
      </c>
      <c r="S126" s="6">
        <f t="shared" si="6"/>
        <v>42114.928726851853</v>
      </c>
      <c r="T126" s="7">
        <f t="shared" si="7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  <c r="O127" s="8">
        <f t="shared" si="4"/>
        <v>7.1428571428571432</v>
      </c>
      <c r="P127" s="5">
        <f t="shared" si="5"/>
        <v>11.666666666666666</v>
      </c>
      <c r="Q127" t="s">
        <v>8311</v>
      </c>
      <c r="R127" t="s">
        <v>8314</v>
      </c>
      <c r="S127" s="6">
        <f t="shared" si="6"/>
        <v>42709.993981481486</v>
      </c>
      <c r="T127" s="7">
        <f t="shared" si="7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  <c r="O128" s="8">
        <f t="shared" si="4"/>
        <v>18.024513338139869</v>
      </c>
      <c r="P128" s="5">
        <f t="shared" si="5"/>
        <v>106.69230769230769</v>
      </c>
      <c r="Q128" t="s">
        <v>8311</v>
      </c>
      <c r="R128" t="s">
        <v>8314</v>
      </c>
      <c r="S128" s="6">
        <f t="shared" si="6"/>
        <v>42135.589548611111</v>
      </c>
      <c r="T128" s="7">
        <f t="shared" si="7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  <c r="O129" s="8">
        <f t="shared" si="4"/>
        <v>42.10526315789474</v>
      </c>
      <c r="P129" s="5">
        <f t="shared" si="5"/>
        <v>47.5</v>
      </c>
      <c r="Q129" t="s">
        <v>8311</v>
      </c>
      <c r="R129" t="s">
        <v>8314</v>
      </c>
      <c r="S129" s="6">
        <f t="shared" si="6"/>
        <v>42067.62431712963</v>
      </c>
      <c r="T129" s="7">
        <f t="shared" si="7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  <c r="O130" s="8">
        <f t="shared" si="4"/>
        <v>53.561863952865558</v>
      </c>
      <c r="P130" s="5">
        <f t="shared" si="5"/>
        <v>311.16666666666669</v>
      </c>
      <c r="Q130" t="s">
        <v>8311</v>
      </c>
      <c r="R130" t="s">
        <v>8314</v>
      </c>
      <c r="S130" s="6">
        <f t="shared" si="6"/>
        <v>42628.22792824074</v>
      </c>
      <c r="T130" s="7">
        <f t="shared" si="7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  <c r="O131" s="8" t="e">
        <f t="shared" ref="O131:O194" si="8">D131/E131</f>
        <v>#DIV/0!</v>
      </c>
      <c r="P131" s="5" t="e">
        <f t="shared" ref="P131:P194" si="9">E131/L131</f>
        <v>#DIV/0!</v>
      </c>
      <c r="Q131" t="s">
        <v>8311</v>
      </c>
      <c r="R131" t="s">
        <v>8314</v>
      </c>
      <c r="S131" s="6">
        <f t="shared" ref="S131:S194" si="10">(((J131/60)/60)/24)+DATE(1970,1,1)</f>
        <v>41882.937303240738</v>
      </c>
      <c r="T131" s="7">
        <f t="shared" ref="T131:T194" si="11">(((I131/60)/60)/24)+DATE(1970,1,1)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  <c r="O132" s="8" t="e">
        <f t="shared" si="8"/>
        <v>#DIV/0!</v>
      </c>
      <c r="P132" s="5" t="e">
        <f t="shared" si="9"/>
        <v>#DIV/0!</v>
      </c>
      <c r="Q132" t="s">
        <v>8311</v>
      </c>
      <c r="R132" t="s">
        <v>8314</v>
      </c>
      <c r="S132" s="6">
        <f t="shared" si="10"/>
        <v>41778.915416666663</v>
      </c>
      <c r="T132" s="7">
        <f t="shared" si="11"/>
        <v>41806.844444444447</v>
      </c>
    </row>
    <row r="133" spans="1:20" ht="15.75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  <c r="O133" s="8" t="e">
        <f t="shared" si="8"/>
        <v>#DIV/0!</v>
      </c>
      <c r="P133" s="5" t="e">
        <f t="shared" si="9"/>
        <v>#DIV/0!</v>
      </c>
      <c r="Q133" t="s">
        <v>8311</v>
      </c>
      <c r="R133" t="s">
        <v>8314</v>
      </c>
      <c r="S133" s="6">
        <f t="shared" si="10"/>
        <v>42541.837511574078</v>
      </c>
      <c r="T133" s="7">
        <f t="shared" si="11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  <c r="O134" s="8">
        <f t="shared" si="8"/>
        <v>10.450685826257349</v>
      </c>
      <c r="P134" s="5">
        <f t="shared" si="9"/>
        <v>94.506172839506178</v>
      </c>
      <c r="Q134" t="s">
        <v>8311</v>
      </c>
      <c r="R134" t="s">
        <v>8314</v>
      </c>
      <c r="S134" s="6">
        <f t="shared" si="10"/>
        <v>41905.812581018516</v>
      </c>
      <c r="T134" s="7">
        <f t="shared" si="11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  <c r="O135" s="8" t="e">
        <f t="shared" si="8"/>
        <v>#DIV/0!</v>
      </c>
      <c r="P135" s="5" t="e">
        <f t="shared" si="9"/>
        <v>#DIV/0!</v>
      </c>
      <c r="Q135" t="s">
        <v>8311</v>
      </c>
      <c r="R135" t="s">
        <v>8314</v>
      </c>
      <c r="S135" s="6">
        <f t="shared" si="10"/>
        <v>42491.80768518518</v>
      </c>
      <c r="T135" s="7">
        <f t="shared" si="11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  <c r="O136" s="8" t="e">
        <f t="shared" si="8"/>
        <v>#DIV/0!</v>
      </c>
      <c r="P136" s="5" t="e">
        <f t="shared" si="9"/>
        <v>#DIV/0!</v>
      </c>
      <c r="Q136" t="s">
        <v>8311</v>
      </c>
      <c r="R136" t="s">
        <v>8314</v>
      </c>
      <c r="S136" s="6">
        <f t="shared" si="10"/>
        <v>42221.909930555557</v>
      </c>
      <c r="T136" s="7">
        <f t="shared" si="11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  <c r="O137" s="8">
        <f t="shared" si="8"/>
        <v>7.4441687344913152</v>
      </c>
      <c r="P137" s="5">
        <f t="shared" si="9"/>
        <v>80.599999999999994</v>
      </c>
      <c r="Q137" t="s">
        <v>8311</v>
      </c>
      <c r="R137" t="s">
        <v>8314</v>
      </c>
      <c r="S137" s="6">
        <f t="shared" si="10"/>
        <v>41788.381909722222</v>
      </c>
      <c r="T137" s="7">
        <f t="shared" si="11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  <c r="O138" s="8" t="e">
        <f t="shared" si="8"/>
        <v>#DIV/0!</v>
      </c>
      <c r="P138" s="5" t="e">
        <f t="shared" si="9"/>
        <v>#DIV/0!</v>
      </c>
      <c r="Q138" t="s">
        <v>8311</v>
      </c>
      <c r="R138" t="s">
        <v>8314</v>
      </c>
      <c r="S138" s="6">
        <f t="shared" si="10"/>
        <v>42096.410115740742</v>
      </c>
      <c r="T138" s="7">
        <f t="shared" si="11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  <c r="O139" s="8" t="e">
        <f t="shared" si="8"/>
        <v>#DIV/0!</v>
      </c>
      <c r="P139" s="5" t="e">
        <f t="shared" si="9"/>
        <v>#DIV/0!</v>
      </c>
      <c r="Q139" t="s">
        <v>8311</v>
      </c>
      <c r="R139" t="s">
        <v>8314</v>
      </c>
      <c r="S139" s="6">
        <f t="shared" si="10"/>
        <v>42239.573993055557</v>
      </c>
      <c r="T139" s="7">
        <f t="shared" si="11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  <c r="O140" s="8">
        <f t="shared" si="8"/>
        <v>31.833616298811545</v>
      </c>
      <c r="P140" s="5">
        <f t="shared" si="9"/>
        <v>81.241379310344826</v>
      </c>
      <c r="Q140" t="s">
        <v>8311</v>
      </c>
      <c r="R140" t="s">
        <v>8314</v>
      </c>
      <c r="S140" s="6">
        <f t="shared" si="10"/>
        <v>42186.257418981477</v>
      </c>
      <c r="T140" s="7">
        <f t="shared" si="11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  <c r="O141" s="8">
        <f t="shared" si="8"/>
        <v>1</v>
      </c>
      <c r="P141" s="5">
        <f t="shared" si="9"/>
        <v>500</v>
      </c>
      <c r="Q141" t="s">
        <v>8311</v>
      </c>
      <c r="R141" t="s">
        <v>8314</v>
      </c>
      <c r="S141" s="6">
        <f t="shared" si="10"/>
        <v>42187.920972222222</v>
      </c>
      <c r="T141" s="7">
        <f t="shared" si="11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  <c r="O142" s="8" t="e">
        <f t="shared" si="8"/>
        <v>#DIV/0!</v>
      </c>
      <c r="P142" s="5" t="e">
        <f t="shared" si="9"/>
        <v>#DIV/0!</v>
      </c>
      <c r="Q142" t="s">
        <v>8311</v>
      </c>
      <c r="R142" t="s">
        <v>8314</v>
      </c>
      <c r="S142" s="6">
        <f t="shared" si="10"/>
        <v>42053.198287037041</v>
      </c>
      <c r="T142" s="7">
        <f t="shared" si="11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  <c r="O143" s="8">
        <f t="shared" si="8"/>
        <v>9.2807424593967518</v>
      </c>
      <c r="P143" s="5">
        <f t="shared" si="9"/>
        <v>46.178571428571431</v>
      </c>
      <c r="Q143" t="s">
        <v>8311</v>
      </c>
      <c r="R143" t="s">
        <v>8314</v>
      </c>
      <c r="S143" s="6">
        <f t="shared" si="10"/>
        <v>42110.153043981481</v>
      </c>
      <c r="T143" s="7">
        <f t="shared" si="11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  <c r="O144" s="8">
        <f t="shared" si="8"/>
        <v>300</v>
      </c>
      <c r="P144" s="5">
        <f t="shared" si="9"/>
        <v>10</v>
      </c>
      <c r="Q144" t="s">
        <v>8311</v>
      </c>
      <c r="R144" t="s">
        <v>8314</v>
      </c>
      <c r="S144" s="6">
        <f t="shared" si="10"/>
        <v>41938.893263888887</v>
      </c>
      <c r="T144" s="7">
        <f t="shared" si="11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  <c r="O145" s="8" t="e">
        <f t="shared" si="8"/>
        <v>#DIV/0!</v>
      </c>
      <c r="P145" s="5" t="e">
        <f t="shared" si="9"/>
        <v>#DIV/0!</v>
      </c>
      <c r="Q145" t="s">
        <v>8311</v>
      </c>
      <c r="R145" t="s">
        <v>8314</v>
      </c>
      <c r="S145" s="6">
        <f t="shared" si="10"/>
        <v>42559.064143518524</v>
      </c>
      <c r="T145" s="7">
        <f t="shared" si="11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  <c r="O146" s="8">
        <f t="shared" si="8"/>
        <v>3.6231884057971016</v>
      </c>
      <c r="P146" s="5">
        <f t="shared" si="9"/>
        <v>55.945945945945944</v>
      </c>
      <c r="Q146" t="s">
        <v>8311</v>
      </c>
      <c r="R146" t="s">
        <v>8314</v>
      </c>
      <c r="S146" s="6">
        <f t="shared" si="10"/>
        <v>42047.762407407412</v>
      </c>
      <c r="T146" s="7">
        <f t="shared" si="11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  <c r="O147" s="8">
        <f t="shared" si="8"/>
        <v>13.31360946745562</v>
      </c>
      <c r="P147" s="5">
        <f t="shared" si="9"/>
        <v>37.555555555555557</v>
      </c>
      <c r="Q147" t="s">
        <v>8311</v>
      </c>
      <c r="R147" t="s">
        <v>8314</v>
      </c>
      <c r="S147" s="6">
        <f t="shared" si="10"/>
        <v>42200.542268518519</v>
      </c>
      <c r="T147" s="7">
        <f t="shared" si="11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  <c r="O148" s="8">
        <f t="shared" si="8"/>
        <v>173.91304347826087</v>
      </c>
      <c r="P148" s="5">
        <f t="shared" si="9"/>
        <v>38.333333333333336</v>
      </c>
      <c r="Q148" t="s">
        <v>8311</v>
      </c>
      <c r="R148" t="s">
        <v>8314</v>
      </c>
      <c r="S148" s="6">
        <f t="shared" si="10"/>
        <v>42693.016180555554</v>
      </c>
      <c r="T148" s="7">
        <f t="shared" si="11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  <c r="O149" s="8" t="e">
        <f t="shared" si="8"/>
        <v>#DIV/0!</v>
      </c>
      <c r="P149" s="5" t="e">
        <f t="shared" si="9"/>
        <v>#DIV/0!</v>
      </c>
      <c r="Q149" t="s">
        <v>8311</v>
      </c>
      <c r="R149" t="s">
        <v>8314</v>
      </c>
      <c r="S149" s="6">
        <f t="shared" si="10"/>
        <v>41969.767824074079</v>
      </c>
      <c r="T149" s="7">
        <f t="shared" si="11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  <c r="O150" s="8">
        <f t="shared" si="8"/>
        <v>1250</v>
      </c>
      <c r="P150" s="5">
        <f t="shared" si="9"/>
        <v>20</v>
      </c>
      <c r="Q150" t="s">
        <v>8311</v>
      </c>
      <c r="R150" t="s">
        <v>8314</v>
      </c>
      <c r="S150" s="6">
        <f t="shared" si="10"/>
        <v>42397.281666666662</v>
      </c>
      <c r="T150" s="7">
        <f t="shared" si="11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  <c r="O151" s="8">
        <f t="shared" si="8"/>
        <v>108.69565217391305</v>
      </c>
      <c r="P151" s="5">
        <f t="shared" si="9"/>
        <v>15.333333333333334</v>
      </c>
      <c r="Q151" t="s">
        <v>8311</v>
      </c>
      <c r="R151" t="s">
        <v>8314</v>
      </c>
      <c r="S151" s="6">
        <f t="shared" si="10"/>
        <v>41968.172106481477</v>
      </c>
      <c r="T151" s="7">
        <f t="shared" si="11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  <c r="O152" s="8">
        <f t="shared" si="8"/>
        <v>4.31721572794899</v>
      </c>
      <c r="P152" s="5">
        <f t="shared" si="9"/>
        <v>449.43283582089555</v>
      </c>
      <c r="Q152" t="s">
        <v>8311</v>
      </c>
      <c r="R152" t="s">
        <v>8314</v>
      </c>
      <c r="S152" s="6">
        <f t="shared" si="10"/>
        <v>42090.161828703705</v>
      </c>
      <c r="T152" s="7">
        <f t="shared" si="11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  <c r="O153" s="8">
        <f t="shared" si="8"/>
        <v>1785.7142857142858</v>
      </c>
      <c r="P153" s="5">
        <f t="shared" si="9"/>
        <v>28</v>
      </c>
      <c r="Q153" t="s">
        <v>8311</v>
      </c>
      <c r="R153" t="s">
        <v>8314</v>
      </c>
      <c r="S153" s="6">
        <f t="shared" si="10"/>
        <v>42113.550821759258</v>
      </c>
      <c r="T153" s="7">
        <f t="shared" si="11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  <c r="O154" s="8">
        <f t="shared" si="8"/>
        <v>12666.666666666666</v>
      </c>
      <c r="P154" s="5">
        <f t="shared" si="9"/>
        <v>15</v>
      </c>
      <c r="Q154" t="s">
        <v>8311</v>
      </c>
      <c r="R154" t="s">
        <v>8314</v>
      </c>
      <c r="S154" s="6">
        <f t="shared" si="10"/>
        <v>41875.077546296299</v>
      </c>
      <c r="T154" s="7">
        <f t="shared" si="11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  <c r="O155" s="8">
        <f t="shared" si="8"/>
        <v>139.27576601671308</v>
      </c>
      <c r="P155" s="5">
        <f t="shared" si="9"/>
        <v>35.9</v>
      </c>
      <c r="Q155" t="s">
        <v>8311</v>
      </c>
      <c r="R155" t="s">
        <v>8314</v>
      </c>
      <c r="S155" s="6">
        <f t="shared" si="10"/>
        <v>41933.586157407408</v>
      </c>
      <c r="T155" s="7">
        <f t="shared" si="11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  <c r="O156" s="8">
        <f t="shared" si="8"/>
        <v>37.5</v>
      </c>
      <c r="P156" s="5">
        <f t="shared" si="9"/>
        <v>13.333333333333334</v>
      </c>
      <c r="Q156" t="s">
        <v>8311</v>
      </c>
      <c r="R156" t="s">
        <v>8314</v>
      </c>
      <c r="S156" s="6">
        <f t="shared" si="10"/>
        <v>42115.547395833331</v>
      </c>
      <c r="T156" s="7">
        <f t="shared" si="11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  <c r="O157" s="8">
        <f t="shared" si="8"/>
        <v>16666.666666666668</v>
      </c>
      <c r="P157" s="5">
        <f t="shared" si="9"/>
        <v>20.25</v>
      </c>
      <c r="Q157" t="s">
        <v>8311</v>
      </c>
      <c r="R157" t="s">
        <v>8314</v>
      </c>
      <c r="S157" s="6">
        <f t="shared" si="10"/>
        <v>42168.559432870374</v>
      </c>
      <c r="T157" s="7">
        <f t="shared" si="11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  <c r="O158" s="8">
        <f t="shared" si="8"/>
        <v>19.607843137254903</v>
      </c>
      <c r="P158" s="5">
        <f t="shared" si="9"/>
        <v>119</v>
      </c>
      <c r="Q158" t="s">
        <v>8311</v>
      </c>
      <c r="R158" t="s">
        <v>8314</v>
      </c>
      <c r="S158" s="6">
        <f t="shared" si="10"/>
        <v>41794.124953703707</v>
      </c>
      <c r="T158" s="7">
        <f t="shared" si="11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  <c r="O159" s="8">
        <f t="shared" si="8"/>
        <v>374.375</v>
      </c>
      <c r="P159" s="5">
        <f t="shared" si="9"/>
        <v>4</v>
      </c>
      <c r="Q159" t="s">
        <v>8311</v>
      </c>
      <c r="R159" t="s">
        <v>8314</v>
      </c>
      <c r="S159" s="6">
        <f t="shared" si="10"/>
        <v>42396.911712962959</v>
      </c>
      <c r="T159" s="7">
        <f t="shared" si="11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  <c r="O160" s="8" t="e">
        <f t="shared" si="8"/>
        <v>#DIV/0!</v>
      </c>
      <c r="P160" s="5" t="e">
        <f t="shared" si="9"/>
        <v>#DIV/0!</v>
      </c>
      <c r="Q160" t="s">
        <v>8311</v>
      </c>
      <c r="R160" t="s">
        <v>8314</v>
      </c>
      <c r="S160" s="6">
        <f t="shared" si="10"/>
        <v>41904.07671296296</v>
      </c>
      <c r="T160" s="7">
        <f t="shared" si="11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  <c r="O161" s="8">
        <f t="shared" si="8"/>
        <v>50000</v>
      </c>
      <c r="P161" s="5">
        <f t="shared" si="9"/>
        <v>10</v>
      </c>
      <c r="Q161" t="s">
        <v>8311</v>
      </c>
      <c r="R161" t="s">
        <v>8314</v>
      </c>
      <c r="S161" s="6">
        <f t="shared" si="10"/>
        <v>42514.434548611112</v>
      </c>
      <c r="T161" s="7">
        <f t="shared" si="11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 s="8" t="e">
        <f t="shared" si="8"/>
        <v>#DIV/0!</v>
      </c>
      <c r="P162" s="5" t="e">
        <f t="shared" si="9"/>
        <v>#DIV/0!</v>
      </c>
      <c r="Q162" t="s">
        <v>8311</v>
      </c>
      <c r="R162" t="s">
        <v>8315</v>
      </c>
      <c r="S162" s="6">
        <f t="shared" si="10"/>
        <v>42171.913090277783</v>
      </c>
      <c r="T162" s="7">
        <f t="shared" si="11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 s="8">
        <f t="shared" si="8"/>
        <v>10000</v>
      </c>
      <c r="P163" s="5">
        <f t="shared" si="9"/>
        <v>5</v>
      </c>
      <c r="Q163" t="s">
        <v>8311</v>
      </c>
      <c r="R163" t="s">
        <v>8315</v>
      </c>
      <c r="S163" s="6">
        <f t="shared" si="10"/>
        <v>41792.687442129631</v>
      </c>
      <c r="T163" s="7">
        <f t="shared" si="11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 s="8">
        <f t="shared" si="8"/>
        <v>6.4367816091954024</v>
      </c>
      <c r="P164" s="5">
        <f t="shared" si="9"/>
        <v>43.5</v>
      </c>
      <c r="Q164" t="s">
        <v>8311</v>
      </c>
      <c r="R164" t="s">
        <v>8315</v>
      </c>
      <c r="S164" s="6">
        <f t="shared" si="10"/>
        <v>41835.126805555556</v>
      </c>
      <c r="T164" s="7">
        <f t="shared" si="11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 s="8" t="e">
        <f t="shared" si="8"/>
        <v>#DIV/0!</v>
      </c>
      <c r="P165" s="5" t="e">
        <f t="shared" si="9"/>
        <v>#DIV/0!</v>
      </c>
      <c r="Q165" t="s">
        <v>8311</v>
      </c>
      <c r="R165" t="s">
        <v>8315</v>
      </c>
      <c r="S165" s="6">
        <f t="shared" si="10"/>
        <v>42243.961273148147</v>
      </c>
      <c r="T165" s="7">
        <f t="shared" si="11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 s="8">
        <f t="shared" si="8"/>
        <v>187.5</v>
      </c>
      <c r="P166" s="5">
        <f t="shared" si="9"/>
        <v>91.428571428571431</v>
      </c>
      <c r="Q166" t="s">
        <v>8311</v>
      </c>
      <c r="R166" t="s">
        <v>8315</v>
      </c>
      <c r="S166" s="6">
        <f t="shared" si="10"/>
        <v>41841.762743055559</v>
      </c>
      <c r="T166" s="7">
        <f t="shared" si="11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 s="8" t="e">
        <f t="shared" si="8"/>
        <v>#DIV/0!</v>
      </c>
      <c r="P167" s="5" t="e">
        <f t="shared" si="9"/>
        <v>#DIV/0!</v>
      </c>
      <c r="Q167" t="s">
        <v>8311</v>
      </c>
      <c r="R167" t="s">
        <v>8315</v>
      </c>
      <c r="S167" s="6">
        <f t="shared" si="10"/>
        <v>42351.658842592587</v>
      </c>
      <c r="T167" s="7">
        <f t="shared" si="11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 s="8">
        <f t="shared" si="8"/>
        <v>1.6666666666666667</v>
      </c>
      <c r="P168" s="5">
        <f t="shared" si="9"/>
        <v>3000</v>
      </c>
      <c r="Q168" t="s">
        <v>8311</v>
      </c>
      <c r="R168" t="s">
        <v>8315</v>
      </c>
      <c r="S168" s="6">
        <f t="shared" si="10"/>
        <v>42721.075949074075</v>
      </c>
      <c r="T168" s="7">
        <f t="shared" si="11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 s="8">
        <f t="shared" si="8"/>
        <v>10000</v>
      </c>
      <c r="P169" s="5">
        <f t="shared" si="9"/>
        <v>5.5</v>
      </c>
      <c r="Q169" t="s">
        <v>8311</v>
      </c>
      <c r="R169" t="s">
        <v>8315</v>
      </c>
      <c r="S169" s="6">
        <f t="shared" si="10"/>
        <v>42160.927488425921</v>
      </c>
      <c r="T169" s="7">
        <f t="shared" si="11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 s="8">
        <f t="shared" si="8"/>
        <v>24.615384615384617</v>
      </c>
      <c r="P170" s="5">
        <f t="shared" si="9"/>
        <v>108.33333333333333</v>
      </c>
      <c r="Q170" t="s">
        <v>8311</v>
      </c>
      <c r="R170" t="s">
        <v>8315</v>
      </c>
      <c r="S170" s="6">
        <f t="shared" si="10"/>
        <v>42052.83530092593</v>
      </c>
      <c r="T170" s="7">
        <f t="shared" si="11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 s="8">
        <f t="shared" si="8"/>
        <v>4.4642857142857144</v>
      </c>
      <c r="P171" s="5">
        <f t="shared" si="9"/>
        <v>56</v>
      </c>
      <c r="Q171" t="s">
        <v>8311</v>
      </c>
      <c r="R171" t="s">
        <v>8315</v>
      </c>
      <c r="S171" s="6">
        <f t="shared" si="10"/>
        <v>41900.505312499998</v>
      </c>
      <c r="T171" s="7">
        <f t="shared" si="11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 s="8">
        <f t="shared" si="8"/>
        <v>30.76923076923077</v>
      </c>
      <c r="P172" s="5">
        <f t="shared" si="9"/>
        <v>32.5</v>
      </c>
      <c r="Q172" t="s">
        <v>8311</v>
      </c>
      <c r="R172" t="s">
        <v>8315</v>
      </c>
      <c r="S172" s="6">
        <f t="shared" si="10"/>
        <v>42216.977812500001</v>
      </c>
      <c r="T172" s="7">
        <f t="shared" si="11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 s="8">
        <f t="shared" si="8"/>
        <v>50000</v>
      </c>
      <c r="P173" s="5">
        <f t="shared" si="9"/>
        <v>1</v>
      </c>
      <c r="Q173" t="s">
        <v>8311</v>
      </c>
      <c r="R173" t="s">
        <v>8315</v>
      </c>
      <c r="S173" s="6">
        <f t="shared" si="10"/>
        <v>42534.180717592593</v>
      </c>
      <c r="T173" s="7">
        <f t="shared" si="11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 s="8" t="e">
        <f t="shared" si="8"/>
        <v>#DIV/0!</v>
      </c>
      <c r="P174" s="5" t="e">
        <f t="shared" si="9"/>
        <v>#DIV/0!</v>
      </c>
      <c r="Q174" t="s">
        <v>8311</v>
      </c>
      <c r="R174" t="s">
        <v>8315</v>
      </c>
      <c r="S174" s="6">
        <f t="shared" si="10"/>
        <v>42047.394942129627</v>
      </c>
      <c r="T174" s="7">
        <f t="shared" si="11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 s="8" t="e">
        <f t="shared" si="8"/>
        <v>#DIV/0!</v>
      </c>
      <c r="P175" s="5" t="e">
        <f t="shared" si="9"/>
        <v>#DIV/0!</v>
      </c>
      <c r="Q175" t="s">
        <v>8311</v>
      </c>
      <c r="R175" t="s">
        <v>8315</v>
      </c>
      <c r="S175" s="6">
        <f t="shared" si="10"/>
        <v>42033.573009259257</v>
      </c>
      <c r="T175" s="7">
        <f t="shared" si="11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 s="8" t="e">
        <f t="shared" si="8"/>
        <v>#DIV/0!</v>
      </c>
      <c r="P176" s="5" t="e">
        <f t="shared" si="9"/>
        <v>#DIV/0!</v>
      </c>
      <c r="Q176" t="s">
        <v>8311</v>
      </c>
      <c r="R176" t="s">
        <v>8315</v>
      </c>
      <c r="S176" s="6">
        <f t="shared" si="10"/>
        <v>42072.758981481486</v>
      </c>
      <c r="T176" s="7">
        <f t="shared" si="11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 s="8">
        <f t="shared" si="8"/>
        <v>15.420200462606013</v>
      </c>
      <c r="P177" s="5">
        <f t="shared" si="9"/>
        <v>49.884615384615387</v>
      </c>
      <c r="Q177" t="s">
        <v>8311</v>
      </c>
      <c r="R177" t="s">
        <v>8315</v>
      </c>
      <c r="S177" s="6">
        <f t="shared" si="10"/>
        <v>41855.777905092589</v>
      </c>
      <c r="T177" s="7">
        <f t="shared" si="11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 s="8" t="e">
        <f t="shared" si="8"/>
        <v>#DIV/0!</v>
      </c>
      <c r="P178" s="5" t="e">
        <f t="shared" si="9"/>
        <v>#DIV/0!</v>
      </c>
      <c r="Q178" t="s">
        <v>8311</v>
      </c>
      <c r="R178" t="s">
        <v>8315</v>
      </c>
      <c r="S178" s="6">
        <f t="shared" si="10"/>
        <v>42191.824062500003</v>
      </c>
      <c r="T178" s="7">
        <f t="shared" si="11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 s="8">
        <f t="shared" si="8"/>
        <v>2.5</v>
      </c>
      <c r="P179" s="5">
        <f t="shared" si="9"/>
        <v>25.714285714285715</v>
      </c>
      <c r="Q179" t="s">
        <v>8311</v>
      </c>
      <c r="R179" t="s">
        <v>8315</v>
      </c>
      <c r="S179" s="6">
        <f t="shared" si="10"/>
        <v>42070.047754629632</v>
      </c>
      <c r="T179" s="7">
        <f t="shared" si="11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 s="8" t="e">
        <f t="shared" si="8"/>
        <v>#DIV/0!</v>
      </c>
      <c r="P180" s="5" t="e">
        <f t="shared" si="9"/>
        <v>#DIV/0!</v>
      </c>
      <c r="Q180" t="s">
        <v>8311</v>
      </c>
      <c r="R180" t="s">
        <v>8315</v>
      </c>
      <c r="S180" s="6">
        <f t="shared" si="10"/>
        <v>42304.955381944441</v>
      </c>
      <c r="T180" s="7">
        <f t="shared" si="11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 s="8">
        <f t="shared" si="8"/>
        <v>5</v>
      </c>
      <c r="P181" s="5">
        <f t="shared" si="9"/>
        <v>100</v>
      </c>
      <c r="Q181" t="s">
        <v>8311</v>
      </c>
      <c r="R181" t="s">
        <v>8315</v>
      </c>
      <c r="S181" s="6">
        <f t="shared" si="10"/>
        <v>42403.080497685187</v>
      </c>
      <c r="T181" s="7">
        <f t="shared" si="11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 s="8">
        <f t="shared" si="8"/>
        <v>2.9925187032418954</v>
      </c>
      <c r="P182" s="5">
        <f t="shared" si="9"/>
        <v>30.846153846153847</v>
      </c>
      <c r="Q182" t="s">
        <v>8311</v>
      </c>
      <c r="R182" t="s">
        <v>8315</v>
      </c>
      <c r="S182" s="6">
        <f t="shared" si="10"/>
        <v>42067.991238425922</v>
      </c>
      <c r="T182" s="7">
        <f t="shared" si="11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 s="8">
        <f t="shared" si="8"/>
        <v>4.7409972299168972</v>
      </c>
      <c r="P183" s="5">
        <f t="shared" si="9"/>
        <v>180.5</v>
      </c>
      <c r="Q183" t="s">
        <v>8311</v>
      </c>
      <c r="R183" t="s">
        <v>8315</v>
      </c>
      <c r="S183" s="6">
        <f t="shared" si="10"/>
        <v>42147.741840277777</v>
      </c>
      <c r="T183" s="7">
        <f t="shared" si="11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 s="8" t="e">
        <f t="shared" si="8"/>
        <v>#DIV/0!</v>
      </c>
      <c r="P184" s="5" t="e">
        <f t="shared" si="9"/>
        <v>#DIV/0!</v>
      </c>
      <c r="Q184" t="s">
        <v>8311</v>
      </c>
      <c r="R184" t="s">
        <v>8315</v>
      </c>
      <c r="S184" s="6">
        <f t="shared" si="10"/>
        <v>42712.011944444443</v>
      </c>
      <c r="T184" s="7">
        <f t="shared" si="11"/>
        <v>42742.011944444443</v>
      </c>
    </row>
    <row r="185" spans="1:20" ht="15.75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 s="8">
        <f t="shared" si="8"/>
        <v>2.788933511825078</v>
      </c>
      <c r="P185" s="5">
        <f t="shared" si="9"/>
        <v>373.5</v>
      </c>
      <c r="Q185" t="s">
        <v>8311</v>
      </c>
      <c r="R185" t="s">
        <v>8315</v>
      </c>
      <c r="S185" s="6">
        <f t="shared" si="10"/>
        <v>41939.810300925928</v>
      </c>
      <c r="T185" s="7">
        <f t="shared" si="11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 s="8">
        <f t="shared" si="8"/>
        <v>29.411764705882351</v>
      </c>
      <c r="P186" s="5">
        <f t="shared" si="9"/>
        <v>25.5</v>
      </c>
      <c r="Q186" t="s">
        <v>8311</v>
      </c>
      <c r="R186" t="s">
        <v>8315</v>
      </c>
      <c r="S186" s="6">
        <f t="shared" si="10"/>
        <v>41825.791226851856</v>
      </c>
      <c r="T186" s="7">
        <f t="shared" si="11"/>
        <v>41883.165972222225</v>
      </c>
    </row>
    <row r="187" spans="1:20" ht="15.75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 s="8">
        <f t="shared" si="8"/>
        <v>18.181818181818183</v>
      </c>
      <c r="P187" s="5">
        <f t="shared" si="9"/>
        <v>220</v>
      </c>
      <c r="Q187" t="s">
        <v>8311</v>
      </c>
      <c r="R187" t="s">
        <v>8315</v>
      </c>
      <c r="S187" s="6">
        <f t="shared" si="10"/>
        <v>42570.91133101852</v>
      </c>
      <c r="T187" s="7">
        <f t="shared" si="11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 s="8" t="e">
        <f t="shared" si="8"/>
        <v>#DIV/0!</v>
      </c>
      <c r="P188" s="5" t="e">
        <f t="shared" si="9"/>
        <v>#DIV/0!</v>
      </c>
      <c r="Q188" t="s">
        <v>8311</v>
      </c>
      <c r="R188" t="s">
        <v>8315</v>
      </c>
      <c r="S188" s="6">
        <f t="shared" si="10"/>
        <v>42767.812893518523</v>
      </c>
      <c r="T188" s="7">
        <f t="shared" si="11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 s="8">
        <f t="shared" si="8"/>
        <v>6.25</v>
      </c>
      <c r="P189" s="5">
        <f t="shared" si="9"/>
        <v>160</v>
      </c>
      <c r="Q189" t="s">
        <v>8311</v>
      </c>
      <c r="R189" t="s">
        <v>8315</v>
      </c>
      <c r="S189" s="6">
        <f t="shared" si="10"/>
        <v>42182.234456018516</v>
      </c>
      <c r="T189" s="7">
        <f t="shared" si="11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 s="8" t="e">
        <f t="shared" si="8"/>
        <v>#DIV/0!</v>
      </c>
      <c r="P190" s="5" t="e">
        <f t="shared" si="9"/>
        <v>#DIV/0!</v>
      </c>
      <c r="Q190" t="s">
        <v>8311</v>
      </c>
      <c r="R190" t="s">
        <v>8315</v>
      </c>
      <c r="S190" s="6">
        <f t="shared" si="10"/>
        <v>41857.18304398148</v>
      </c>
      <c r="T190" s="7">
        <f t="shared" si="11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 s="8">
        <f t="shared" si="8"/>
        <v>1449.2753623188405</v>
      </c>
      <c r="P191" s="5">
        <f t="shared" si="9"/>
        <v>69</v>
      </c>
      <c r="Q191" t="s">
        <v>8311</v>
      </c>
      <c r="R191" t="s">
        <v>8315</v>
      </c>
      <c r="S191" s="6">
        <f t="shared" si="10"/>
        <v>42556.690706018519</v>
      </c>
      <c r="T191" s="7">
        <f t="shared" si="11"/>
        <v>42616.690706018519</v>
      </c>
    </row>
    <row r="192" spans="1:20" ht="15.75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 s="8">
        <f t="shared" si="8"/>
        <v>240</v>
      </c>
      <c r="P192" s="5">
        <f t="shared" si="9"/>
        <v>50</v>
      </c>
      <c r="Q192" t="s">
        <v>8311</v>
      </c>
      <c r="R192" t="s">
        <v>8315</v>
      </c>
      <c r="S192" s="6">
        <f t="shared" si="10"/>
        <v>42527.650995370372</v>
      </c>
      <c r="T192" s="7">
        <f t="shared" si="11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 s="8">
        <f t="shared" si="8"/>
        <v>20</v>
      </c>
      <c r="P193" s="5">
        <f t="shared" si="9"/>
        <v>83.333333333333329</v>
      </c>
      <c r="Q193" t="s">
        <v>8311</v>
      </c>
      <c r="R193" t="s">
        <v>8315</v>
      </c>
      <c r="S193" s="6">
        <f t="shared" si="10"/>
        <v>42239.441412037035</v>
      </c>
      <c r="T193" s="7">
        <f t="shared" si="11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 s="8">
        <f t="shared" si="8"/>
        <v>58823.529411764706</v>
      </c>
      <c r="P194" s="5">
        <f t="shared" si="9"/>
        <v>5.666666666666667</v>
      </c>
      <c r="Q194" t="s">
        <v>8311</v>
      </c>
      <c r="R194" t="s">
        <v>8315</v>
      </c>
      <c r="S194" s="6">
        <f t="shared" si="10"/>
        <v>41899.792037037041</v>
      </c>
      <c r="T194" s="7">
        <f t="shared" si="11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 s="8" t="e">
        <f t="shared" ref="O195:O258" si="12">D195/E195</f>
        <v>#DIV/0!</v>
      </c>
      <c r="P195" s="5" t="e">
        <f t="shared" ref="P195:P258" si="13">E195/L195</f>
        <v>#DIV/0!</v>
      </c>
      <c r="Q195" t="s">
        <v>8311</v>
      </c>
      <c r="R195" t="s">
        <v>8315</v>
      </c>
      <c r="S195" s="6">
        <f t="shared" ref="S195:S258" si="14">(((J195/60)/60)/24)+DATE(1970,1,1)</f>
        <v>41911.934791666667</v>
      </c>
      <c r="T195" s="7">
        <f t="shared" ref="T195:T258" si="15">(((I195/60)/60)/24)+DATE(1970,1,1)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 s="8">
        <f t="shared" si="12"/>
        <v>833.33333333333337</v>
      </c>
      <c r="P196" s="5">
        <f t="shared" si="13"/>
        <v>1</v>
      </c>
      <c r="Q196" t="s">
        <v>8311</v>
      </c>
      <c r="R196" t="s">
        <v>8315</v>
      </c>
      <c r="S196" s="6">
        <f t="shared" si="14"/>
        <v>42375.996886574074</v>
      </c>
      <c r="T196" s="7">
        <f t="shared" si="15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 s="8" t="e">
        <f t="shared" si="12"/>
        <v>#DIV/0!</v>
      </c>
      <c r="P197" s="5" t="e">
        <f t="shared" si="13"/>
        <v>#DIV/0!</v>
      </c>
      <c r="Q197" t="s">
        <v>8311</v>
      </c>
      <c r="R197" t="s">
        <v>8315</v>
      </c>
      <c r="S197" s="6">
        <f t="shared" si="14"/>
        <v>42135.67050925926</v>
      </c>
      <c r="T197" s="7">
        <f t="shared" si="15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 s="8">
        <f t="shared" si="12"/>
        <v>2.3890784982935154</v>
      </c>
      <c r="P198" s="5">
        <f t="shared" si="13"/>
        <v>77.10526315789474</v>
      </c>
      <c r="Q198" t="s">
        <v>8311</v>
      </c>
      <c r="R198" t="s">
        <v>8315</v>
      </c>
      <c r="S198" s="6">
        <f t="shared" si="14"/>
        <v>42259.542800925927</v>
      </c>
      <c r="T198" s="7">
        <f t="shared" si="15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 s="8">
        <f t="shared" si="12"/>
        <v>9.5419847328244281</v>
      </c>
      <c r="P199" s="5">
        <f t="shared" si="13"/>
        <v>32.75</v>
      </c>
      <c r="Q199" t="s">
        <v>8311</v>
      </c>
      <c r="R199" t="s">
        <v>8315</v>
      </c>
      <c r="S199" s="6">
        <f t="shared" si="14"/>
        <v>42741.848379629635</v>
      </c>
      <c r="T199" s="7">
        <f t="shared" si="15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 s="8">
        <f t="shared" si="12"/>
        <v>89.605734767025083</v>
      </c>
      <c r="P200" s="5">
        <f t="shared" si="13"/>
        <v>46.5</v>
      </c>
      <c r="Q200" t="s">
        <v>8311</v>
      </c>
      <c r="R200" t="s">
        <v>8315</v>
      </c>
      <c r="S200" s="6">
        <f t="shared" si="14"/>
        <v>41887.383356481485</v>
      </c>
      <c r="T200" s="7">
        <f t="shared" si="15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 s="8" t="e">
        <f t="shared" si="12"/>
        <v>#DIV/0!</v>
      </c>
      <c r="P201" s="5" t="e">
        <f t="shared" si="13"/>
        <v>#DIV/0!</v>
      </c>
      <c r="Q201" t="s">
        <v>8311</v>
      </c>
      <c r="R201" t="s">
        <v>8315</v>
      </c>
      <c r="S201" s="6">
        <f t="shared" si="14"/>
        <v>42584.123865740738</v>
      </c>
      <c r="T201" s="7">
        <f t="shared" si="15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 s="8">
        <f t="shared" si="12"/>
        <v>3.8178867996563901</v>
      </c>
      <c r="P202" s="5">
        <f t="shared" si="13"/>
        <v>87.308333333333337</v>
      </c>
      <c r="Q202" t="s">
        <v>8311</v>
      </c>
      <c r="R202" t="s">
        <v>8315</v>
      </c>
      <c r="S202" s="6">
        <f t="shared" si="14"/>
        <v>41867.083368055559</v>
      </c>
      <c r="T202" s="7">
        <f t="shared" si="15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 s="8">
        <f t="shared" si="12"/>
        <v>1.7105263157894737</v>
      </c>
      <c r="P203" s="5">
        <f t="shared" si="13"/>
        <v>54.285714285714285</v>
      </c>
      <c r="Q203" t="s">
        <v>8311</v>
      </c>
      <c r="R203" t="s">
        <v>8315</v>
      </c>
      <c r="S203" s="6">
        <f t="shared" si="14"/>
        <v>42023.818622685183</v>
      </c>
      <c r="T203" s="7">
        <f t="shared" si="15"/>
        <v>42043.818622685183</v>
      </c>
    </row>
    <row r="204" spans="1:20" ht="15.75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 s="8" t="e">
        <f t="shared" si="12"/>
        <v>#DIV/0!</v>
      </c>
      <c r="P204" s="5" t="e">
        <f t="shared" si="13"/>
        <v>#DIV/0!</v>
      </c>
      <c r="Q204" t="s">
        <v>8311</v>
      </c>
      <c r="R204" t="s">
        <v>8315</v>
      </c>
      <c r="S204" s="6">
        <f t="shared" si="14"/>
        <v>42255.927824074075</v>
      </c>
      <c r="T204" s="7">
        <f t="shared" si="15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 s="8">
        <f t="shared" si="12"/>
        <v>3.3512064343163539</v>
      </c>
      <c r="P205" s="5">
        <f t="shared" si="13"/>
        <v>93.25</v>
      </c>
      <c r="Q205" t="s">
        <v>8311</v>
      </c>
      <c r="R205" t="s">
        <v>8315</v>
      </c>
      <c r="S205" s="6">
        <f t="shared" si="14"/>
        <v>41973.847962962958</v>
      </c>
      <c r="T205" s="7">
        <f t="shared" si="15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 s="8">
        <f t="shared" si="12"/>
        <v>1.9715440475799297</v>
      </c>
      <c r="P206" s="5">
        <f t="shared" si="13"/>
        <v>117.68368136117556</v>
      </c>
      <c r="Q206" t="s">
        <v>8311</v>
      </c>
      <c r="R206" t="s">
        <v>8315</v>
      </c>
      <c r="S206" s="6">
        <f t="shared" si="14"/>
        <v>42556.583368055552</v>
      </c>
      <c r="T206" s="7">
        <f t="shared" si="15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 s="8">
        <f t="shared" si="12"/>
        <v>6.1538461538461542</v>
      </c>
      <c r="P207" s="5">
        <f t="shared" si="13"/>
        <v>76.470588235294116</v>
      </c>
      <c r="Q207" t="s">
        <v>8311</v>
      </c>
      <c r="R207" t="s">
        <v>8315</v>
      </c>
      <c r="S207" s="6">
        <f t="shared" si="14"/>
        <v>42248.632199074069</v>
      </c>
      <c r="T207" s="7">
        <f t="shared" si="15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 s="8" t="e">
        <f t="shared" si="12"/>
        <v>#DIV/0!</v>
      </c>
      <c r="P208" s="5" t="e">
        <f t="shared" si="13"/>
        <v>#DIV/0!</v>
      </c>
      <c r="Q208" t="s">
        <v>8311</v>
      </c>
      <c r="R208" t="s">
        <v>8315</v>
      </c>
      <c r="S208" s="6">
        <f t="shared" si="14"/>
        <v>42567.004432870366</v>
      </c>
      <c r="T208" s="7">
        <f t="shared" si="15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 s="8">
        <f t="shared" si="12"/>
        <v>6.572769953051643</v>
      </c>
      <c r="P209" s="5">
        <f t="shared" si="13"/>
        <v>163.84615384615384</v>
      </c>
      <c r="Q209" t="s">
        <v>8311</v>
      </c>
      <c r="R209" t="s">
        <v>8315</v>
      </c>
      <c r="S209" s="6">
        <f t="shared" si="14"/>
        <v>41978.197199074071</v>
      </c>
      <c r="T209" s="7">
        <f t="shared" si="15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 s="8" t="e">
        <f t="shared" si="12"/>
        <v>#DIV/0!</v>
      </c>
      <c r="P210" s="5" t="e">
        <f t="shared" si="13"/>
        <v>#DIV/0!</v>
      </c>
      <c r="Q210" t="s">
        <v>8311</v>
      </c>
      <c r="R210" t="s">
        <v>8315</v>
      </c>
      <c r="S210" s="6">
        <f t="shared" si="14"/>
        <v>41959.369988425926</v>
      </c>
      <c r="T210" s="7">
        <f t="shared" si="15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 s="8" t="e">
        <f t="shared" si="12"/>
        <v>#DIV/0!</v>
      </c>
      <c r="P211" s="5" t="e">
        <f t="shared" si="13"/>
        <v>#DIV/0!</v>
      </c>
      <c r="Q211" t="s">
        <v>8311</v>
      </c>
      <c r="R211" t="s">
        <v>8315</v>
      </c>
      <c r="S211" s="6">
        <f t="shared" si="14"/>
        <v>42165.922858796301</v>
      </c>
      <c r="T211" s="7">
        <f t="shared" si="15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 s="8">
        <f t="shared" si="12"/>
        <v>3.9603960396039604</v>
      </c>
      <c r="P212" s="5">
        <f t="shared" si="13"/>
        <v>91.818181818181813</v>
      </c>
      <c r="Q212" t="s">
        <v>8311</v>
      </c>
      <c r="R212" t="s">
        <v>8315</v>
      </c>
      <c r="S212" s="6">
        <f t="shared" si="14"/>
        <v>42249.064722222218</v>
      </c>
      <c r="T212" s="7">
        <f t="shared" si="15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 s="8">
        <f t="shared" si="12"/>
        <v>2.2421524663677128</v>
      </c>
      <c r="P213" s="5">
        <f t="shared" si="13"/>
        <v>185.83333333333334</v>
      </c>
      <c r="Q213" t="s">
        <v>8311</v>
      </c>
      <c r="R213" t="s">
        <v>8315</v>
      </c>
      <c r="S213" s="6">
        <f t="shared" si="14"/>
        <v>42236.159918981488</v>
      </c>
      <c r="T213" s="7">
        <f t="shared" si="15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 s="8">
        <f t="shared" si="12"/>
        <v>6300</v>
      </c>
      <c r="P214" s="5">
        <f t="shared" si="13"/>
        <v>1</v>
      </c>
      <c r="Q214" t="s">
        <v>8311</v>
      </c>
      <c r="R214" t="s">
        <v>8315</v>
      </c>
      <c r="S214" s="6">
        <f t="shared" si="14"/>
        <v>42416.881018518514</v>
      </c>
      <c r="T214" s="7">
        <f t="shared" si="15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 s="8">
        <f t="shared" si="12"/>
        <v>2500</v>
      </c>
      <c r="P215" s="5">
        <f t="shared" si="13"/>
        <v>20</v>
      </c>
      <c r="Q215" t="s">
        <v>8311</v>
      </c>
      <c r="R215" t="s">
        <v>8315</v>
      </c>
      <c r="S215" s="6">
        <f t="shared" si="14"/>
        <v>42202.594293981485</v>
      </c>
      <c r="T215" s="7">
        <f t="shared" si="15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 s="8">
        <f t="shared" si="12"/>
        <v>12500</v>
      </c>
      <c r="P216" s="5">
        <f t="shared" si="13"/>
        <v>1</v>
      </c>
      <c r="Q216" t="s">
        <v>8311</v>
      </c>
      <c r="R216" t="s">
        <v>8315</v>
      </c>
      <c r="S216" s="6">
        <f t="shared" si="14"/>
        <v>42009.64061342593</v>
      </c>
      <c r="T216" s="7">
        <f t="shared" si="15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 s="8">
        <f t="shared" si="12"/>
        <v>440</v>
      </c>
      <c r="P217" s="5">
        <f t="shared" si="13"/>
        <v>10</v>
      </c>
      <c r="Q217" t="s">
        <v>8311</v>
      </c>
      <c r="R217" t="s">
        <v>8315</v>
      </c>
      <c r="S217" s="6">
        <f t="shared" si="14"/>
        <v>42375.230115740742</v>
      </c>
      <c r="T217" s="7">
        <f t="shared" si="15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 s="8">
        <f t="shared" si="12"/>
        <v>1.7953824200462347</v>
      </c>
      <c r="P218" s="5">
        <f t="shared" si="13"/>
        <v>331.53833333333336</v>
      </c>
      <c r="Q218" t="s">
        <v>8311</v>
      </c>
      <c r="R218" t="s">
        <v>8315</v>
      </c>
      <c r="S218" s="6">
        <f t="shared" si="14"/>
        <v>42066.958761574075</v>
      </c>
      <c r="T218" s="7">
        <f t="shared" si="15"/>
        <v>42116.917094907403</v>
      </c>
    </row>
    <row r="219" spans="1:20" ht="15.7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 s="8">
        <f t="shared" si="12"/>
        <v>8.3731055848614258</v>
      </c>
      <c r="P219" s="5">
        <f t="shared" si="13"/>
        <v>314.28947368421052</v>
      </c>
      <c r="Q219" t="s">
        <v>8311</v>
      </c>
      <c r="R219" t="s">
        <v>8315</v>
      </c>
      <c r="S219" s="6">
        <f t="shared" si="14"/>
        <v>41970.64061342593</v>
      </c>
      <c r="T219" s="7">
        <f t="shared" si="15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 s="8">
        <f t="shared" si="12"/>
        <v>50</v>
      </c>
      <c r="P220" s="5">
        <f t="shared" si="13"/>
        <v>100</v>
      </c>
      <c r="Q220" t="s">
        <v>8311</v>
      </c>
      <c r="R220" t="s">
        <v>8315</v>
      </c>
      <c r="S220" s="6">
        <f t="shared" si="14"/>
        <v>42079.628344907411</v>
      </c>
      <c r="T220" s="7">
        <f t="shared" si="15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 s="8">
        <f t="shared" si="12"/>
        <v>5.6721497447532618</v>
      </c>
      <c r="P221" s="5">
        <f t="shared" si="13"/>
        <v>115.98684210526316</v>
      </c>
      <c r="Q221" t="s">
        <v>8311</v>
      </c>
      <c r="R221" t="s">
        <v>8315</v>
      </c>
      <c r="S221" s="6">
        <f t="shared" si="14"/>
        <v>42429.326678240745</v>
      </c>
      <c r="T221" s="7">
        <f t="shared" si="15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 s="8">
        <f t="shared" si="12"/>
        <v>138.88888888888889</v>
      </c>
      <c r="P222" s="5">
        <f t="shared" si="13"/>
        <v>120</v>
      </c>
      <c r="Q222" t="s">
        <v>8311</v>
      </c>
      <c r="R222" t="s">
        <v>8315</v>
      </c>
      <c r="S222" s="6">
        <f t="shared" si="14"/>
        <v>42195.643865740742</v>
      </c>
      <c r="T222" s="7">
        <f t="shared" si="15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 s="8" t="e">
        <f t="shared" si="12"/>
        <v>#DIV/0!</v>
      </c>
      <c r="P223" s="5" t="e">
        <f t="shared" si="13"/>
        <v>#DIV/0!</v>
      </c>
      <c r="Q223" t="s">
        <v>8311</v>
      </c>
      <c r="R223" t="s">
        <v>8315</v>
      </c>
      <c r="S223" s="6">
        <f t="shared" si="14"/>
        <v>42031.837546296301</v>
      </c>
      <c r="T223" s="7">
        <f t="shared" si="15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 s="8">
        <f t="shared" si="12"/>
        <v>7.6923076923076925</v>
      </c>
      <c r="P224" s="5">
        <f t="shared" si="13"/>
        <v>65</v>
      </c>
      <c r="Q224" t="s">
        <v>8311</v>
      </c>
      <c r="R224" t="s">
        <v>8315</v>
      </c>
      <c r="S224" s="6">
        <f t="shared" si="14"/>
        <v>42031.769884259258</v>
      </c>
      <c r="T224" s="7">
        <f t="shared" si="15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 s="8" t="e">
        <f t="shared" si="12"/>
        <v>#DIV/0!</v>
      </c>
      <c r="P225" s="5" t="e">
        <f t="shared" si="13"/>
        <v>#DIV/0!</v>
      </c>
      <c r="Q225" t="s">
        <v>8311</v>
      </c>
      <c r="R225" t="s">
        <v>8315</v>
      </c>
      <c r="S225" s="6">
        <f t="shared" si="14"/>
        <v>42482.048032407409</v>
      </c>
      <c r="T225" s="7">
        <f t="shared" si="15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 s="8" t="e">
        <f t="shared" si="12"/>
        <v>#DIV/0!</v>
      </c>
      <c r="P226" s="5" t="e">
        <f t="shared" si="13"/>
        <v>#DIV/0!</v>
      </c>
      <c r="Q226" t="s">
        <v>8311</v>
      </c>
      <c r="R226" t="s">
        <v>8315</v>
      </c>
      <c r="S226" s="6">
        <f t="shared" si="14"/>
        <v>42135.235254629632</v>
      </c>
      <c r="T226" s="7">
        <f t="shared" si="15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 s="8" t="e">
        <f t="shared" si="12"/>
        <v>#DIV/0!</v>
      </c>
      <c r="P227" s="5" t="e">
        <f t="shared" si="13"/>
        <v>#DIV/0!</v>
      </c>
      <c r="Q227" t="s">
        <v>8311</v>
      </c>
      <c r="R227" t="s">
        <v>8315</v>
      </c>
      <c r="S227" s="6">
        <f t="shared" si="14"/>
        <v>42438.961273148147</v>
      </c>
      <c r="T227" s="7">
        <f t="shared" si="15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 s="8">
        <f t="shared" si="12"/>
        <v>116</v>
      </c>
      <c r="P228" s="5">
        <f t="shared" si="13"/>
        <v>125</v>
      </c>
      <c r="Q228" t="s">
        <v>8311</v>
      </c>
      <c r="R228" t="s">
        <v>8315</v>
      </c>
      <c r="S228" s="6">
        <f t="shared" si="14"/>
        <v>42106.666018518517</v>
      </c>
      <c r="T228" s="7">
        <f t="shared" si="15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 s="8" t="e">
        <f t="shared" si="12"/>
        <v>#DIV/0!</v>
      </c>
      <c r="P229" s="5" t="e">
        <f t="shared" si="13"/>
        <v>#DIV/0!</v>
      </c>
      <c r="Q229" t="s">
        <v>8311</v>
      </c>
      <c r="R229" t="s">
        <v>8315</v>
      </c>
      <c r="S229" s="6">
        <f t="shared" si="14"/>
        <v>42164.893993055557</v>
      </c>
      <c r="T229" s="7">
        <f t="shared" si="15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 s="8" t="e">
        <f t="shared" si="12"/>
        <v>#DIV/0!</v>
      </c>
      <c r="P230" s="5" t="e">
        <f t="shared" si="13"/>
        <v>#DIV/0!</v>
      </c>
      <c r="Q230" t="s">
        <v>8311</v>
      </c>
      <c r="R230" t="s">
        <v>8315</v>
      </c>
      <c r="S230" s="6">
        <f t="shared" si="14"/>
        <v>42096.686400462961</v>
      </c>
      <c r="T230" s="7">
        <f t="shared" si="15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 s="8" t="e">
        <f t="shared" si="12"/>
        <v>#DIV/0!</v>
      </c>
      <c r="P231" s="5" t="e">
        <f t="shared" si="13"/>
        <v>#DIV/0!</v>
      </c>
      <c r="Q231" t="s">
        <v>8311</v>
      </c>
      <c r="R231" t="s">
        <v>8315</v>
      </c>
      <c r="S231" s="6">
        <f t="shared" si="14"/>
        <v>42383.933993055558</v>
      </c>
      <c r="T231" s="7">
        <f t="shared" si="15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 s="8">
        <f t="shared" si="12"/>
        <v>250</v>
      </c>
      <c r="P232" s="5">
        <f t="shared" si="13"/>
        <v>30</v>
      </c>
      <c r="Q232" t="s">
        <v>8311</v>
      </c>
      <c r="R232" t="s">
        <v>8315</v>
      </c>
      <c r="S232" s="6">
        <f t="shared" si="14"/>
        <v>42129.777210648142</v>
      </c>
      <c r="T232" s="7">
        <f t="shared" si="15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 s="8" t="e">
        <f t="shared" si="12"/>
        <v>#DIV/0!</v>
      </c>
      <c r="P233" s="5" t="e">
        <f t="shared" si="13"/>
        <v>#DIV/0!</v>
      </c>
      <c r="Q233" t="s">
        <v>8311</v>
      </c>
      <c r="R233" t="s">
        <v>8315</v>
      </c>
      <c r="S233" s="6">
        <f t="shared" si="14"/>
        <v>42341.958923611113</v>
      </c>
      <c r="T233" s="7">
        <f t="shared" si="15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 s="8">
        <f t="shared" si="12"/>
        <v>36.363636363636367</v>
      </c>
      <c r="P234" s="5">
        <f t="shared" si="13"/>
        <v>15.714285714285714</v>
      </c>
      <c r="Q234" t="s">
        <v>8311</v>
      </c>
      <c r="R234" t="s">
        <v>8315</v>
      </c>
      <c r="S234" s="6">
        <f t="shared" si="14"/>
        <v>42032.82576388889</v>
      </c>
      <c r="T234" s="7">
        <f t="shared" si="15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 s="8" t="e">
        <f t="shared" si="12"/>
        <v>#DIV/0!</v>
      </c>
      <c r="P235" s="5" t="e">
        <f t="shared" si="13"/>
        <v>#DIV/0!</v>
      </c>
      <c r="Q235" t="s">
        <v>8311</v>
      </c>
      <c r="R235" t="s">
        <v>8315</v>
      </c>
      <c r="S235" s="6">
        <f t="shared" si="14"/>
        <v>42612.911712962959</v>
      </c>
      <c r="T235" s="7">
        <f t="shared" si="15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 s="8">
        <f t="shared" si="12"/>
        <v>2.4937655860349128</v>
      </c>
      <c r="P236" s="5">
        <f t="shared" si="13"/>
        <v>80.2</v>
      </c>
      <c r="Q236" t="s">
        <v>8311</v>
      </c>
      <c r="R236" t="s">
        <v>8315</v>
      </c>
      <c r="S236" s="6">
        <f t="shared" si="14"/>
        <v>42136.035405092596</v>
      </c>
      <c r="T236" s="7">
        <f t="shared" si="15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 s="8" t="e">
        <f t="shared" si="12"/>
        <v>#DIV/0!</v>
      </c>
      <c r="P237" s="5" t="e">
        <f t="shared" si="13"/>
        <v>#DIV/0!</v>
      </c>
      <c r="Q237" t="s">
        <v>8311</v>
      </c>
      <c r="R237" t="s">
        <v>8315</v>
      </c>
      <c r="S237" s="6">
        <f t="shared" si="14"/>
        <v>42164.908530092594</v>
      </c>
      <c r="T237" s="7">
        <f t="shared" si="15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 s="8" t="e">
        <f t="shared" si="12"/>
        <v>#DIV/0!</v>
      </c>
      <c r="P238" s="5" t="e">
        <f t="shared" si="13"/>
        <v>#DIV/0!</v>
      </c>
      <c r="Q238" t="s">
        <v>8311</v>
      </c>
      <c r="R238" t="s">
        <v>8315</v>
      </c>
      <c r="S238" s="6">
        <f t="shared" si="14"/>
        <v>42321.08447916666</v>
      </c>
      <c r="T238" s="7">
        <f t="shared" si="15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 s="8">
        <f t="shared" si="12"/>
        <v>300</v>
      </c>
      <c r="P239" s="5">
        <f t="shared" si="13"/>
        <v>50</v>
      </c>
      <c r="Q239" t="s">
        <v>8311</v>
      </c>
      <c r="R239" t="s">
        <v>8315</v>
      </c>
      <c r="S239" s="6">
        <f t="shared" si="14"/>
        <v>42377.577187499999</v>
      </c>
      <c r="T239" s="7">
        <f t="shared" si="15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 s="8" t="e">
        <f t="shared" si="12"/>
        <v>#DIV/0!</v>
      </c>
      <c r="P240" s="5" t="e">
        <f t="shared" si="13"/>
        <v>#DIV/0!</v>
      </c>
      <c r="Q240" t="s">
        <v>8311</v>
      </c>
      <c r="R240" t="s">
        <v>8315</v>
      </c>
      <c r="S240" s="6">
        <f t="shared" si="14"/>
        <v>42713.962499999994</v>
      </c>
      <c r="T240" s="7">
        <f t="shared" si="15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 s="8">
        <f t="shared" si="12"/>
        <v>4</v>
      </c>
      <c r="P241" s="5">
        <f t="shared" si="13"/>
        <v>50</v>
      </c>
      <c r="Q241" t="s">
        <v>8311</v>
      </c>
      <c r="R241" t="s">
        <v>8315</v>
      </c>
      <c r="S241" s="6">
        <f t="shared" si="14"/>
        <v>42297.110300925924</v>
      </c>
      <c r="T241" s="7">
        <f t="shared" si="15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8268</v>
      </c>
      <c r="O242" s="8">
        <f t="shared" si="12"/>
        <v>0.9290733051225385</v>
      </c>
      <c r="P242" s="5">
        <f t="shared" si="13"/>
        <v>117.84759124087591</v>
      </c>
      <c r="Q242" t="s">
        <v>8311</v>
      </c>
      <c r="R242" t="s">
        <v>8316</v>
      </c>
      <c r="S242" s="6">
        <f t="shared" si="14"/>
        <v>41354.708460648151</v>
      </c>
      <c r="T242" s="7">
        <f t="shared" si="15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8268</v>
      </c>
      <c r="O243" s="8">
        <f t="shared" si="12"/>
        <v>0.8878048780487805</v>
      </c>
      <c r="P243" s="5">
        <f t="shared" si="13"/>
        <v>109.04255319148936</v>
      </c>
      <c r="Q243" t="s">
        <v>8311</v>
      </c>
      <c r="R243" t="s">
        <v>8316</v>
      </c>
      <c r="S243" s="6">
        <f t="shared" si="14"/>
        <v>41949.697962962964</v>
      </c>
      <c r="T243" s="7">
        <f t="shared" si="15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8268</v>
      </c>
      <c r="O244" s="8">
        <f t="shared" si="12"/>
        <v>0.88135593220338981</v>
      </c>
      <c r="P244" s="5">
        <f t="shared" si="13"/>
        <v>73.019801980198025</v>
      </c>
      <c r="Q244" t="s">
        <v>8311</v>
      </c>
      <c r="R244" t="s">
        <v>8316</v>
      </c>
      <c r="S244" s="6">
        <f t="shared" si="14"/>
        <v>40862.492939814816</v>
      </c>
      <c r="T244" s="7">
        <f t="shared" si="15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8268</v>
      </c>
      <c r="O245" s="8">
        <f t="shared" si="12"/>
        <v>0.97473487211478482</v>
      </c>
      <c r="P245" s="5">
        <f t="shared" si="13"/>
        <v>78.195121951219505</v>
      </c>
      <c r="Q245" t="s">
        <v>8311</v>
      </c>
      <c r="R245" t="s">
        <v>8316</v>
      </c>
      <c r="S245" s="6">
        <f t="shared" si="14"/>
        <v>41662.047500000001</v>
      </c>
      <c r="T245" s="7">
        <f t="shared" si="15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8268</v>
      </c>
      <c r="O246" s="8">
        <f t="shared" si="12"/>
        <v>0.87906567876428476</v>
      </c>
      <c r="P246" s="5">
        <f t="shared" si="13"/>
        <v>47.398809523809526</v>
      </c>
      <c r="Q246" t="s">
        <v>8311</v>
      </c>
      <c r="R246" t="s">
        <v>8316</v>
      </c>
      <c r="S246" s="6">
        <f t="shared" si="14"/>
        <v>40213.323599537034</v>
      </c>
      <c r="T246" s="7">
        <f t="shared" si="15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8268</v>
      </c>
      <c r="O247" s="8">
        <f t="shared" si="12"/>
        <v>0.96413420748168144</v>
      </c>
      <c r="P247" s="5">
        <f t="shared" si="13"/>
        <v>54.020833333333336</v>
      </c>
      <c r="Q247" t="s">
        <v>8311</v>
      </c>
      <c r="R247" t="s">
        <v>8316</v>
      </c>
      <c r="S247" s="6">
        <f t="shared" si="14"/>
        <v>41107.053067129629</v>
      </c>
      <c r="T247" s="7">
        <f t="shared" si="15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8268</v>
      </c>
      <c r="O248" s="8">
        <f t="shared" si="12"/>
        <v>0.32737510639690959</v>
      </c>
      <c r="P248" s="5">
        <f t="shared" si="13"/>
        <v>68.488789237668158</v>
      </c>
      <c r="Q248" t="s">
        <v>8311</v>
      </c>
      <c r="R248" t="s">
        <v>8316</v>
      </c>
      <c r="S248" s="6">
        <f t="shared" si="14"/>
        <v>40480.363483796296</v>
      </c>
      <c r="T248" s="7">
        <f t="shared" si="15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8268</v>
      </c>
      <c r="O249" s="8">
        <f t="shared" si="12"/>
        <v>0.74571215510812827</v>
      </c>
      <c r="P249" s="5">
        <f t="shared" si="13"/>
        <v>108.14516129032258</v>
      </c>
      <c r="Q249" t="s">
        <v>8311</v>
      </c>
      <c r="R249" t="s">
        <v>8316</v>
      </c>
      <c r="S249" s="6">
        <f t="shared" si="14"/>
        <v>40430.604328703703</v>
      </c>
      <c r="T249" s="7">
        <f t="shared" si="15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8268</v>
      </c>
      <c r="O250" s="8">
        <f t="shared" si="12"/>
        <v>0.98684592432633256</v>
      </c>
      <c r="P250" s="5">
        <f t="shared" si="13"/>
        <v>589.95205479452056</v>
      </c>
      <c r="Q250" t="s">
        <v>8311</v>
      </c>
      <c r="R250" t="s">
        <v>8316</v>
      </c>
      <c r="S250" s="6">
        <f t="shared" si="14"/>
        <v>40870.774409722224</v>
      </c>
      <c r="T250" s="7">
        <f t="shared" si="15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8268</v>
      </c>
      <c r="O251" s="8">
        <f t="shared" si="12"/>
        <v>0.88558271342543393</v>
      </c>
      <c r="P251" s="5">
        <f t="shared" si="13"/>
        <v>48.051063829787232</v>
      </c>
      <c r="Q251" t="s">
        <v>8311</v>
      </c>
      <c r="R251" t="s">
        <v>8316</v>
      </c>
      <c r="S251" s="6">
        <f t="shared" si="14"/>
        <v>40332.923842592594</v>
      </c>
      <c r="T251" s="7">
        <f t="shared" si="15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8268</v>
      </c>
      <c r="O252" s="8">
        <f t="shared" si="12"/>
        <v>0.94711917916337807</v>
      </c>
      <c r="P252" s="5">
        <f t="shared" si="13"/>
        <v>72.482837528604122</v>
      </c>
      <c r="Q252" t="s">
        <v>8311</v>
      </c>
      <c r="R252" t="s">
        <v>8316</v>
      </c>
      <c r="S252" s="6">
        <f t="shared" si="14"/>
        <v>41401.565868055557</v>
      </c>
      <c r="T252" s="7">
        <f t="shared" si="15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8268</v>
      </c>
      <c r="O253" s="8">
        <f t="shared" si="12"/>
        <v>0.79635949943117179</v>
      </c>
      <c r="P253" s="5">
        <f t="shared" si="13"/>
        <v>57.077922077922075</v>
      </c>
      <c r="Q253" t="s">
        <v>8311</v>
      </c>
      <c r="R253" t="s">
        <v>8316</v>
      </c>
      <c r="S253" s="6">
        <f t="shared" si="14"/>
        <v>41013.787569444445</v>
      </c>
      <c r="T253" s="7">
        <f t="shared" si="15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8268</v>
      </c>
      <c r="O254" s="8">
        <f t="shared" si="12"/>
        <v>0.54182921543129603</v>
      </c>
      <c r="P254" s="5">
        <f t="shared" si="13"/>
        <v>85.444444444444443</v>
      </c>
      <c r="Q254" t="s">
        <v>8311</v>
      </c>
      <c r="R254" t="s">
        <v>8316</v>
      </c>
      <c r="S254" s="6">
        <f t="shared" si="14"/>
        <v>40266.662708333337</v>
      </c>
      <c r="T254" s="7">
        <f t="shared" si="15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8268</v>
      </c>
      <c r="O255" s="8">
        <f t="shared" si="12"/>
        <v>0.99272005294506949</v>
      </c>
      <c r="P255" s="5">
        <f t="shared" si="13"/>
        <v>215.85714285714286</v>
      </c>
      <c r="Q255" t="s">
        <v>8311</v>
      </c>
      <c r="R255" t="s">
        <v>8316</v>
      </c>
      <c r="S255" s="6">
        <f t="shared" si="14"/>
        <v>40924.650868055556</v>
      </c>
      <c r="T255" s="7">
        <f t="shared" si="15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8268</v>
      </c>
      <c r="O256" s="8">
        <f t="shared" si="12"/>
        <v>0.85508637441239532</v>
      </c>
      <c r="P256" s="5">
        <f t="shared" si="13"/>
        <v>89.38643312101911</v>
      </c>
      <c r="Q256" t="s">
        <v>8311</v>
      </c>
      <c r="R256" t="s">
        <v>8316</v>
      </c>
      <c r="S256" s="6">
        <f t="shared" si="14"/>
        <v>42263.952662037031</v>
      </c>
      <c r="T256" s="7">
        <f t="shared" si="15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8268</v>
      </c>
      <c r="O257" s="8">
        <f t="shared" si="12"/>
        <v>0.93691515998997499</v>
      </c>
      <c r="P257" s="5">
        <f t="shared" si="13"/>
        <v>45.418404255319146</v>
      </c>
      <c r="Q257" t="s">
        <v>8311</v>
      </c>
      <c r="R257" t="s">
        <v>8316</v>
      </c>
      <c r="S257" s="6">
        <f t="shared" si="14"/>
        <v>40588.526412037041</v>
      </c>
      <c r="T257" s="7">
        <f t="shared" si="15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8268</v>
      </c>
      <c r="O258" s="8">
        <f t="shared" si="12"/>
        <v>0.71890726096333568</v>
      </c>
      <c r="P258" s="5">
        <f t="shared" si="13"/>
        <v>65.756363636363631</v>
      </c>
      <c r="Q258" t="s">
        <v>8311</v>
      </c>
      <c r="R258" t="s">
        <v>8316</v>
      </c>
      <c r="S258" s="6">
        <f t="shared" si="14"/>
        <v>41319.769293981481</v>
      </c>
      <c r="T258" s="7">
        <f t="shared" si="15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8268</v>
      </c>
      <c r="O259" s="8">
        <f t="shared" ref="O259:O322" si="16">D259/E259</f>
        <v>0.93697454133088409</v>
      </c>
      <c r="P259" s="5">
        <f t="shared" ref="P259:P322" si="17">E259/L259</f>
        <v>66.70405357142856</v>
      </c>
      <c r="Q259" t="s">
        <v>8311</v>
      </c>
      <c r="R259" t="s">
        <v>8316</v>
      </c>
      <c r="S259" s="6">
        <f t="shared" ref="S259:S322" si="18">(((J259/60)/60)/24)+DATE(1970,1,1)</f>
        <v>42479.626875000002</v>
      </c>
      <c r="T259" s="7">
        <f t="shared" ref="T259:T322" si="19">(((I259/60)/60)/24)+DATE(1970,1,1)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8268</v>
      </c>
      <c r="O260" s="8">
        <f t="shared" si="16"/>
        <v>0.52317672909908963</v>
      </c>
      <c r="P260" s="5">
        <f t="shared" si="17"/>
        <v>83.345930232558146</v>
      </c>
      <c r="Q260" t="s">
        <v>8311</v>
      </c>
      <c r="R260" t="s">
        <v>8316</v>
      </c>
      <c r="S260" s="6">
        <f t="shared" si="18"/>
        <v>40682.051689814813</v>
      </c>
      <c r="T260" s="7">
        <f t="shared" si="1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8268</v>
      </c>
      <c r="O261" s="8">
        <f t="shared" si="16"/>
        <v>0.75793236858311719</v>
      </c>
      <c r="P261" s="5">
        <f t="shared" si="17"/>
        <v>105.04609341825902</v>
      </c>
      <c r="Q261" t="s">
        <v>8311</v>
      </c>
      <c r="R261" t="s">
        <v>8316</v>
      </c>
      <c r="S261" s="6">
        <f t="shared" si="18"/>
        <v>42072.738067129627</v>
      </c>
      <c r="T261" s="7">
        <f t="shared" si="1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8268</v>
      </c>
      <c r="O262" s="8">
        <f t="shared" si="16"/>
        <v>0.93984962406015038</v>
      </c>
      <c r="P262" s="5">
        <f t="shared" si="17"/>
        <v>120.90909090909091</v>
      </c>
      <c r="Q262" t="s">
        <v>8311</v>
      </c>
      <c r="R262" t="s">
        <v>8316</v>
      </c>
      <c r="S262" s="6">
        <f t="shared" si="18"/>
        <v>40330.755543981482</v>
      </c>
      <c r="T262" s="7">
        <f t="shared" si="1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8268</v>
      </c>
      <c r="O263" s="8">
        <f t="shared" si="16"/>
        <v>0.93109869646182497</v>
      </c>
      <c r="P263" s="5">
        <f t="shared" si="17"/>
        <v>97.63636363636364</v>
      </c>
      <c r="Q263" t="s">
        <v>8311</v>
      </c>
      <c r="R263" t="s">
        <v>8316</v>
      </c>
      <c r="S263" s="6">
        <f t="shared" si="18"/>
        <v>41017.885462962964</v>
      </c>
      <c r="T263" s="7">
        <f t="shared" si="1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8268</v>
      </c>
      <c r="O264" s="8">
        <f t="shared" si="16"/>
        <v>0.41666666666666669</v>
      </c>
      <c r="P264" s="5">
        <f t="shared" si="17"/>
        <v>41.379310344827587</v>
      </c>
      <c r="Q264" t="s">
        <v>8311</v>
      </c>
      <c r="R264" t="s">
        <v>8316</v>
      </c>
      <c r="S264" s="6">
        <f t="shared" si="18"/>
        <v>40555.24800925926</v>
      </c>
      <c r="T264" s="7">
        <f t="shared" si="1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8268</v>
      </c>
      <c r="O265" s="8">
        <f t="shared" si="16"/>
        <v>0.84687572302014846</v>
      </c>
      <c r="P265" s="5">
        <f t="shared" si="17"/>
        <v>30.654485981308412</v>
      </c>
      <c r="Q265" t="s">
        <v>8311</v>
      </c>
      <c r="R265" t="s">
        <v>8316</v>
      </c>
      <c r="S265" s="6">
        <f t="shared" si="18"/>
        <v>41149.954791666663</v>
      </c>
      <c r="T265" s="7">
        <f t="shared" si="1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8268</v>
      </c>
      <c r="O266" s="8">
        <f t="shared" si="16"/>
        <v>0.84602368866328259</v>
      </c>
      <c r="P266" s="5">
        <f t="shared" si="17"/>
        <v>64.945054945054949</v>
      </c>
      <c r="Q266" t="s">
        <v>8311</v>
      </c>
      <c r="R266" t="s">
        <v>8316</v>
      </c>
      <c r="S266" s="6">
        <f t="shared" si="18"/>
        <v>41010.620312500003</v>
      </c>
      <c r="T266" s="7">
        <f t="shared" si="1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8268</v>
      </c>
      <c r="O267" s="8">
        <f t="shared" si="16"/>
        <v>0.90009000900090008</v>
      </c>
      <c r="P267" s="5">
        <f t="shared" si="17"/>
        <v>95.775862068965523</v>
      </c>
      <c r="Q267" t="s">
        <v>8311</v>
      </c>
      <c r="R267" t="s">
        <v>8316</v>
      </c>
      <c r="S267" s="6">
        <f t="shared" si="18"/>
        <v>40267.245717592588</v>
      </c>
      <c r="T267" s="7">
        <f t="shared" si="1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8268</v>
      </c>
      <c r="O268" s="8">
        <f t="shared" si="16"/>
        <v>0.6872852233676976</v>
      </c>
      <c r="P268" s="5">
        <f t="shared" si="17"/>
        <v>40.416666666666664</v>
      </c>
      <c r="Q268" t="s">
        <v>8311</v>
      </c>
      <c r="R268" t="s">
        <v>8316</v>
      </c>
      <c r="S268" s="6">
        <f t="shared" si="18"/>
        <v>40205.174849537041</v>
      </c>
      <c r="T268" s="7">
        <f t="shared" si="1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8268</v>
      </c>
      <c r="O269" s="8">
        <f t="shared" si="16"/>
        <v>0.75971197275217806</v>
      </c>
      <c r="P269" s="5">
        <f t="shared" si="17"/>
        <v>78.578424242424248</v>
      </c>
      <c r="Q269" t="s">
        <v>8311</v>
      </c>
      <c r="R269" t="s">
        <v>8316</v>
      </c>
      <c r="S269" s="6">
        <f t="shared" si="18"/>
        <v>41785.452534722222</v>
      </c>
      <c r="T269" s="7">
        <f t="shared" si="1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8268</v>
      </c>
      <c r="O270" s="8">
        <f t="shared" si="16"/>
        <v>0.89766606822262118</v>
      </c>
      <c r="P270" s="5">
        <f t="shared" si="17"/>
        <v>50.18018018018018</v>
      </c>
      <c r="Q270" t="s">
        <v>8311</v>
      </c>
      <c r="R270" t="s">
        <v>8316</v>
      </c>
      <c r="S270" s="6">
        <f t="shared" si="18"/>
        <v>40809.15252314815</v>
      </c>
      <c r="T270" s="7">
        <f t="shared" si="1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8268</v>
      </c>
      <c r="O271" s="8">
        <f t="shared" si="16"/>
        <v>0.67919200873549601</v>
      </c>
      <c r="P271" s="5">
        <f t="shared" si="17"/>
        <v>92.251735588972423</v>
      </c>
      <c r="Q271" t="s">
        <v>8311</v>
      </c>
      <c r="R271" t="s">
        <v>8316</v>
      </c>
      <c r="S271" s="6">
        <f t="shared" si="18"/>
        <v>42758.197013888886</v>
      </c>
      <c r="T271" s="7">
        <f t="shared" si="1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8268</v>
      </c>
      <c r="O272" s="8">
        <f t="shared" si="16"/>
        <v>0.65527065527065531</v>
      </c>
      <c r="P272" s="5">
        <f t="shared" si="17"/>
        <v>57.540983606557376</v>
      </c>
      <c r="Q272" t="s">
        <v>8311</v>
      </c>
      <c r="R272" t="s">
        <v>8316</v>
      </c>
      <c r="S272" s="6">
        <f t="shared" si="18"/>
        <v>40637.866550925923</v>
      </c>
      <c r="T272" s="7">
        <f t="shared" si="1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8268</v>
      </c>
      <c r="O273" s="8">
        <f t="shared" si="16"/>
        <v>0.95529231944975157</v>
      </c>
      <c r="P273" s="5">
        <f t="shared" si="17"/>
        <v>109.42160278745645</v>
      </c>
      <c r="Q273" t="s">
        <v>8311</v>
      </c>
      <c r="R273" t="s">
        <v>8316</v>
      </c>
      <c r="S273" s="6">
        <f t="shared" si="18"/>
        <v>41612.10024305556</v>
      </c>
      <c r="T273" s="7">
        <f t="shared" si="1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8268</v>
      </c>
      <c r="O274" s="8">
        <f t="shared" si="16"/>
        <v>0.56359090063704553</v>
      </c>
      <c r="P274" s="5">
        <f t="shared" si="17"/>
        <v>81.892461538461546</v>
      </c>
      <c r="Q274" t="s">
        <v>8311</v>
      </c>
      <c r="R274" t="s">
        <v>8316</v>
      </c>
      <c r="S274" s="6">
        <f t="shared" si="18"/>
        <v>40235.900358796294</v>
      </c>
      <c r="T274" s="7">
        <f t="shared" si="1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8268</v>
      </c>
      <c r="O275" s="8">
        <f t="shared" si="16"/>
        <v>0.92785207811029935</v>
      </c>
      <c r="P275" s="5">
        <f t="shared" si="17"/>
        <v>45.667711864406776</v>
      </c>
      <c r="Q275" t="s">
        <v>8311</v>
      </c>
      <c r="R275" t="s">
        <v>8316</v>
      </c>
      <c r="S275" s="6">
        <f t="shared" si="18"/>
        <v>40697.498449074075</v>
      </c>
      <c r="T275" s="7">
        <f t="shared" si="1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8268</v>
      </c>
      <c r="O276" s="8">
        <f t="shared" si="16"/>
        <v>0.64102564102564108</v>
      </c>
      <c r="P276" s="5">
        <f t="shared" si="17"/>
        <v>55.221238938053098</v>
      </c>
      <c r="Q276" t="s">
        <v>8311</v>
      </c>
      <c r="R276" t="s">
        <v>8316</v>
      </c>
      <c r="S276" s="6">
        <f t="shared" si="18"/>
        <v>40969.912372685183</v>
      </c>
      <c r="T276" s="7">
        <f t="shared" si="1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8268</v>
      </c>
      <c r="O277" s="8">
        <f t="shared" si="16"/>
        <v>0.9225517782185525</v>
      </c>
      <c r="P277" s="5">
        <f t="shared" si="17"/>
        <v>65.298192771084331</v>
      </c>
      <c r="Q277" t="s">
        <v>8311</v>
      </c>
      <c r="R277" t="s">
        <v>8316</v>
      </c>
      <c r="S277" s="6">
        <f t="shared" si="18"/>
        <v>41193.032013888893</v>
      </c>
      <c r="T277" s="7">
        <f t="shared" si="1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8268</v>
      </c>
      <c r="O278" s="8">
        <f t="shared" si="16"/>
        <v>0.6775067750677507</v>
      </c>
      <c r="P278" s="5">
        <f t="shared" si="17"/>
        <v>95.225806451612897</v>
      </c>
      <c r="Q278" t="s">
        <v>8311</v>
      </c>
      <c r="R278" t="s">
        <v>8316</v>
      </c>
      <c r="S278" s="6">
        <f t="shared" si="18"/>
        <v>40967.081874999996</v>
      </c>
      <c r="T278" s="7">
        <f t="shared" si="1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8268</v>
      </c>
      <c r="O279" s="8">
        <f t="shared" si="16"/>
        <v>0.90594859787032389</v>
      </c>
      <c r="P279" s="5">
        <f t="shared" si="17"/>
        <v>75.444794952681391</v>
      </c>
      <c r="Q279" t="s">
        <v>8311</v>
      </c>
      <c r="R279" t="s">
        <v>8316</v>
      </c>
      <c r="S279" s="6">
        <f t="shared" si="18"/>
        <v>42117.891423611116</v>
      </c>
      <c r="T279" s="7">
        <f t="shared" si="1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8268</v>
      </c>
      <c r="O280" s="8">
        <f t="shared" si="16"/>
        <v>0.66512292457013356</v>
      </c>
      <c r="P280" s="5">
        <f t="shared" si="17"/>
        <v>97.816867469879512</v>
      </c>
      <c r="Q280" t="s">
        <v>8311</v>
      </c>
      <c r="R280" t="s">
        <v>8316</v>
      </c>
      <c r="S280" s="6">
        <f t="shared" si="18"/>
        <v>41164.040960648148</v>
      </c>
      <c r="T280" s="7">
        <f t="shared" si="1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8268</v>
      </c>
      <c r="O281" s="8">
        <f t="shared" si="16"/>
        <v>0.63565398138132101</v>
      </c>
      <c r="P281" s="5">
        <f t="shared" si="17"/>
        <v>87.685606557377056</v>
      </c>
      <c r="Q281" t="s">
        <v>8311</v>
      </c>
      <c r="R281" t="s">
        <v>8316</v>
      </c>
      <c r="S281" s="6">
        <f t="shared" si="18"/>
        <v>42759.244166666671</v>
      </c>
      <c r="T281" s="7">
        <f t="shared" si="1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8268</v>
      </c>
      <c r="O282" s="8">
        <f t="shared" si="16"/>
        <v>0.64043447074495341</v>
      </c>
      <c r="P282" s="5">
        <f t="shared" si="17"/>
        <v>54.748948106591868</v>
      </c>
      <c r="Q282" t="s">
        <v>8311</v>
      </c>
      <c r="R282" t="s">
        <v>8316</v>
      </c>
      <c r="S282" s="6">
        <f t="shared" si="18"/>
        <v>41744.590682870366</v>
      </c>
      <c r="T282" s="7">
        <f t="shared" si="19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8268</v>
      </c>
      <c r="O283" s="8">
        <f t="shared" si="16"/>
        <v>0.82927241146386188</v>
      </c>
      <c r="P283" s="5">
        <f t="shared" si="17"/>
        <v>83.953417721518989</v>
      </c>
      <c r="Q283" t="s">
        <v>8311</v>
      </c>
      <c r="R283" t="s">
        <v>8316</v>
      </c>
      <c r="S283" s="6">
        <f t="shared" si="18"/>
        <v>39950.163344907407</v>
      </c>
      <c r="T283" s="7">
        <f t="shared" si="1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8268</v>
      </c>
      <c r="O284" s="8">
        <f t="shared" si="16"/>
        <v>0.98825079609091904</v>
      </c>
      <c r="P284" s="5">
        <f t="shared" si="17"/>
        <v>254.38547486033519</v>
      </c>
      <c r="Q284" t="s">
        <v>8311</v>
      </c>
      <c r="R284" t="s">
        <v>8316</v>
      </c>
      <c r="S284" s="6">
        <f t="shared" si="18"/>
        <v>40194.920046296298</v>
      </c>
      <c r="T284" s="7">
        <f t="shared" si="1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8268</v>
      </c>
      <c r="O285" s="8">
        <f t="shared" si="16"/>
        <v>0.87510118357435085</v>
      </c>
      <c r="P285" s="5">
        <f t="shared" si="17"/>
        <v>101.8269801980198</v>
      </c>
      <c r="Q285" t="s">
        <v>8311</v>
      </c>
      <c r="R285" t="s">
        <v>8316</v>
      </c>
      <c r="S285" s="6">
        <f t="shared" si="18"/>
        <v>40675.71</v>
      </c>
      <c r="T285" s="7">
        <f t="shared" si="1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8268</v>
      </c>
      <c r="O286" s="8">
        <f t="shared" si="16"/>
        <v>0.95578399855103147</v>
      </c>
      <c r="P286" s="5">
        <f t="shared" si="17"/>
        <v>55.066394736842106</v>
      </c>
      <c r="Q286" t="s">
        <v>8311</v>
      </c>
      <c r="R286" t="s">
        <v>8316</v>
      </c>
      <c r="S286" s="6">
        <f t="shared" si="18"/>
        <v>40904.738194444442</v>
      </c>
      <c r="T286" s="7">
        <f t="shared" si="1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8268</v>
      </c>
      <c r="O287" s="8">
        <f t="shared" si="16"/>
        <v>0.43701504986185646</v>
      </c>
      <c r="P287" s="5">
        <f t="shared" si="17"/>
        <v>56.901438721136763</v>
      </c>
      <c r="Q287" t="s">
        <v>8311</v>
      </c>
      <c r="R287" t="s">
        <v>8316</v>
      </c>
      <c r="S287" s="6">
        <f t="shared" si="18"/>
        <v>41506.756111111114</v>
      </c>
      <c r="T287" s="7">
        <f t="shared" si="1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8268</v>
      </c>
      <c r="O288" s="8">
        <f t="shared" si="16"/>
        <v>0.91614242960972336</v>
      </c>
      <c r="P288" s="5">
        <f t="shared" si="17"/>
        <v>121.28148148148148</v>
      </c>
      <c r="Q288" t="s">
        <v>8311</v>
      </c>
      <c r="R288" t="s">
        <v>8316</v>
      </c>
      <c r="S288" s="6">
        <f t="shared" si="18"/>
        <v>41313.816249999996</v>
      </c>
      <c r="T288" s="7">
        <f t="shared" si="1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8268</v>
      </c>
      <c r="O289" s="8">
        <f t="shared" si="16"/>
        <v>0.56721497447532609</v>
      </c>
      <c r="P289" s="5">
        <f t="shared" si="17"/>
        <v>91.189655172413794</v>
      </c>
      <c r="Q289" t="s">
        <v>8311</v>
      </c>
      <c r="R289" t="s">
        <v>8316</v>
      </c>
      <c r="S289" s="6">
        <f t="shared" si="18"/>
        <v>41184.277986111112</v>
      </c>
      <c r="T289" s="7">
        <f t="shared" si="1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8268</v>
      </c>
      <c r="O290" s="8">
        <f t="shared" si="16"/>
        <v>0.96889254225970156</v>
      </c>
      <c r="P290" s="5">
        <f t="shared" si="17"/>
        <v>115.44812080536913</v>
      </c>
      <c r="Q290" t="s">
        <v>8311</v>
      </c>
      <c r="R290" t="s">
        <v>8316</v>
      </c>
      <c r="S290" s="6">
        <f t="shared" si="18"/>
        <v>41051.168900462959</v>
      </c>
      <c r="T290" s="7">
        <f t="shared" si="1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8268</v>
      </c>
      <c r="O291" s="8">
        <f t="shared" si="16"/>
        <v>0.95401640908223617</v>
      </c>
      <c r="P291" s="5">
        <f t="shared" si="17"/>
        <v>67.771551724137936</v>
      </c>
      <c r="Q291" t="s">
        <v>8311</v>
      </c>
      <c r="R291" t="s">
        <v>8316</v>
      </c>
      <c r="S291" s="6">
        <f t="shared" si="18"/>
        <v>41550.456412037034</v>
      </c>
      <c r="T291" s="7">
        <f t="shared" si="1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8268</v>
      </c>
      <c r="O292" s="8">
        <f t="shared" si="16"/>
        <v>0.9373437760373271</v>
      </c>
      <c r="P292" s="5">
        <f t="shared" si="17"/>
        <v>28.576190476190476</v>
      </c>
      <c r="Q292" t="s">
        <v>8311</v>
      </c>
      <c r="R292" t="s">
        <v>8316</v>
      </c>
      <c r="S292" s="6">
        <f t="shared" si="18"/>
        <v>40526.36917824074</v>
      </c>
      <c r="T292" s="7">
        <f t="shared" si="1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8268</v>
      </c>
      <c r="O293" s="8">
        <f t="shared" si="16"/>
        <v>0.83319446758873517</v>
      </c>
      <c r="P293" s="5">
        <f t="shared" si="17"/>
        <v>46.8828125</v>
      </c>
      <c r="Q293" t="s">
        <v>8311</v>
      </c>
      <c r="R293" t="s">
        <v>8316</v>
      </c>
      <c r="S293" s="6">
        <f t="shared" si="18"/>
        <v>41376.769050925926</v>
      </c>
      <c r="T293" s="7">
        <f t="shared" si="1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8268</v>
      </c>
      <c r="O294" s="8">
        <f t="shared" si="16"/>
        <v>0.98515438025908253</v>
      </c>
      <c r="P294" s="5">
        <f t="shared" si="17"/>
        <v>154.42231237322514</v>
      </c>
      <c r="Q294" t="s">
        <v>8311</v>
      </c>
      <c r="R294" t="s">
        <v>8316</v>
      </c>
      <c r="S294" s="6">
        <f t="shared" si="18"/>
        <v>40812.803229166668</v>
      </c>
      <c r="T294" s="7">
        <f t="shared" si="1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8268</v>
      </c>
      <c r="O295" s="8">
        <f t="shared" si="16"/>
        <v>0.98634294385432475</v>
      </c>
      <c r="P295" s="5">
        <f t="shared" si="17"/>
        <v>201.22137404580153</v>
      </c>
      <c r="Q295" t="s">
        <v>8311</v>
      </c>
      <c r="R295" t="s">
        <v>8316</v>
      </c>
      <c r="S295" s="6">
        <f t="shared" si="18"/>
        <v>41719.667986111112</v>
      </c>
      <c r="T295" s="7">
        <f t="shared" si="1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8268</v>
      </c>
      <c r="O296" s="8">
        <f t="shared" si="16"/>
        <v>1</v>
      </c>
      <c r="P296" s="5">
        <f t="shared" si="17"/>
        <v>100</v>
      </c>
      <c r="Q296" t="s">
        <v>8311</v>
      </c>
      <c r="R296" t="s">
        <v>8316</v>
      </c>
      <c r="S296" s="6">
        <f t="shared" si="18"/>
        <v>40343.084421296298</v>
      </c>
      <c r="T296" s="7">
        <f t="shared" si="1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8268</v>
      </c>
      <c r="O297" s="8">
        <f t="shared" si="16"/>
        <v>0.75126332440632171</v>
      </c>
      <c r="P297" s="5">
        <f t="shared" si="17"/>
        <v>100.08204511278196</v>
      </c>
      <c r="Q297" t="s">
        <v>8311</v>
      </c>
      <c r="R297" t="s">
        <v>8316</v>
      </c>
      <c r="S297" s="6">
        <f t="shared" si="18"/>
        <v>41519.004733796297</v>
      </c>
      <c r="T297" s="7">
        <f t="shared" si="1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8268</v>
      </c>
      <c r="O298" s="8">
        <f t="shared" si="16"/>
        <v>0.84227407261413234</v>
      </c>
      <c r="P298" s="5">
        <f t="shared" si="17"/>
        <v>230.08953488372092</v>
      </c>
      <c r="Q298" t="s">
        <v>8311</v>
      </c>
      <c r="R298" t="s">
        <v>8316</v>
      </c>
      <c r="S298" s="6">
        <f t="shared" si="18"/>
        <v>41134.475497685184</v>
      </c>
      <c r="T298" s="7">
        <f t="shared" si="1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8268</v>
      </c>
      <c r="O299" s="8">
        <f t="shared" si="16"/>
        <v>0.99364069952305245</v>
      </c>
      <c r="P299" s="5">
        <f t="shared" si="17"/>
        <v>141.74647887323943</v>
      </c>
      <c r="Q299" t="s">
        <v>8311</v>
      </c>
      <c r="R299" t="s">
        <v>8316</v>
      </c>
      <c r="S299" s="6">
        <f t="shared" si="18"/>
        <v>42089.72802083334</v>
      </c>
      <c r="T299" s="7">
        <f t="shared" si="1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8268</v>
      </c>
      <c r="O300" s="8">
        <f t="shared" si="16"/>
        <v>0.91800041441161562</v>
      </c>
      <c r="P300" s="5">
        <f t="shared" si="17"/>
        <v>56.344351395730705</v>
      </c>
      <c r="Q300" t="s">
        <v>8311</v>
      </c>
      <c r="R300" t="s">
        <v>8316</v>
      </c>
      <c r="S300" s="6">
        <f t="shared" si="18"/>
        <v>41709.463518518518</v>
      </c>
      <c r="T300" s="7">
        <f t="shared" si="1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8268</v>
      </c>
      <c r="O301" s="8">
        <f t="shared" si="16"/>
        <v>0.55880750478478924</v>
      </c>
      <c r="P301" s="5">
        <f t="shared" si="17"/>
        <v>73.341188524590166</v>
      </c>
      <c r="Q301" t="s">
        <v>8311</v>
      </c>
      <c r="R301" t="s">
        <v>8316</v>
      </c>
      <c r="S301" s="6">
        <f t="shared" si="18"/>
        <v>40469.225231481483</v>
      </c>
      <c r="T301" s="7">
        <f t="shared" si="1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8268</v>
      </c>
      <c r="O302" s="8">
        <f t="shared" si="16"/>
        <v>0.9830653235110689</v>
      </c>
      <c r="P302" s="5">
        <f t="shared" si="17"/>
        <v>85.337785234899329</v>
      </c>
      <c r="Q302" t="s">
        <v>8311</v>
      </c>
      <c r="R302" t="s">
        <v>8316</v>
      </c>
      <c r="S302" s="6">
        <f t="shared" si="18"/>
        <v>40626.959930555553</v>
      </c>
      <c r="T302" s="7">
        <f t="shared" si="1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8268</v>
      </c>
      <c r="O303" s="8">
        <f t="shared" si="16"/>
        <v>0.8422116477870889</v>
      </c>
      <c r="P303" s="5">
        <f t="shared" si="17"/>
        <v>61.496215139442228</v>
      </c>
      <c r="Q303" t="s">
        <v>8311</v>
      </c>
      <c r="R303" t="s">
        <v>8316</v>
      </c>
      <c r="S303" s="6">
        <f t="shared" si="18"/>
        <v>41312.737673611111</v>
      </c>
      <c r="T303" s="7">
        <f t="shared" si="1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8268</v>
      </c>
      <c r="O304" s="8">
        <f t="shared" si="16"/>
        <v>0.99542106310969536</v>
      </c>
      <c r="P304" s="5">
        <f t="shared" si="17"/>
        <v>93.018518518518519</v>
      </c>
      <c r="Q304" t="s">
        <v>8311</v>
      </c>
      <c r="R304" t="s">
        <v>8316</v>
      </c>
      <c r="S304" s="6">
        <f t="shared" si="18"/>
        <v>40933.856921296298</v>
      </c>
      <c r="T304" s="7">
        <f t="shared" si="1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8268</v>
      </c>
      <c r="O305" s="8">
        <f t="shared" si="16"/>
        <v>0.72744907856450047</v>
      </c>
      <c r="P305" s="5">
        <f t="shared" si="17"/>
        <v>50.292682926829265</v>
      </c>
      <c r="Q305" t="s">
        <v>8311</v>
      </c>
      <c r="R305" t="s">
        <v>8316</v>
      </c>
      <c r="S305" s="6">
        <f t="shared" si="18"/>
        <v>41032.071134259262</v>
      </c>
      <c r="T305" s="7">
        <f t="shared" si="19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8268</v>
      </c>
      <c r="O306" s="8">
        <f t="shared" si="16"/>
        <v>0.43169121381411885</v>
      </c>
      <c r="P306" s="5">
        <f t="shared" si="17"/>
        <v>106.43243243243244</v>
      </c>
      <c r="Q306" t="s">
        <v>8311</v>
      </c>
      <c r="R306" t="s">
        <v>8316</v>
      </c>
      <c r="S306" s="6">
        <f t="shared" si="18"/>
        <v>41114.094872685186</v>
      </c>
      <c r="T306" s="7">
        <f t="shared" si="1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8268</v>
      </c>
      <c r="O307" s="8">
        <f t="shared" si="16"/>
        <v>0.76726342710997442</v>
      </c>
      <c r="P307" s="5">
        <f t="shared" si="17"/>
        <v>51.719576719576722</v>
      </c>
      <c r="Q307" t="s">
        <v>8311</v>
      </c>
      <c r="R307" t="s">
        <v>8316</v>
      </c>
      <c r="S307" s="6">
        <f t="shared" si="18"/>
        <v>40948.630196759259</v>
      </c>
      <c r="T307" s="7">
        <f t="shared" si="1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8268</v>
      </c>
      <c r="O308" s="8">
        <f t="shared" si="16"/>
        <v>0.34141345168999659</v>
      </c>
      <c r="P308" s="5">
        <f t="shared" si="17"/>
        <v>36.612499999999997</v>
      </c>
      <c r="Q308" t="s">
        <v>8311</v>
      </c>
      <c r="R308" t="s">
        <v>8316</v>
      </c>
      <c r="S308" s="6">
        <f t="shared" si="18"/>
        <v>41333.837187500001</v>
      </c>
      <c r="T308" s="7">
        <f t="shared" si="19"/>
        <v>41353.795520833337</v>
      </c>
    </row>
    <row r="309" spans="1:20" ht="15.7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8268</v>
      </c>
      <c r="O309" s="8">
        <f t="shared" si="16"/>
        <v>0.89832584728460596</v>
      </c>
      <c r="P309" s="5">
        <f t="shared" si="17"/>
        <v>42.517361111111114</v>
      </c>
      <c r="Q309" t="s">
        <v>8311</v>
      </c>
      <c r="R309" t="s">
        <v>8316</v>
      </c>
      <c r="S309" s="6">
        <f t="shared" si="18"/>
        <v>41282.944456018515</v>
      </c>
      <c r="T309" s="7">
        <f t="shared" si="19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8268</v>
      </c>
      <c r="O310" s="8">
        <f t="shared" si="16"/>
        <v>0.94726870855699397</v>
      </c>
      <c r="P310" s="5">
        <f t="shared" si="17"/>
        <v>62.712871287128714</v>
      </c>
      <c r="Q310" t="s">
        <v>8311</v>
      </c>
      <c r="R310" t="s">
        <v>8316</v>
      </c>
      <c r="S310" s="6">
        <f t="shared" si="18"/>
        <v>40567.694560185184</v>
      </c>
      <c r="T310" s="7">
        <f t="shared" si="1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8268</v>
      </c>
      <c r="O311" s="8">
        <f t="shared" si="16"/>
        <v>0.8407286314806165</v>
      </c>
      <c r="P311" s="5">
        <f t="shared" si="17"/>
        <v>89.957983193277315</v>
      </c>
      <c r="Q311" t="s">
        <v>8311</v>
      </c>
      <c r="R311" t="s">
        <v>8316</v>
      </c>
      <c r="S311" s="6">
        <f t="shared" si="18"/>
        <v>41134.751550925925</v>
      </c>
      <c r="T311" s="7">
        <f t="shared" si="1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8268</v>
      </c>
      <c r="O312" s="8">
        <f t="shared" si="16"/>
        <v>0.96034726156978367</v>
      </c>
      <c r="P312" s="5">
        <f t="shared" si="17"/>
        <v>28.924722222222222</v>
      </c>
      <c r="Q312" t="s">
        <v>8311</v>
      </c>
      <c r="R312" t="s">
        <v>8316</v>
      </c>
      <c r="S312" s="6">
        <f t="shared" si="18"/>
        <v>40821.183136574073</v>
      </c>
      <c r="T312" s="7">
        <f t="shared" si="1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8268</v>
      </c>
      <c r="O313" s="8">
        <f t="shared" si="16"/>
        <v>0.96059956782625433</v>
      </c>
      <c r="P313" s="5">
        <f t="shared" si="17"/>
        <v>138.8022</v>
      </c>
      <c r="Q313" t="s">
        <v>8311</v>
      </c>
      <c r="R313" t="s">
        <v>8316</v>
      </c>
      <c r="S313" s="6">
        <f t="shared" si="18"/>
        <v>40868.219814814816</v>
      </c>
      <c r="T313" s="7">
        <f t="shared" si="1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8268</v>
      </c>
      <c r="O314" s="8">
        <f t="shared" si="16"/>
        <v>0.8938547486033519</v>
      </c>
      <c r="P314" s="5">
        <f t="shared" si="17"/>
        <v>61.301369863013697</v>
      </c>
      <c r="Q314" t="s">
        <v>8311</v>
      </c>
      <c r="R314" t="s">
        <v>8316</v>
      </c>
      <c r="S314" s="6">
        <f t="shared" si="18"/>
        <v>41348.877685185187</v>
      </c>
      <c r="T314" s="7">
        <f t="shared" si="1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8268</v>
      </c>
      <c r="O315" s="8">
        <f t="shared" si="16"/>
        <v>0.95478798090424033</v>
      </c>
      <c r="P315" s="5">
        <f t="shared" si="17"/>
        <v>80.202702702702709</v>
      </c>
      <c r="Q315" t="s">
        <v>8311</v>
      </c>
      <c r="R315" t="s">
        <v>8316</v>
      </c>
      <c r="S315" s="6">
        <f t="shared" si="18"/>
        <v>40357.227939814817</v>
      </c>
      <c r="T315" s="7">
        <f t="shared" si="1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8268</v>
      </c>
      <c r="O316" s="8">
        <f t="shared" si="16"/>
        <v>0.25963910164870829</v>
      </c>
      <c r="P316" s="5">
        <f t="shared" si="17"/>
        <v>32.095833333333331</v>
      </c>
      <c r="Q316" t="s">
        <v>8311</v>
      </c>
      <c r="R316" t="s">
        <v>8316</v>
      </c>
      <c r="S316" s="6">
        <f t="shared" si="18"/>
        <v>41304.833194444444</v>
      </c>
      <c r="T316" s="7">
        <f t="shared" si="1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8268</v>
      </c>
      <c r="O317" s="8">
        <f t="shared" si="16"/>
        <v>0.98767383059418457</v>
      </c>
      <c r="P317" s="5">
        <f t="shared" si="17"/>
        <v>200.88888888888889</v>
      </c>
      <c r="Q317" t="s">
        <v>8311</v>
      </c>
      <c r="R317" t="s">
        <v>8316</v>
      </c>
      <c r="S317" s="6">
        <f t="shared" si="18"/>
        <v>41113.77238425926</v>
      </c>
      <c r="T317" s="7">
        <f t="shared" si="1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8268</v>
      </c>
      <c r="O318" s="8">
        <f t="shared" si="16"/>
        <v>0.87894058361654748</v>
      </c>
      <c r="P318" s="5">
        <f t="shared" si="17"/>
        <v>108.01265822784811</v>
      </c>
      <c r="Q318" t="s">
        <v>8311</v>
      </c>
      <c r="R318" t="s">
        <v>8316</v>
      </c>
      <c r="S318" s="6">
        <f t="shared" si="18"/>
        <v>41950.923576388886</v>
      </c>
      <c r="T318" s="7">
        <f t="shared" si="1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8268</v>
      </c>
      <c r="O319" s="8">
        <f t="shared" si="16"/>
        <v>0.99203068681591222</v>
      </c>
      <c r="P319" s="5">
        <f t="shared" si="17"/>
        <v>95.699367088607602</v>
      </c>
      <c r="Q319" t="s">
        <v>8311</v>
      </c>
      <c r="R319" t="s">
        <v>8316</v>
      </c>
      <c r="S319" s="6">
        <f t="shared" si="18"/>
        <v>41589.676886574074</v>
      </c>
      <c r="T319" s="7">
        <f t="shared" si="1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8268</v>
      </c>
      <c r="O320" s="8">
        <f t="shared" si="16"/>
        <v>0.35295778624876467</v>
      </c>
      <c r="P320" s="5">
        <f t="shared" si="17"/>
        <v>49.880281690140848</v>
      </c>
      <c r="Q320" t="s">
        <v>8311</v>
      </c>
      <c r="R320" t="s">
        <v>8316</v>
      </c>
      <c r="S320" s="6">
        <f t="shared" si="18"/>
        <v>41330.038784722223</v>
      </c>
      <c r="T320" s="7">
        <f t="shared" si="1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8268</v>
      </c>
      <c r="O321" s="8">
        <f t="shared" si="16"/>
        <v>0.88746893858714948</v>
      </c>
      <c r="P321" s="5">
        <f t="shared" si="17"/>
        <v>110.47058823529412</v>
      </c>
      <c r="Q321" t="s">
        <v>8311</v>
      </c>
      <c r="R321" t="s">
        <v>8316</v>
      </c>
      <c r="S321" s="6">
        <f t="shared" si="18"/>
        <v>40123.83829861111</v>
      </c>
      <c r="T321" s="7">
        <f t="shared" si="1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8268</v>
      </c>
      <c r="O322" s="8">
        <f t="shared" si="16"/>
        <v>0.93826233814974669</v>
      </c>
      <c r="P322" s="5">
        <f t="shared" si="17"/>
        <v>134.91139240506328</v>
      </c>
      <c r="Q322" t="s">
        <v>8311</v>
      </c>
      <c r="R322" t="s">
        <v>8316</v>
      </c>
      <c r="S322" s="6">
        <f t="shared" si="18"/>
        <v>42331.551307870366</v>
      </c>
      <c r="T322" s="7">
        <f t="shared" si="19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8268</v>
      </c>
      <c r="O323" s="8">
        <f t="shared" ref="O323:O386" si="20">D323/E323</f>
        <v>0.97406211733273962</v>
      </c>
      <c r="P323" s="5">
        <f t="shared" ref="P323:P386" si="21">E323/L323</f>
        <v>106.62314540059347</v>
      </c>
      <c r="Q323" t="s">
        <v>8311</v>
      </c>
      <c r="R323" t="s">
        <v>8316</v>
      </c>
      <c r="S323" s="6">
        <f t="shared" ref="S323:S386" si="22">(((J323/60)/60)/24)+DATE(1970,1,1)</f>
        <v>42647.446597222224</v>
      </c>
      <c r="T323" s="7">
        <f t="shared" ref="T323:T386" si="23">(((I323/60)/60)/24)+DATE(1970,1,1)</f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8268</v>
      </c>
      <c r="O324" s="8">
        <f t="shared" si="20"/>
        <v>0.92668099933278969</v>
      </c>
      <c r="P324" s="5">
        <f t="shared" si="21"/>
        <v>145.04301075268816</v>
      </c>
      <c r="Q324" t="s">
        <v>8311</v>
      </c>
      <c r="R324" t="s">
        <v>8316</v>
      </c>
      <c r="S324" s="6">
        <f t="shared" si="22"/>
        <v>42473.57</v>
      </c>
      <c r="T324" s="7">
        <f t="shared" si="23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8268</v>
      </c>
      <c r="O325" s="8">
        <f t="shared" si="20"/>
        <v>0.81251880830574785</v>
      </c>
      <c r="P325" s="5">
        <f t="shared" si="21"/>
        <v>114.58620689655173</v>
      </c>
      <c r="Q325" t="s">
        <v>8311</v>
      </c>
      <c r="R325" t="s">
        <v>8316</v>
      </c>
      <c r="S325" s="6">
        <f t="shared" si="22"/>
        <v>42697.32136574074</v>
      </c>
      <c r="T325" s="7">
        <f t="shared" si="23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8268</v>
      </c>
      <c r="O326" s="8">
        <f t="shared" si="20"/>
        <v>0.98425196850393704</v>
      </c>
      <c r="P326" s="5">
        <f t="shared" si="21"/>
        <v>105.3170731707317</v>
      </c>
      <c r="Q326" t="s">
        <v>8311</v>
      </c>
      <c r="R326" t="s">
        <v>8316</v>
      </c>
      <c r="S326" s="6">
        <f t="shared" si="22"/>
        <v>42184.626250000001</v>
      </c>
      <c r="T326" s="7">
        <f t="shared" si="23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8268</v>
      </c>
      <c r="O327" s="8">
        <f t="shared" si="20"/>
        <v>0.95789110693896318</v>
      </c>
      <c r="P327" s="5">
        <f t="shared" si="21"/>
        <v>70.921195652173907</v>
      </c>
      <c r="Q327" t="s">
        <v>8311</v>
      </c>
      <c r="R327" t="s">
        <v>8316</v>
      </c>
      <c r="S327" s="6">
        <f t="shared" si="22"/>
        <v>42689.187881944439</v>
      </c>
      <c r="T327" s="7">
        <f t="shared" si="23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8268</v>
      </c>
      <c r="O328" s="8">
        <f t="shared" si="20"/>
        <v>0.88550638568171591</v>
      </c>
      <c r="P328" s="5">
        <f t="shared" si="21"/>
        <v>147.17167680278018</v>
      </c>
      <c r="Q328" t="s">
        <v>8311</v>
      </c>
      <c r="R328" t="s">
        <v>8316</v>
      </c>
      <c r="S328" s="6">
        <f t="shared" si="22"/>
        <v>42775.314884259264</v>
      </c>
      <c r="T328" s="7">
        <f t="shared" si="23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8268</v>
      </c>
      <c r="O329" s="8">
        <f t="shared" si="20"/>
        <v>0.73313782991202348</v>
      </c>
      <c r="P329" s="5">
        <f t="shared" si="21"/>
        <v>160.47058823529412</v>
      </c>
      <c r="Q329" t="s">
        <v>8311</v>
      </c>
      <c r="R329" t="s">
        <v>8316</v>
      </c>
      <c r="S329" s="6">
        <f t="shared" si="22"/>
        <v>42058.235289351855</v>
      </c>
      <c r="T329" s="7">
        <f t="shared" si="23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8268</v>
      </c>
      <c r="O330" s="8">
        <f t="shared" si="20"/>
        <v>0.96511681773961921</v>
      </c>
      <c r="P330" s="5">
        <f t="shared" si="21"/>
        <v>156.04578313253012</v>
      </c>
      <c r="Q330" t="s">
        <v>8311</v>
      </c>
      <c r="R330" t="s">
        <v>8316</v>
      </c>
      <c r="S330" s="6">
        <f t="shared" si="22"/>
        <v>42278.946620370371</v>
      </c>
      <c r="T330" s="7">
        <f t="shared" si="23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8268</v>
      </c>
      <c r="O331" s="8">
        <f t="shared" si="20"/>
        <v>0.94786729857819907</v>
      </c>
      <c r="P331" s="5">
        <f t="shared" si="21"/>
        <v>63.17365269461078</v>
      </c>
      <c r="Q331" t="s">
        <v>8311</v>
      </c>
      <c r="R331" t="s">
        <v>8316</v>
      </c>
      <c r="S331" s="6">
        <f t="shared" si="22"/>
        <v>42291.46674768519</v>
      </c>
      <c r="T331" s="7">
        <f t="shared" si="23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8268</v>
      </c>
      <c r="O332" s="8">
        <f t="shared" si="20"/>
        <v>0.98204264870931535</v>
      </c>
      <c r="P332" s="5">
        <f t="shared" si="21"/>
        <v>104.82352941176471</v>
      </c>
      <c r="Q332" t="s">
        <v>8311</v>
      </c>
      <c r="R332" t="s">
        <v>8316</v>
      </c>
      <c r="S332" s="6">
        <f t="shared" si="22"/>
        <v>41379.515775462962</v>
      </c>
      <c r="T332" s="7">
        <f t="shared" si="23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8268</v>
      </c>
      <c r="O333" s="8">
        <f t="shared" si="20"/>
        <v>0.93804230570798741</v>
      </c>
      <c r="P333" s="5">
        <f t="shared" si="21"/>
        <v>97.356164383561648</v>
      </c>
      <c r="Q333" t="s">
        <v>8311</v>
      </c>
      <c r="R333" t="s">
        <v>8316</v>
      </c>
      <c r="S333" s="6">
        <f t="shared" si="22"/>
        <v>42507.581412037034</v>
      </c>
      <c r="T333" s="7">
        <f t="shared" si="23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8268</v>
      </c>
      <c r="O334" s="8">
        <f t="shared" si="20"/>
        <v>0.88483829580144224</v>
      </c>
      <c r="P334" s="5">
        <f t="shared" si="21"/>
        <v>203.63063063063063</v>
      </c>
      <c r="Q334" t="s">
        <v>8311</v>
      </c>
      <c r="R334" t="s">
        <v>8316</v>
      </c>
      <c r="S334" s="6">
        <f t="shared" si="22"/>
        <v>42263.680289351847</v>
      </c>
      <c r="T334" s="7">
        <f t="shared" si="23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8268</v>
      </c>
      <c r="O335" s="8">
        <f t="shared" si="20"/>
        <v>0.79854664510590723</v>
      </c>
      <c r="P335" s="5">
        <f t="shared" si="21"/>
        <v>188.31203007518798</v>
      </c>
      <c r="Q335" t="s">
        <v>8311</v>
      </c>
      <c r="R335" t="s">
        <v>8316</v>
      </c>
      <c r="S335" s="6">
        <f t="shared" si="22"/>
        <v>42437.636469907404</v>
      </c>
      <c r="T335" s="7">
        <f t="shared" si="23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8268</v>
      </c>
      <c r="O336" s="8">
        <f t="shared" si="20"/>
        <v>0.98823994465856313</v>
      </c>
      <c r="P336" s="5">
        <f t="shared" si="21"/>
        <v>146.65217391304347</v>
      </c>
      <c r="Q336" t="s">
        <v>8311</v>
      </c>
      <c r="R336" t="s">
        <v>8316</v>
      </c>
      <c r="S336" s="6">
        <f t="shared" si="22"/>
        <v>42101.682372685187</v>
      </c>
      <c r="T336" s="7">
        <f t="shared" si="23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8268</v>
      </c>
      <c r="O337" s="8">
        <f t="shared" si="20"/>
        <v>0.97309673726388091</v>
      </c>
      <c r="P337" s="5">
        <f t="shared" si="21"/>
        <v>109.1875</v>
      </c>
      <c r="Q337" t="s">
        <v>8311</v>
      </c>
      <c r="R337" t="s">
        <v>8316</v>
      </c>
      <c r="S337" s="6">
        <f t="shared" si="22"/>
        <v>42101.737442129626</v>
      </c>
      <c r="T337" s="7">
        <f t="shared" si="23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8268</v>
      </c>
      <c r="O338" s="8">
        <f t="shared" si="20"/>
        <v>0.85587772314615174</v>
      </c>
      <c r="P338" s="5">
        <f t="shared" si="21"/>
        <v>59.249046653144013</v>
      </c>
      <c r="Q338" t="s">
        <v>8311</v>
      </c>
      <c r="R338" t="s">
        <v>8316</v>
      </c>
      <c r="S338" s="6">
        <f t="shared" si="22"/>
        <v>42291.596273148149</v>
      </c>
      <c r="T338" s="7">
        <f t="shared" si="23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8268</v>
      </c>
      <c r="O339" s="8">
        <f t="shared" si="20"/>
        <v>0.98845159058335108</v>
      </c>
      <c r="P339" s="5">
        <f t="shared" si="21"/>
        <v>97.904838709677421</v>
      </c>
      <c r="Q339" t="s">
        <v>8311</v>
      </c>
      <c r="R339" t="s">
        <v>8316</v>
      </c>
      <c r="S339" s="6">
        <f t="shared" si="22"/>
        <v>42047.128564814819</v>
      </c>
      <c r="T339" s="7">
        <f t="shared" si="23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8268</v>
      </c>
      <c r="O340" s="8">
        <f t="shared" si="20"/>
        <v>0.90798811625153442</v>
      </c>
      <c r="P340" s="5">
        <f t="shared" si="21"/>
        <v>70.000169491525426</v>
      </c>
      <c r="Q340" t="s">
        <v>8311</v>
      </c>
      <c r="R340" t="s">
        <v>8316</v>
      </c>
      <c r="S340" s="6">
        <f t="shared" si="22"/>
        <v>42559.755671296298</v>
      </c>
      <c r="T340" s="7">
        <f t="shared" si="23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8268</v>
      </c>
      <c r="O341" s="8">
        <f t="shared" si="20"/>
        <v>0.9252120277563608</v>
      </c>
      <c r="P341" s="5">
        <f t="shared" si="21"/>
        <v>72.865168539325836</v>
      </c>
      <c r="Q341" t="s">
        <v>8311</v>
      </c>
      <c r="R341" t="s">
        <v>8316</v>
      </c>
      <c r="S341" s="6">
        <f t="shared" si="22"/>
        <v>42093.760046296295</v>
      </c>
      <c r="T341" s="7">
        <f t="shared" si="23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8268</v>
      </c>
      <c r="O342" s="8">
        <f t="shared" si="20"/>
        <v>0.79985374103021167</v>
      </c>
      <c r="P342" s="5">
        <f t="shared" si="21"/>
        <v>146.34782608695653</v>
      </c>
      <c r="Q342" t="s">
        <v>8311</v>
      </c>
      <c r="R342" t="s">
        <v>8316</v>
      </c>
      <c r="S342" s="6">
        <f t="shared" si="22"/>
        <v>42772.669062500005</v>
      </c>
      <c r="T342" s="7">
        <f t="shared" si="23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8268</v>
      </c>
      <c r="O343" s="8">
        <f t="shared" si="20"/>
        <v>0.93708165997322623</v>
      </c>
      <c r="P343" s="5">
        <f t="shared" si="21"/>
        <v>67.909090909090907</v>
      </c>
      <c r="Q343" t="s">
        <v>8311</v>
      </c>
      <c r="R343" t="s">
        <v>8316</v>
      </c>
      <c r="S343" s="6">
        <f t="shared" si="22"/>
        <v>41894.879606481481</v>
      </c>
      <c r="T343" s="7">
        <f t="shared" si="23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8268</v>
      </c>
      <c r="O344" s="8">
        <f t="shared" si="20"/>
        <v>0.99634937588675099</v>
      </c>
      <c r="P344" s="5">
        <f t="shared" si="21"/>
        <v>169.85083076923075</v>
      </c>
      <c r="Q344" t="s">
        <v>8311</v>
      </c>
      <c r="R344" t="s">
        <v>8316</v>
      </c>
      <c r="S344" s="6">
        <f t="shared" si="22"/>
        <v>42459.780844907407</v>
      </c>
      <c r="T344" s="7">
        <f t="shared" si="23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8268</v>
      </c>
      <c r="O345" s="8">
        <f t="shared" si="20"/>
        <v>0.98011701943800744</v>
      </c>
      <c r="P345" s="5">
        <f t="shared" si="21"/>
        <v>58.413339694656486</v>
      </c>
      <c r="Q345" t="s">
        <v>8311</v>
      </c>
      <c r="R345" t="s">
        <v>8316</v>
      </c>
      <c r="S345" s="6">
        <f t="shared" si="22"/>
        <v>41926.73778935185</v>
      </c>
      <c r="T345" s="7">
        <f t="shared" si="23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8268</v>
      </c>
      <c r="O346" s="8">
        <f t="shared" si="20"/>
        <v>0.97958944967541961</v>
      </c>
      <c r="P346" s="5">
        <f t="shared" si="21"/>
        <v>119.99298245614035</v>
      </c>
      <c r="Q346" t="s">
        <v>8311</v>
      </c>
      <c r="R346" t="s">
        <v>8316</v>
      </c>
      <c r="S346" s="6">
        <f t="shared" si="22"/>
        <v>42111.970995370371</v>
      </c>
      <c r="T346" s="7">
        <f t="shared" si="23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8268</v>
      </c>
      <c r="O347" s="8">
        <f t="shared" si="20"/>
        <v>0.81118881118881114</v>
      </c>
      <c r="P347" s="5">
        <f t="shared" si="21"/>
        <v>99.860335195530723</v>
      </c>
      <c r="Q347" t="s">
        <v>8311</v>
      </c>
      <c r="R347" t="s">
        <v>8316</v>
      </c>
      <c r="S347" s="6">
        <f t="shared" si="22"/>
        <v>42114.944328703699</v>
      </c>
      <c r="T347" s="7">
        <f t="shared" si="23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8268</v>
      </c>
      <c r="O348" s="8">
        <f t="shared" si="20"/>
        <v>0.5872376809279295</v>
      </c>
      <c r="P348" s="5">
        <f t="shared" si="21"/>
        <v>90.579148936170213</v>
      </c>
      <c r="Q348" t="s">
        <v>8311</v>
      </c>
      <c r="R348" t="s">
        <v>8316</v>
      </c>
      <c r="S348" s="6">
        <f t="shared" si="22"/>
        <v>42261.500243055561</v>
      </c>
      <c r="T348" s="7">
        <f t="shared" si="23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8268</v>
      </c>
      <c r="O349" s="8">
        <f t="shared" si="20"/>
        <v>0.89613363144712144</v>
      </c>
      <c r="P349" s="5">
        <f t="shared" si="21"/>
        <v>117.77361477572559</v>
      </c>
      <c r="Q349" t="s">
        <v>8311</v>
      </c>
      <c r="R349" t="s">
        <v>8316</v>
      </c>
      <c r="S349" s="6">
        <f t="shared" si="22"/>
        <v>42292.495474537034</v>
      </c>
      <c r="T349" s="7">
        <f t="shared" si="23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8268</v>
      </c>
      <c r="O350" s="8">
        <f t="shared" si="20"/>
        <v>0.970873786407767</v>
      </c>
      <c r="P350" s="5">
        <f t="shared" si="21"/>
        <v>86.554621848739501</v>
      </c>
      <c r="Q350" t="s">
        <v>8311</v>
      </c>
      <c r="R350" t="s">
        <v>8316</v>
      </c>
      <c r="S350" s="6">
        <f t="shared" si="22"/>
        <v>42207.58699074074</v>
      </c>
      <c r="T350" s="7">
        <f t="shared" si="23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8268</v>
      </c>
      <c r="O351" s="8">
        <f t="shared" si="20"/>
        <v>0.93777223294728651</v>
      </c>
      <c r="P351" s="5">
        <f t="shared" si="21"/>
        <v>71.899281437125751</v>
      </c>
      <c r="Q351" t="s">
        <v>8311</v>
      </c>
      <c r="R351" t="s">
        <v>8316</v>
      </c>
      <c r="S351" s="6">
        <f t="shared" si="22"/>
        <v>42760.498935185184</v>
      </c>
      <c r="T351" s="7">
        <f t="shared" si="23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8268</v>
      </c>
      <c r="O352" s="8">
        <f t="shared" si="20"/>
        <v>0.87138375740676188</v>
      </c>
      <c r="P352" s="5">
        <f t="shared" si="21"/>
        <v>129.81900452488688</v>
      </c>
      <c r="Q352" t="s">
        <v>8311</v>
      </c>
      <c r="R352" t="s">
        <v>8316</v>
      </c>
      <c r="S352" s="6">
        <f t="shared" si="22"/>
        <v>42586.066076388888</v>
      </c>
      <c r="T352" s="7">
        <f t="shared" si="23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8268</v>
      </c>
      <c r="O353" s="8">
        <f t="shared" si="20"/>
        <v>0.78529194382852918</v>
      </c>
      <c r="P353" s="5">
        <f t="shared" si="21"/>
        <v>44.912863070539416</v>
      </c>
      <c r="Q353" t="s">
        <v>8311</v>
      </c>
      <c r="R353" t="s">
        <v>8316</v>
      </c>
      <c r="S353" s="6">
        <f t="shared" si="22"/>
        <v>42427.964745370366</v>
      </c>
      <c r="T353" s="7">
        <f t="shared" si="23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8268</v>
      </c>
      <c r="O354" s="8">
        <f t="shared" si="20"/>
        <v>0.85792724776938911</v>
      </c>
      <c r="P354" s="5">
        <f t="shared" si="21"/>
        <v>40.755244755244753</v>
      </c>
      <c r="Q354" t="s">
        <v>8311</v>
      </c>
      <c r="R354" t="s">
        <v>8316</v>
      </c>
      <c r="S354" s="6">
        <f t="shared" si="22"/>
        <v>41890.167453703703</v>
      </c>
      <c r="T354" s="7">
        <f t="shared" si="23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8268</v>
      </c>
      <c r="O355" s="8">
        <f t="shared" si="20"/>
        <v>0.92065607125602222</v>
      </c>
      <c r="P355" s="5">
        <f t="shared" si="21"/>
        <v>103.52394779771615</v>
      </c>
      <c r="Q355" t="s">
        <v>8311</v>
      </c>
      <c r="R355" t="s">
        <v>8316</v>
      </c>
      <c r="S355" s="6">
        <f t="shared" si="22"/>
        <v>42297.791886574079</v>
      </c>
      <c r="T355" s="7">
        <f t="shared" si="23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8268</v>
      </c>
      <c r="O356" s="8">
        <f t="shared" si="20"/>
        <v>0.96206706981858159</v>
      </c>
      <c r="P356" s="5">
        <f t="shared" si="21"/>
        <v>125.44827586206897</v>
      </c>
      <c r="Q356" t="s">
        <v>8311</v>
      </c>
      <c r="R356" t="s">
        <v>8316</v>
      </c>
      <c r="S356" s="6">
        <f t="shared" si="22"/>
        <v>42438.827789351853</v>
      </c>
      <c r="T356" s="7">
        <f t="shared" si="23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8268</v>
      </c>
      <c r="O357" s="8">
        <f t="shared" si="20"/>
        <v>0.86016220201523719</v>
      </c>
      <c r="P357" s="5">
        <f t="shared" si="21"/>
        <v>246.60606060606059</v>
      </c>
      <c r="Q357" t="s">
        <v>8311</v>
      </c>
      <c r="R357" t="s">
        <v>8316</v>
      </c>
      <c r="S357" s="6">
        <f t="shared" si="22"/>
        <v>41943.293912037036</v>
      </c>
      <c r="T357" s="7">
        <f t="shared" si="23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8268</v>
      </c>
      <c r="O358" s="8">
        <f t="shared" si="20"/>
        <v>0.97378189622601086</v>
      </c>
      <c r="P358" s="5">
        <f t="shared" si="21"/>
        <v>79.401340206185566</v>
      </c>
      <c r="Q358" t="s">
        <v>8311</v>
      </c>
      <c r="R358" t="s">
        <v>8316</v>
      </c>
      <c r="S358" s="6">
        <f t="shared" si="22"/>
        <v>42415.803159722222</v>
      </c>
      <c r="T358" s="7">
        <f t="shared" si="23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8268</v>
      </c>
      <c r="O359" s="8">
        <f t="shared" si="20"/>
        <v>0.57471264367816088</v>
      </c>
      <c r="P359" s="5">
        <f t="shared" si="21"/>
        <v>86.138613861386133</v>
      </c>
      <c r="Q359" t="s">
        <v>8311</v>
      </c>
      <c r="R359" t="s">
        <v>8316</v>
      </c>
      <c r="S359" s="6">
        <f t="shared" si="22"/>
        <v>42078.222187499996</v>
      </c>
      <c r="T359" s="7">
        <f t="shared" si="23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8268</v>
      </c>
      <c r="O360" s="8">
        <f t="shared" si="20"/>
        <v>0.97004501008846811</v>
      </c>
      <c r="P360" s="5">
        <f t="shared" si="21"/>
        <v>193.04868913857678</v>
      </c>
      <c r="Q360" t="s">
        <v>8311</v>
      </c>
      <c r="R360" t="s">
        <v>8316</v>
      </c>
      <c r="S360" s="6">
        <f t="shared" si="22"/>
        <v>42507.860196759255</v>
      </c>
      <c r="T360" s="7">
        <f t="shared" si="23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8268</v>
      </c>
      <c r="O361" s="8">
        <f t="shared" si="20"/>
        <v>0.95369458128078821</v>
      </c>
      <c r="P361" s="5">
        <f t="shared" si="21"/>
        <v>84.023178807947019</v>
      </c>
      <c r="Q361" t="s">
        <v>8311</v>
      </c>
      <c r="R361" t="s">
        <v>8316</v>
      </c>
      <c r="S361" s="6">
        <f t="shared" si="22"/>
        <v>41935.070486111108</v>
      </c>
      <c r="T361" s="7">
        <f t="shared" si="23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8268</v>
      </c>
      <c r="O362" s="8">
        <f t="shared" si="20"/>
        <v>0.98643649815043155</v>
      </c>
      <c r="P362" s="5">
        <f t="shared" si="21"/>
        <v>139.82758620689654</v>
      </c>
      <c r="Q362" t="s">
        <v>8311</v>
      </c>
      <c r="R362" t="s">
        <v>8316</v>
      </c>
      <c r="S362" s="6">
        <f t="shared" si="22"/>
        <v>42163.897916666669</v>
      </c>
      <c r="T362" s="7">
        <f t="shared" si="23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8268</v>
      </c>
      <c r="O363" s="8">
        <f t="shared" si="20"/>
        <v>0.90027638485014905</v>
      </c>
      <c r="P363" s="5">
        <f t="shared" si="21"/>
        <v>109.82189265536722</v>
      </c>
      <c r="Q363" t="s">
        <v>8311</v>
      </c>
      <c r="R363" t="s">
        <v>8316</v>
      </c>
      <c r="S363" s="6">
        <f t="shared" si="22"/>
        <v>41936.001226851848</v>
      </c>
      <c r="T363" s="7">
        <f t="shared" si="23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8268</v>
      </c>
      <c r="O364" s="8">
        <f t="shared" si="20"/>
        <v>0.80541666666666667</v>
      </c>
      <c r="P364" s="5">
        <f t="shared" si="21"/>
        <v>139.53488372093022</v>
      </c>
      <c r="Q364" t="s">
        <v>8311</v>
      </c>
      <c r="R364" t="s">
        <v>8316</v>
      </c>
      <c r="S364" s="6">
        <f t="shared" si="22"/>
        <v>41837.210543981484</v>
      </c>
      <c r="T364" s="7">
        <f t="shared" si="23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8268</v>
      </c>
      <c r="O365" s="8">
        <f t="shared" si="20"/>
        <v>0.98684210526315785</v>
      </c>
      <c r="P365" s="5">
        <f t="shared" si="21"/>
        <v>347.84615384615387</v>
      </c>
      <c r="Q365" t="s">
        <v>8311</v>
      </c>
      <c r="R365" t="s">
        <v>8316</v>
      </c>
      <c r="S365" s="6">
        <f t="shared" si="22"/>
        <v>40255.744629629626</v>
      </c>
      <c r="T365" s="7">
        <f t="shared" si="23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8268</v>
      </c>
      <c r="O366" s="8">
        <f t="shared" si="20"/>
        <v>0.90775874366189879</v>
      </c>
      <c r="P366" s="5">
        <f t="shared" si="21"/>
        <v>68.24159292035398</v>
      </c>
      <c r="Q366" t="s">
        <v>8311</v>
      </c>
      <c r="R366" t="s">
        <v>8316</v>
      </c>
      <c r="S366" s="6">
        <f t="shared" si="22"/>
        <v>41780.859629629631</v>
      </c>
      <c r="T366" s="7">
        <f t="shared" si="23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8268</v>
      </c>
      <c r="O367" s="8">
        <f t="shared" si="20"/>
        <v>0.96178507309566552</v>
      </c>
      <c r="P367" s="5">
        <f t="shared" si="21"/>
        <v>239.93846153846152</v>
      </c>
      <c r="Q367" t="s">
        <v>8311</v>
      </c>
      <c r="R367" t="s">
        <v>8316</v>
      </c>
      <c r="S367" s="6">
        <f t="shared" si="22"/>
        <v>41668.606469907405</v>
      </c>
      <c r="T367" s="7">
        <f t="shared" si="23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8268</v>
      </c>
      <c r="O368" s="8">
        <f t="shared" si="20"/>
        <v>0.98701298701298701</v>
      </c>
      <c r="P368" s="5">
        <f t="shared" si="21"/>
        <v>287.31343283582089</v>
      </c>
      <c r="Q368" t="s">
        <v>8311</v>
      </c>
      <c r="R368" t="s">
        <v>8316</v>
      </c>
      <c r="S368" s="6">
        <f t="shared" si="22"/>
        <v>41019.793032407404</v>
      </c>
      <c r="T368" s="7">
        <f t="shared" si="23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8268</v>
      </c>
      <c r="O369" s="8">
        <f t="shared" si="20"/>
        <v>0.96758493702473436</v>
      </c>
      <c r="P369" s="5">
        <f t="shared" si="21"/>
        <v>86.84882352941176</v>
      </c>
      <c r="Q369" t="s">
        <v>8311</v>
      </c>
      <c r="R369" t="s">
        <v>8316</v>
      </c>
      <c r="S369" s="6">
        <f t="shared" si="22"/>
        <v>41355.577291666668</v>
      </c>
      <c r="T369" s="7">
        <f t="shared" si="23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8268</v>
      </c>
      <c r="O370" s="8">
        <f t="shared" si="20"/>
        <v>0.96050407253726755</v>
      </c>
      <c r="P370" s="5">
        <f t="shared" si="21"/>
        <v>81.84905660377359</v>
      </c>
      <c r="Q370" t="s">
        <v>8311</v>
      </c>
      <c r="R370" t="s">
        <v>8316</v>
      </c>
      <c r="S370" s="6">
        <f t="shared" si="22"/>
        <v>42043.605578703704</v>
      </c>
      <c r="T370" s="7">
        <f t="shared" si="23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8268</v>
      </c>
      <c r="O371" s="8">
        <f t="shared" si="20"/>
        <v>0.90780601442433928</v>
      </c>
      <c r="P371" s="5">
        <f t="shared" si="21"/>
        <v>42.874970059880241</v>
      </c>
      <c r="Q371" t="s">
        <v>8311</v>
      </c>
      <c r="R371" t="s">
        <v>8316</v>
      </c>
      <c r="S371" s="6">
        <f t="shared" si="22"/>
        <v>40893.551724537036</v>
      </c>
      <c r="T371" s="7">
        <f t="shared" si="23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8268</v>
      </c>
      <c r="O372" s="8">
        <f t="shared" si="20"/>
        <v>0.81953778069168992</v>
      </c>
      <c r="P372" s="5">
        <f t="shared" si="21"/>
        <v>709.41860465116281</v>
      </c>
      <c r="Q372" t="s">
        <v>8311</v>
      </c>
      <c r="R372" t="s">
        <v>8316</v>
      </c>
      <c r="S372" s="6">
        <f t="shared" si="22"/>
        <v>42711.795138888891</v>
      </c>
      <c r="T372" s="7">
        <f t="shared" si="23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8268</v>
      </c>
      <c r="O373" s="8">
        <f t="shared" si="20"/>
        <v>0.87589706457697092</v>
      </c>
      <c r="P373" s="5">
        <f t="shared" si="21"/>
        <v>161.25517890772127</v>
      </c>
      <c r="Q373" t="s">
        <v>8311</v>
      </c>
      <c r="R373" t="s">
        <v>8316</v>
      </c>
      <c r="S373" s="6">
        <f t="shared" si="22"/>
        <v>41261.767812500002</v>
      </c>
      <c r="T373" s="7">
        <f t="shared" si="23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8268</v>
      </c>
      <c r="O374" s="8">
        <f t="shared" si="20"/>
        <v>0.7978723404255319</v>
      </c>
      <c r="P374" s="5">
        <f t="shared" si="21"/>
        <v>41.777777777777779</v>
      </c>
      <c r="Q374" t="s">
        <v>8311</v>
      </c>
      <c r="R374" t="s">
        <v>8316</v>
      </c>
      <c r="S374" s="6">
        <f t="shared" si="22"/>
        <v>42425.576898148152</v>
      </c>
      <c r="T374" s="7">
        <f t="shared" si="23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8268</v>
      </c>
      <c r="O375" s="8">
        <f t="shared" si="20"/>
        <v>0.9375</v>
      </c>
      <c r="P375" s="5">
        <f t="shared" si="21"/>
        <v>89.887640449438209</v>
      </c>
      <c r="Q375" t="s">
        <v>8311</v>
      </c>
      <c r="R375" t="s">
        <v>8316</v>
      </c>
      <c r="S375" s="6">
        <f t="shared" si="22"/>
        <v>41078.91201388889</v>
      </c>
      <c r="T375" s="7">
        <f t="shared" si="23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8268</v>
      </c>
      <c r="O376" s="8">
        <f t="shared" si="20"/>
        <v>0.76540375047837739</v>
      </c>
      <c r="P376" s="5">
        <f t="shared" si="21"/>
        <v>45.051724137931032</v>
      </c>
      <c r="Q376" t="s">
        <v>8311</v>
      </c>
      <c r="R376" t="s">
        <v>8316</v>
      </c>
      <c r="S376" s="6">
        <f t="shared" si="22"/>
        <v>40757.889247685183</v>
      </c>
      <c r="T376" s="7">
        <f t="shared" si="23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8268</v>
      </c>
      <c r="O377" s="8">
        <f t="shared" si="20"/>
        <v>0.83333333333333337</v>
      </c>
      <c r="P377" s="5">
        <f t="shared" si="21"/>
        <v>42.857142857142854</v>
      </c>
      <c r="Q377" t="s">
        <v>8311</v>
      </c>
      <c r="R377" t="s">
        <v>8316</v>
      </c>
      <c r="S377" s="6">
        <f t="shared" si="22"/>
        <v>41657.985081018516</v>
      </c>
      <c r="T377" s="7">
        <f t="shared" si="23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8268</v>
      </c>
      <c r="O378" s="8">
        <f t="shared" si="20"/>
        <v>0.94375963020030817</v>
      </c>
      <c r="P378" s="5">
        <f t="shared" si="21"/>
        <v>54.083333333333336</v>
      </c>
      <c r="Q378" t="s">
        <v>8311</v>
      </c>
      <c r="R378" t="s">
        <v>8316</v>
      </c>
      <c r="S378" s="6">
        <f t="shared" si="22"/>
        <v>42576.452731481477</v>
      </c>
      <c r="T378" s="7">
        <f t="shared" si="23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8268</v>
      </c>
      <c r="O379" s="8">
        <f t="shared" si="20"/>
        <v>0.87412587412587417</v>
      </c>
      <c r="P379" s="5">
        <f t="shared" si="21"/>
        <v>103.21804511278195</v>
      </c>
      <c r="Q379" t="s">
        <v>8311</v>
      </c>
      <c r="R379" t="s">
        <v>8316</v>
      </c>
      <c r="S379" s="6">
        <f t="shared" si="22"/>
        <v>42292.250787037032</v>
      </c>
      <c r="T379" s="7">
        <f t="shared" si="23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8268</v>
      </c>
      <c r="O380" s="8">
        <f t="shared" si="20"/>
        <v>0.8947211452430659</v>
      </c>
      <c r="P380" s="5">
        <f t="shared" si="21"/>
        <v>40.397590361445786</v>
      </c>
      <c r="Q380" t="s">
        <v>8311</v>
      </c>
      <c r="R380" t="s">
        <v>8316</v>
      </c>
      <c r="S380" s="6">
        <f t="shared" si="22"/>
        <v>42370.571851851855</v>
      </c>
      <c r="T380" s="7">
        <f t="shared" si="23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8268</v>
      </c>
      <c r="O381" s="8">
        <f t="shared" si="20"/>
        <v>0.86147484493452786</v>
      </c>
      <c r="P381" s="5">
        <f t="shared" si="21"/>
        <v>116.85906040268456</v>
      </c>
      <c r="Q381" t="s">
        <v>8311</v>
      </c>
      <c r="R381" t="s">
        <v>8316</v>
      </c>
      <c r="S381" s="6">
        <f t="shared" si="22"/>
        <v>40987.688333333332</v>
      </c>
      <c r="T381" s="7">
        <f t="shared" si="23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8268</v>
      </c>
      <c r="O382" s="8">
        <f t="shared" si="20"/>
        <v>0.70671378091872794</v>
      </c>
      <c r="P382" s="5">
        <f t="shared" si="21"/>
        <v>115.51020408163265</v>
      </c>
      <c r="Q382" t="s">
        <v>8311</v>
      </c>
      <c r="R382" t="s">
        <v>8316</v>
      </c>
      <c r="S382" s="6">
        <f t="shared" si="22"/>
        <v>42367.719814814816</v>
      </c>
      <c r="T382" s="7">
        <f t="shared" si="23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8268</v>
      </c>
      <c r="O383" s="8">
        <f t="shared" si="20"/>
        <v>0.95483624558388236</v>
      </c>
      <c r="P383" s="5">
        <f t="shared" si="21"/>
        <v>104.31274900398407</v>
      </c>
      <c r="Q383" t="s">
        <v>8311</v>
      </c>
      <c r="R383" t="s">
        <v>8316</v>
      </c>
      <c r="S383" s="6">
        <f t="shared" si="22"/>
        <v>41085.698113425926</v>
      </c>
      <c r="T383" s="7">
        <f t="shared" si="23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8268</v>
      </c>
      <c r="O384" s="8">
        <f t="shared" si="20"/>
        <v>0.39087947882736157</v>
      </c>
      <c r="P384" s="5">
        <f t="shared" si="21"/>
        <v>69.772727272727266</v>
      </c>
      <c r="Q384" t="s">
        <v>8311</v>
      </c>
      <c r="R384" t="s">
        <v>8316</v>
      </c>
      <c r="S384" s="6">
        <f t="shared" si="22"/>
        <v>41144.709490740745</v>
      </c>
      <c r="T384" s="7">
        <f t="shared" si="23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8268</v>
      </c>
      <c r="O385" s="8">
        <f t="shared" si="20"/>
        <v>0.48377723970944309</v>
      </c>
      <c r="P385" s="5">
        <f t="shared" si="21"/>
        <v>43.020833333333336</v>
      </c>
      <c r="Q385" t="s">
        <v>8311</v>
      </c>
      <c r="R385" t="s">
        <v>8316</v>
      </c>
      <c r="S385" s="6">
        <f t="shared" si="22"/>
        <v>41755.117581018516</v>
      </c>
      <c r="T385" s="7">
        <f t="shared" si="23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8268</v>
      </c>
      <c r="O386" s="8">
        <f t="shared" si="20"/>
        <v>0.89202087328843493</v>
      </c>
      <c r="P386" s="5">
        <f t="shared" si="21"/>
        <v>58.540469973890339</v>
      </c>
      <c r="Q386" t="s">
        <v>8311</v>
      </c>
      <c r="R386" t="s">
        <v>8316</v>
      </c>
      <c r="S386" s="6">
        <f t="shared" si="22"/>
        <v>41980.781793981485</v>
      </c>
      <c r="T386" s="7">
        <f t="shared" si="23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8268</v>
      </c>
      <c r="O387" s="8">
        <f t="shared" ref="O387:O450" si="24">D387/E387</f>
        <v>0.94355645298258195</v>
      </c>
      <c r="P387" s="5">
        <f t="shared" ref="P387:P450" si="25">E387/L387</f>
        <v>111.79535864978902</v>
      </c>
      <c r="Q387" t="s">
        <v>8311</v>
      </c>
      <c r="R387" t="s">
        <v>8316</v>
      </c>
      <c r="S387" s="6">
        <f t="shared" ref="S387:S450" si="26">(((J387/60)/60)/24)+DATE(1970,1,1)</f>
        <v>41934.584502314814</v>
      </c>
      <c r="T387" s="7">
        <f t="shared" ref="T387:T450" si="27">(((I387/60)/60)/24)+DATE(1970,1,1)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8268</v>
      </c>
      <c r="O388" s="8">
        <f t="shared" si="24"/>
        <v>0.99833610648918469</v>
      </c>
      <c r="P388" s="5">
        <f t="shared" si="25"/>
        <v>46.230769230769234</v>
      </c>
      <c r="Q388" t="s">
        <v>8311</v>
      </c>
      <c r="R388" t="s">
        <v>8316</v>
      </c>
      <c r="S388" s="6">
        <f t="shared" si="26"/>
        <v>42211.951284722221</v>
      </c>
      <c r="T388" s="7">
        <f t="shared" si="27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8268</v>
      </c>
      <c r="O389" s="8">
        <f t="shared" si="24"/>
        <v>0.46731270598652169</v>
      </c>
      <c r="P389" s="5">
        <f t="shared" si="25"/>
        <v>144.69039145907473</v>
      </c>
      <c r="Q389" t="s">
        <v>8311</v>
      </c>
      <c r="R389" t="s">
        <v>8316</v>
      </c>
      <c r="S389" s="6">
        <f t="shared" si="26"/>
        <v>42200.67659722222</v>
      </c>
      <c r="T389" s="7">
        <f t="shared" si="27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8268</v>
      </c>
      <c r="O390" s="8">
        <f t="shared" si="24"/>
        <v>0.79264426125554854</v>
      </c>
      <c r="P390" s="5">
        <f t="shared" si="25"/>
        <v>88.845070422535215</v>
      </c>
      <c r="Q390" t="s">
        <v>8311</v>
      </c>
      <c r="R390" t="s">
        <v>8316</v>
      </c>
      <c r="S390" s="6">
        <f t="shared" si="26"/>
        <v>42549.076157407413</v>
      </c>
      <c r="T390" s="7">
        <f t="shared" si="27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8268</v>
      </c>
      <c r="O391" s="8">
        <f t="shared" si="24"/>
        <v>0.55085653330429996</v>
      </c>
      <c r="P391" s="5">
        <f t="shared" si="25"/>
        <v>81.75107284768211</v>
      </c>
      <c r="Q391" t="s">
        <v>8311</v>
      </c>
      <c r="R391" t="s">
        <v>8316</v>
      </c>
      <c r="S391" s="6">
        <f t="shared" si="26"/>
        <v>41674.063078703701</v>
      </c>
      <c r="T391" s="7">
        <f t="shared" si="27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8268</v>
      </c>
      <c r="O392" s="8">
        <f t="shared" si="24"/>
        <v>1</v>
      </c>
      <c r="P392" s="5">
        <f t="shared" si="25"/>
        <v>71.428571428571431</v>
      </c>
      <c r="Q392" t="s">
        <v>8311</v>
      </c>
      <c r="R392" t="s">
        <v>8316</v>
      </c>
      <c r="S392" s="6">
        <f t="shared" si="26"/>
        <v>42112.036712962959</v>
      </c>
      <c r="T392" s="7">
        <f t="shared" si="27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8268</v>
      </c>
      <c r="O393" s="8">
        <f t="shared" si="24"/>
        <v>0.99393698439518929</v>
      </c>
      <c r="P393" s="5">
        <f t="shared" si="25"/>
        <v>104.25906735751295</v>
      </c>
      <c r="Q393" t="s">
        <v>8311</v>
      </c>
      <c r="R393" t="s">
        <v>8316</v>
      </c>
      <c r="S393" s="6">
        <f t="shared" si="26"/>
        <v>40865.042256944449</v>
      </c>
      <c r="T393" s="7">
        <f t="shared" si="27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8268</v>
      </c>
      <c r="O394" s="8">
        <f t="shared" si="24"/>
        <v>0.9910537311833717</v>
      </c>
      <c r="P394" s="5">
        <f t="shared" si="25"/>
        <v>90.616504854368927</v>
      </c>
      <c r="Q394" t="s">
        <v>8311</v>
      </c>
      <c r="R394" t="s">
        <v>8316</v>
      </c>
      <c r="S394" s="6">
        <f t="shared" si="26"/>
        <v>40763.717256944445</v>
      </c>
      <c r="T394" s="7">
        <f t="shared" si="27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8268</v>
      </c>
      <c r="O395" s="8">
        <f t="shared" si="24"/>
        <v>0.90541984318128321</v>
      </c>
      <c r="P395" s="5">
        <f t="shared" si="25"/>
        <v>157.33048433048432</v>
      </c>
      <c r="Q395" t="s">
        <v>8311</v>
      </c>
      <c r="R395" t="s">
        <v>8316</v>
      </c>
      <c r="S395" s="6">
        <f t="shared" si="26"/>
        <v>41526.708935185183</v>
      </c>
      <c r="T395" s="7">
        <f t="shared" si="27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8268</v>
      </c>
      <c r="O396" s="8">
        <f t="shared" si="24"/>
        <v>0.89370602776193198</v>
      </c>
      <c r="P396" s="5">
        <f t="shared" si="25"/>
        <v>105.18</v>
      </c>
      <c r="Q396" t="s">
        <v>8311</v>
      </c>
      <c r="R396" t="s">
        <v>8316</v>
      </c>
      <c r="S396" s="6">
        <f t="shared" si="26"/>
        <v>42417.818078703705</v>
      </c>
      <c r="T396" s="7">
        <f t="shared" si="27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8268</v>
      </c>
      <c r="O397" s="8">
        <f t="shared" si="24"/>
        <v>0.92554456728477608</v>
      </c>
      <c r="P397" s="5">
        <f t="shared" si="25"/>
        <v>58.719836956521746</v>
      </c>
      <c r="Q397" t="s">
        <v>8311</v>
      </c>
      <c r="R397" t="s">
        <v>8316</v>
      </c>
      <c r="S397" s="6">
        <f t="shared" si="26"/>
        <v>40990.909259259257</v>
      </c>
      <c r="T397" s="7">
        <f t="shared" si="27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8268</v>
      </c>
      <c r="O398" s="8">
        <f t="shared" si="24"/>
        <v>0.9375</v>
      </c>
      <c r="P398" s="5">
        <f t="shared" si="25"/>
        <v>81.632653061224488</v>
      </c>
      <c r="Q398" t="s">
        <v>8311</v>
      </c>
      <c r="R398" t="s">
        <v>8316</v>
      </c>
      <c r="S398" s="6">
        <f t="shared" si="26"/>
        <v>41082.564884259256</v>
      </c>
      <c r="T398" s="7">
        <f t="shared" si="27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8268</v>
      </c>
      <c r="O399" s="8">
        <f t="shared" si="24"/>
        <v>0.96246137663532971</v>
      </c>
      <c r="P399" s="5">
        <f t="shared" si="25"/>
        <v>56.460043668122275</v>
      </c>
      <c r="Q399" t="s">
        <v>8311</v>
      </c>
      <c r="R399" t="s">
        <v>8316</v>
      </c>
      <c r="S399" s="6">
        <f t="shared" si="26"/>
        <v>40379.776435185187</v>
      </c>
      <c r="T399" s="7">
        <f t="shared" si="27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8268</v>
      </c>
      <c r="O400" s="8">
        <f t="shared" si="24"/>
        <v>0.7989773090444231</v>
      </c>
      <c r="P400" s="5">
        <f t="shared" si="25"/>
        <v>140.1044776119403</v>
      </c>
      <c r="Q400" t="s">
        <v>8311</v>
      </c>
      <c r="R400" t="s">
        <v>8316</v>
      </c>
      <c r="S400" s="6">
        <f t="shared" si="26"/>
        <v>42078.793124999997</v>
      </c>
      <c r="T400" s="7">
        <f t="shared" si="27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8268</v>
      </c>
      <c r="O401" s="8">
        <f t="shared" si="24"/>
        <v>0.9362857544122466</v>
      </c>
      <c r="P401" s="5">
        <f t="shared" si="25"/>
        <v>224.85263157894738</v>
      </c>
      <c r="Q401" t="s">
        <v>8311</v>
      </c>
      <c r="R401" t="s">
        <v>8316</v>
      </c>
      <c r="S401" s="6">
        <f t="shared" si="26"/>
        <v>42687.875775462962</v>
      </c>
      <c r="T401" s="7">
        <f t="shared" si="27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8268</v>
      </c>
      <c r="O402" s="8">
        <f t="shared" si="24"/>
        <v>0.89045212706751853</v>
      </c>
      <c r="P402" s="5">
        <f t="shared" si="25"/>
        <v>181.13306451612902</v>
      </c>
      <c r="Q402" t="s">
        <v>8311</v>
      </c>
      <c r="R402" t="s">
        <v>8316</v>
      </c>
      <c r="S402" s="6">
        <f t="shared" si="26"/>
        <v>41745.635960648149</v>
      </c>
      <c r="T402" s="7">
        <f t="shared" si="27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8268</v>
      </c>
      <c r="O403" s="8">
        <f t="shared" si="24"/>
        <v>0.96327977497784456</v>
      </c>
      <c r="P403" s="5">
        <f t="shared" si="25"/>
        <v>711.04109589041093</v>
      </c>
      <c r="Q403" t="s">
        <v>8311</v>
      </c>
      <c r="R403" t="s">
        <v>8316</v>
      </c>
      <c r="S403" s="6">
        <f t="shared" si="26"/>
        <v>40732.842245370368</v>
      </c>
      <c r="T403" s="7">
        <f t="shared" si="27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8268</v>
      </c>
      <c r="O404" s="8">
        <f t="shared" si="24"/>
        <v>0.70596540769502292</v>
      </c>
      <c r="P404" s="5">
        <f t="shared" si="25"/>
        <v>65.883720930232556</v>
      </c>
      <c r="Q404" t="s">
        <v>8311</v>
      </c>
      <c r="R404" t="s">
        <v>8316</v>
      </c>
      <c r="S404" s="6">
        <f t="shared" si="26"/>
        <v>42292.539548611108</v>
      </c>
      <c r="T404" s="7">
        <f t="shared" si="27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8268</v>
      </c>
      <c r="O405" s="8">
        <f t="shared" si="24"/>
        <v>0.95002850085502566</v>
      </c>
      <c r="P405" s="5">
        <f t="shared" si="25"/>
        <v>75.185714285714283</v>
      </c>
      <c r="Q405" t="s">
        <v>8311</v>
      </c>
      <c r="R405" t="s">
        <v>8316</v>
      </c>
      <c r="S405" s="6">
        <f t="shared" si="26"/>
        <v>40718.310659722221</v>
      </c>
      <c r="T405" s="7">
        <f t="shared" si="27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8268</v>
      </c>
      <c r="O406" s="8">
        <f t="shared" si="24"/>
        <v>0.97001274873898347</v>
      </c>
      <c r="P406" s="5">
        <f t="shared" si="25"/>
        <v>133.14391143911439</v>
      </c>
      <c r="Q406" t="s">
        <v>8311</v>
      </c>
      <c r="R406" t="s">
        <v>8316</v>
      </c>
      <c r="S406" s="6">
        <f t="shared" si="26"/>
        <v>41646.628032407411</v>
      </c>
      <c r="T406" s="7">
        <f t="shared" si="27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8268</v>
      </c>
      <c r="O407" s="8">
        <f t="shared" si="24"/>
        <v>0.92885375494071143</v>
      </c>
      <c r="P407" s="5">
        <f t="shared" si="25"/>
        <v>55.2</v>
      </c>
      <c r="Q407" t="s">
        <v>8311</v>
      </c>
      <c r="R407" t="s">
        <v>8316</v>
      </c>
      <c r="S407" s="6">
        <f t="shared" si="26"/>
        <v>41674.08494212963</v>
      </c>
      <c r="T407" s="7">
        <f t="shared" si="27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8268</v>
      </c>
      <c r="O408" s="8">
        <f t="shared" si="24"/>
        <v>0.92846508142307171</v>
      </c>
      <c r="P408" s="5">
        <f t="shared" si="25"/>
        <v>86.163714285714292</v>
      </c>
      <c r="Q408" t="s">
        <v>8311</v>
      </c>
      <c r="R408" t="s">
        <v>8316</v>
      </c>
      <c r="S408" s="6">
        <f t="shared" si="26"/>
        <v>40638.162465277775</v>
      </c>
      <c r="T408" s="7">
        <f t="shared" si="27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8268</v>
      </c>
      <c r="O409" s="8">
        <f t="shared" si="24"/>
        <v>0.98473658296405708</v>
      </c>
      <c r="P409" s="5">
        <f t="shared" si="25"/>
        <v>92.318181818181813</v>
      </c>
      <c r="Q409" t="s">
        <v>8311</v>
      </c>
      <c r="R409" t="s">
        <v>8316</v>
      </c>
      <c r="S409" s="6">
        <f t="shared" si="26"/>
        <v>40806.870949074073</v>
      </c>
      <c r="T409" s="7">
        <f t="shared" si="27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8268</v>
      </c>
      <c r="O410" s="8">
        <f t="shared" si="24"/>
        <v>0.9858270925001561</v>
      </c>
      <c r="P410" s="5">
        <f t="shared" si="25"/>
        <v>160.16473684210527</v>
      </c>
      <c r="Q410" t="s">
        <v>8311</v>
      </c>
      <c r="R410" t="s">
        <v>8316</v>
      </c>
      <c r="S410" s="6">
        <f t="shared" si="26"/>
        <v>41543.735995370371</v>
      </c>
      <c r="T410" s="7">
        <f t="shared" si="27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8268</v>
      </c>
      <c r="O411" s="8">
        <f t="shared" si="24"/>
        <v>0.73099415204678364</v>
      </c>
      <c r="P411" s="5">
        <f t="shared" si="25"/>
        <v>45.6</v>
      </c>
      <c r="Q411" t="s">
        <v>8311</v>
      </c>
      <c r="R411" t="s">
        <v>8316</v>
      </c>
      <c r="S411" s="6">
        <f t="shared" si="26"/>
        <v>42543.862777777773</v>
      </c>
      <c r="T411" s="7">
        <f t="shared" si="27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8268</v>
      </c>
      <c r="O412" s="8">
        <f t="shared" si="24"/>
        <v>0.77942322681215903</v>
      </c>
      <c r="P412" s="5">
        <f t="shared" si="25"/>
        <v>183.28571428571428</v>
      </c>
      <c r="Q412" t="s">
        <v>8311</v>
      </c>
      <c r="R412" t="s">
        <v>8316</v>
      </c>
      <c r="S412" s="6">
        <f t="shared" si="26"/>
        <v>42113.981446759266</v>
      </c>
      <c r="T412" s="7">
        <f t="shared" si="27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8268</v>
      </c>
      <c r="O413" s="8">
        <f t="shared" si="24"/>
        <v>0.98960910440376049</v>
      </c>
      <c r="P413" s="5">
        <f t="shared" si="25"/>
        <v>125.78838174273859</v>
      </c>
      <c r="Q413" t="s">
        <v>8311</v>
      </c>
      <c r="R413" t="s">
        <v>8316</v>
      </c>
      <c r="S413" s="6">
        <f t="shared" si="26"/>
        <v>41598.17597222222</v>
      </c>
      <c r="T413" s="7">
        <f t="shared" si="27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8268</v>
      </c>
      <c r="O414" s="8">
        <f t="shared" si="24"/>
        <v>0.78839482812992745</v>
      </c>
      <c r="P414" s="5">
        <f t="shared" si="25"/>
        <v>57.654545454545456</v>
      </c>
      <c r="Q414" t="s">
        <v>8311</v>
      </c>
      <c r="R414" t="s">
        <v>8316</v>
      </c>
      <c r="S414" s="6">
        <f t="shared" si="26"/>
        <v>41099.742800925924</v>
      </c>
      <c r="T414" s="7">
        <f t="shared" si="27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8268</v>
      </c>
      <c r="O415" s="8">
        <f t="shared" si="24"/>
        <v>0.95160211136718464</v>
      </c>
      <c r="P415" s="5">
        <f t="shared" si="25"/>
        <v>78.660818713450297</v>
      </c>
      <c r="Q415" t="s">
        <v>8311</v>
      </c>
      <c r="R415" t="s">
        <v>8316</v>
      </c>
      <c r="S415" s="6">
        <f t="shared" si="26"/>
        <v>41079.877442129626</v>
      </c>
      <c r="T415" s="7">
        <f t="shared" si="27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8268</v>
      </c>
      <c r="O416" s="8">
        <f t="shared" si="24"/>
        <v>0.97225141896153033</v>
      </c>
      <c r="P416" s="5">
        <f t="shared" si="25"/>
        <v>91.480769230769226</v>
      </c>
      <c r="Q416" t="s">
        <v>8311</v>
      </c>
      <c r="R416" t="s">
        <v>8316</v>
      </c>
      <c r="S416" s="6">
        <f t="shared" si="26"/>
        <v>41529.063252314816</v>
      </c>
      <c r="T416" s="7">
        <f t="shared" si="27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8268</v>
      </c>
      <c r="O417" s="8">
        <f t="shared" si="24"/>
        <v>0.97897990294113535</v>
      </c>
      <c r="P417" s="5">
        <f t="shared" si="25"/>
        <v>68.09809523809524</v>
      </c>
      <c r="Q417" t="s">
        <v>8311</v>
      </c>
      <c r="R417" t="s">
        <v>8316</v>
      </c>
      <c r="S417" s="6">
        <f t="shared" si="26"/>
        <v>41904.851875</v>
      </c>
      <c r="T417" s="7">
        <f t="shared" si="27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8268</v>
      </c>
      <c r="O418" s="8">
        <f t="shared" si="24"/>
        <v>0.83182910902784124</v>
      </c>
      <c r="P418" s="5">
        <f t="shared" si="25"/>
        <v>48.086800000000004</v>
      </c>
      <c r="Q418" t="s">
        <v>8311</v>
      </c>
      <c r="R418" t="s">
        <v>8316</v>
      </c>
      <c r="S418" s="6">
        <f t="shared" si="26"/>
        <v>41648.396192129629</v>
      </c>
      <c r="T418" s="7">
        <f t="shared" si="27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8268</v>
      </c>
      <c r="O419" s="8">
        <f t="shared" si="24"/>
        <v>0.99752992589777689</v>
      </c>
      <c r="P419" s="5">
        <f t="shared" si="25"/>
        <v>202.42307692307693</v>
      </c>
      <c r="Q419" t="s">
        <v>8311</v>
      </c>
      <c r="R419" t="s">
        <v>8316</v>
      </c>
      <c r="S419" s="6">
        <f t="shared" si="26"/>
        <v>41360.970601851855</v>
      </c>
      <c r="T419" s="7">
        <f t="shared" si="27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8268</v>
      </c>
      <c r="O420" s="8">
        <f t="shared" si="24"/>
        <v>0.99370064767988642</v>
      </c>
      <c r="P420" s="5">
        <f t="shared" si="25"/>
        <v>216.75</v>
      </c>
      <c r="Q420" t="s">
        <v>8311</v>
      </c>
      <c r="R420" t="s">
        <v>8316</v>
      </c>
      <c r="S420" s="6">
        <f t="shared" si="26"/>
        <v>42178.282372685186</v>
      </c>
      <c r="T420" s="7">
        <f t="shared" si="27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8268</v>
      </c>
      <c r="O421" s="8">
        <f t="shared" si="24"/>
        <v>0.99564405724953331</v>
      </c>
      <c r="P421" s="5">
        <f t="shared" si="25"/>
        <v>110.06849315068493</v>
      </c>
      <c r="Q421" t="s">
        <v>8311</v>
      </c>
      <c r="R421" t="s">
        <v>8316</v>
      </c>
      <c r="S421" s="6">
        <f t="shared" si="26"/>
        <v>41394.842442129629</v>
      </c>
      <c r="T421" s="7">
        <f t="shared" si="27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 s="8">
        <f t="shared" si="24"/>
        <v>227.58620689655172</v>
      </c>
      <c r="P422" s="5">
        <f t="shared" si="25"/>
        <v>4.833333333333333</v>
      </c>
      <c r="Q422" t="s">
        <v>8311</v>
      </c>
      <c r="R422" t="s">
        <v>8317</v>
      </c>
      <c r="S422" s="6">
        <f t="shared" si="26"/>
        <v>41682.23646990741</v>
      </c>
      <c r="T422" s="7">
        <f t="shared" si="27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 s="8">
        <f t="shared" si="24"/>
        <v>49.833887043189371</v>
      </c>
      <c r="P423" s="5">
        <f t="shared" si="25"/>
        <v>50.166666666666664</v>
      </c>
      <c r="Q423" t="s">
        <v>8311</v>
      </c>
      <c r="R423" t="s">
        <v>8317</v>
      </c>
      <c r="S423" s="6">
        <f t="shared" si="26"/>
        <v>42177.491388888884</v>
      </c>
      <c r="T423" s="7">
        <f t="shared" si="27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 s="8">
        <f t="shared" si="24"/>
        <v>93.023255813953483</v>
      </c>
      <c r="P424" s="5">
        <f t="shared" si="25"/>
        <v>35.833333333333336</v>
      </c>
      <c r="Q424" t="s">
        <v>8311</v>
      </c>
      <c r="R424" t="s">
        <v>8317</v>
      </c>
      <c r="S424" s="6">
        <f t="shared" si="26"/>
        <v>41863.260381944441</v>
      </c>
      <c r="T424" s="7">
        <f t="shared" si="27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 s="8">
        <f t="shared" si="24"/>
        <v>130.718954248366</v>
      </c>
      <c r="P425" s="5">
        <f t="shared" si="25"/>
        <v>11.76923076923077</v>
      </c>
      <c r="Q425" t="s">
        <v>8311</v>
      </c>
      <c r="R425" t="s">
        <v>8317</v>
      </c>
      <c r="S425" s="6">
        <f t="shared" si="26"/>
        <v>41400.92627314815</v>
      </c>
      <c r="T425" s="7">
        <f t="shared" si="27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 s="8">
        <f t="shared" si="24"/>
        <v>14.713094654242274</v>
      </c>
      <c r="P426" s="5">
        <f t="shared" si="25"/>
        <v>40.78</v>
      </c>
      <c r="Q426" t="s">
        <v>8311</v>
      </c>
      <c r="R426" t="s">
        <v>8317</v>
      </c>
      <c r="S426" s="6">
        <f t="shared" si="26"/>
        <v>40934.376145833332</v>
      </c>
      <c r="T426" s="7">
        <f t="shared" si="27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 s="8">
        <f t="shared" si="24"/>
        <v>8333.3333333333339</v>
      </c>
      <c r="P427" s="5">
        <f t="shared" si="25"/>
        <v>3</v>
      </c>
      <c r="Q427" t="s">
        <v>8311</v>
      </c>
      <c r="R427" t="s">
        <v>8317</v>
      </c>
      <c r="S427" s="6">
        <f t="shared" si="26"/>
        <v>42275.861157407402</v>
      </c>
      <c r="T427" s="7">
        <f t="shared" si="27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 s="8">
        <f t="shared" si="24"/>
        <v>75.187969924812023</v>
      </c>
      <c r="P428" s="5">
        <f t="shared" si="25"/>
        <v>16.625</v>
      </c>
      <c r="Q428" t="s">
        <v>8311</v>
      </c>
      <c r="R428" t="s">
        <v>8317</v>
      </c>
      <c r="S428" s="6">
        <f t="shared" si="26"/>
        <v>42400.711967592593</v>
      </c>
      <c r="T428" s="7">
        <f t="shared" si="27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 s="8" t="e">
        <f t="shared" si="24"/>
        <v>#DIV/0!</v>
      </c>
      <c r="P429" s="5" t="e">
        <f t="shared" si="25"/>
        <v>#DIV/0!</v>
      </c>
      <c r="Q429" t="s">
        <v>8311</v>
      </c>
      <c r="R429" t="s">
        <v>8317</v>
      </c>
      <c r="S429" s="6">
        <f t="shared" si="26"/>
        <v>42285.909027777772</v>
      </c>
      <c r="T429" s="7">
        <f t="shared" si="27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 s="8">
        <f t="shared" si="24"/>
        <v>17.751479289940828</v>
      </c>
      <c r="P430" s="5">
        <f t="shared" si="25"/>
        <v>52</v>
      </c>
      <c r="Q430" t="s">
        <v>8311</v>
      </c>
      <c r="R430" t="s">
        <v>8317</v>
      </c>
      <c r="S430" s="6">
        <f t="shared" si="26"/>
        <v>41778.766724537039</v>
      </c>
      <c r="T430" s="7">
        <f t="shared" si="27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 s="8" t="e">
        <f t="shared" si="24"/>
        <v>#DIV/0!</v>
      </c>
      <c r="P431" s="5" t="e">
        <f t="shared" si="25"/>
        <v>#DIV/0!</v>
      </c>
      <c r="Q431" t="s">
        <v>8311</v>
      </c>
      <c r="R431" t="s">
        <v>8317</v>
      </c>
      <c r="S431" s="6">
        <f t="shared" si="26"/>
        <v>40070.901412037041</v>
      </c>
      <c r="T431" s="7">
        <f t="shared" si="27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 s="8">
        <f t="shared" si="24"/>
        <v>41.666666666666664</v>
      </c>
      <c r="P432" s="5">
        <f t="shared" si="25"/>
        <v>4.8</v>
      </c>
      <c r="Q432" t="s">
        <v>8311</v>
      </c>
      <c r="R432" t="s">
        <v>8317</v>
      </c>
      <c r="S432" s="6">
        <f t="shared" si="26"/>
        <v>41513.107256944444</v>
      </c>
      <c r="T432" s="7">
        <f t="shared" si="27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 s="8">
        <f t="shared" si="24"/>
        <v>7.2289156626506026</v>
      </c>
      <c r="P433" s="5">
        <f t="shared" si="25"/>
        <v>51.875</v>
      </c>
      <c r="Q433" t="s">
        <v>8311</v>
      </c>
      <c r="R433" t="s">
        <v>8317</v>
      </c>
      <c r="S433" s="6">
        <f t="shared" si="26"/>
        <v>42526.871331018512</v>
      </c>
      <c r="T433" s="7">
        <f t="shared" si="27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 s="8">
        <f t="shared" si="24"/>
        <v>10.526315789473685</v>
      </c>
      <c r="P434" s="5">
        <f t="shared" si="25"/>
        <v>71.25</v>
      </c>
      <c r="Q434" t="s">
        <v>8311</v>
      </c>
      <c r="R434" t="s">
        <v>8317</v>
      </c>
      <c r="S434" s="6">
        <f t="shared" si="26"/>
        <v>42238.726631944446</v>
      </c>
      <c r="T434" s="7">
        <f t="shared" si="27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 s="8" t="e">
        <f t="shared" si="24"/>
        <v>#DIV/0!</v>
      </c>
      <c r="P435" s="5" t="e">
        <f t="shared" si="25"/>
        <v>#DIV/0!</v>
      </c>
      <c r="Q435" t="s">
        <v>8311</v>
      </c>
      <c r="R435" t="s">
        <v>8317</v>
      </c>
      <c r="S435" s="6">
        <f t="shared" si="26"/>
        <v>42228.629884259266</v>
      </c>
      <c r="T435" s="7">
        <f t="shared" si="27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 s="8">
        <f t="shared" si="24"/>
        <v>20</v>
      </c>
      <c r="P436" s="5">
        <f t="shared" si="25"/>
        <v>62.5</v>
      </c>
      <c r="Q436" t="s">
        <v>8311</v>
      </c>
      <c r="R436" t="s">
        <v>8317</v>
      </c>
      <c r="S436" s="6">
        <f t="shared" si="26"/>
        <v>41576.834513888891</v>
      </c>
      <c r="T436" s="7">
        <f t="shared" si="27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 s="8">
        <f t="shared" si="24"/>
        <v>36666.666666666664</v>
      </c>
      <c r="P437" s="5">
        <f t="shared" si="25"/>
        <v>1</v>
      </c>
      <c r="Q437" t="s">
        <v>8311</v>
      </c>
      <c r="R437" t="s">
        <v>8317</v>
      </c>
      <c r="S437" s="6">
        <f t="shared" si="26"/>
        <v>41500.747453703705</v>
      </c>
      <c r="T437" s="7">
        <f t="shared" si="27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 s="8" t="e">
        <f t="shared" si="24"/>
        <v>#DIV/0!</v>
      </c>
      <c r="P438" s="5" t="e">
        <f t="shared" si="25"/>
        <v>#DIV/0!</v>
      </c>
      <c r="Q438" t="s">
        <v>8311</v>
      </c>
      <c r="R438" t="s">
        <v>8317</v>
      </c>
      <c r="S438" s="6">
        <f t="shared" si="26"/>
        <v>41456.36241898148</v>
      </c>
      <c r="T438" s="7">
        <f t="shared" si="27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 s="8" t="e">
        <f t="shared" si="24"/>
        <v>#DIV/0!</v>
      </c>
      <c r="P439" s="5" t="e">
        <f t="shared" si="25"/>
        <v>#DIV/0!</v>
      </c>
      <c r="Q439" t="s">
        <v>8311</v>
      </c>
      <c r="R439" t="s">
        <v>8317</v>
      </c>
      <c r="S439" s="6">
        <f t="shared" si="26"/>
        <v>42591.31858796296</v>
      </c>
      <c r="T439" s="7">
        <f t="shared" si="27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 s="8">
        <f t="shared" si="24"/>
        <v>10.660980810234541</v>
      </c>
      <c r="P440" s="5">
        <f t="shared" si="25"/>
        <v>170.54545454545453</v>
      </c>
      <c r="Q440" t="s">
        <v>8311</v>
      </c>
      <c r="R440" t="s">
        <v>8317</v>
      </c>
      <c r="S440" s="6">
        <f t="shared" si="26"/>
        <v>42296.261087962965</v>
      </c>
      <c r="T440" s="7">
        <f t="shared" si="27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 s="8" t="e">
        <f t="shared" si="24"/>
        <v>#DIV/0!</v>
      </c>
      <c r="P441" s="5" t="e">
        <f t="shared" si="25"/>
        <v>#DIV/0!</v>
      </c>
      <c r="Q441" t="s">
        <v>8311</v>
      </c>
      <c r="R441" t="s">
        <v>8317</v>
      </c>
      <c r="S441" s="6">
        <f t="shared" si="26"/>
        <v>41919.761782407404</v>
      </c>
      <c r="T441" s="7">
        <f t="shared" si="27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 s="8">
        <f t="shared" si="24"/>
        <v>1000</v>
      </c>
      <c r="P442" s="5">
        <f t="shared" si="25"/>
        <v>5</v>
      </c>
      <c r="Q442" t="s">
        <v>8311</v>
      </c>
      <c r="R442" t="s">
        <v>8317</v>
      </c>
      <c r="S442" s="6">
        <f t="shared" si="26"/>
        <v>42423.985567129625</v>
      </c>
      <c r="T442" s="7">
        <f t="shared" si="27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 s="8" t="e">
        <f t="shared" si="24"/>
        <v>#DIV/0!</v>
      </c>
      <c r="P443" s="5" t="e">
        <f t="shared" si="25"/>
        <v>#DIV/0!</v>
      </c>
      <c r="Q443" t="s">
        <v>8311</v>
      </c>
      <c r="R443" t="s">
        <v>8317</v>
      </c>
      <c r="S443" s="6">
        <f t="shared" si="26"/>
        <v>41550.793935185182</v>
      </c>
      <c r="T443" s="7">
        <f t="shared" si="27"/>
        <v>41580.793935185182</v>
      </c>
    </row>
    <row r="444" spans="1:20" ht="15.7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 s="8">
        <f t="shared" si="24"/>
        <v>2.5407263488267824</v>
      </c>
      <c r="P444" s="5">
        <f t="shared" si="25"/>
        <v>393.58823529411762</v>
      </c>
      <c r="Q444" t="s">
        <v>8311</v>
      </c>
      <c r="R444" t="s">
        <v>8317</v>
      </c>
      <c r="S444" s="6">
        <f t="shared" si="26"/>
        <v>42024.888692129629</v>
      </c>
      <c r="T444" s="7">
        <f t="shared" si="27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 s="8">
        <f t="shared" si="24"/>
        <v>1000</v>
      </c>
      <c r="P445" s="5">
        <f t="shared" si="25"/>
        <v>5</v>
      </c>
      <c r="Q445" t="s">
        <v>8311</v>
      </c>
      <c r="R445" t="s">
        <v>8317</v>
      </c>
      <c r="S445" s="6">
        <f t="shared" si="26"/>
        <v>41650.015057870369</v>
      </c>
      <c r="T445" s="7">
        <f t="shared" si="27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 s="8">
        <f t="shared" si="24"/>
        <v>20</v>
      </c>
      <c r="P446" s="5">
        <f t="shared" si="25"/>
        <v>50</v>
      </c>
      <c r="Q446" t="s">
        <v>8311</v>
      </c>
      <c r="R446" t="s">
        <v>8317</v>
      </c>
      <c r="S446" s="6">
        <f t="shared" si="26"/>
        <v>40894.906956018516</v>
      </c>
      <c r="T446" s="7">
        <f t="shared" si="27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 s="8">
        <f t="shared" si="24"/>
        <v>30000</v>
      </c>
      <c r="P447" s="5">
        <f t="shared" si="25"/>
        <v>1</v>
      </c>
      <c r="Q447" t="s">
        <v>8311</v>
      </c>
      <c r="R447" t="s">
        <v>8317</v>
      </c>
      <c r="S447" s="6">
        <f t="shared" si="26"/>
        <v>42130.335358796292</v>
      </c>
      <c r="T447" s="7">
        <f t="shared" si="27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 s="8">
        <f t="shared" si="24"/>
        <v>13.70757180156658</v>
      </c>
      <c r="P448" s="5">
        <f t="shared" si="25"/>
        <v>47.875</v>
      </c>
      <c r="Q448" t="s">
        <v>8311</v>
      </c>
      <c r="R448" t="s">
        <v>8317</v>
      </c>
      <c r="S448" s="6">
        <f t="shared" si="26"/>
        <v>42037.083564814813</v>
      </c>
      <c r="T448" s="7">
        <f t="shared" si="27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 s="8">
        <f t="shared" si="24"/>
        <v>6000</v>
      </c>
      <c r="P449" s="5">
        <f t="shared" si="25"/>
        <v>5</v>
      </c>
      <c r="Q449" t="s">
        <v>8311</v>
      </c>
      <c r="R449" t="s">
        <v>8317</v>
      </c>
      <c r="S449" s="6">
        <f t="shared" si="26"/>
        <v>41331.555127314816</v>
      </c>
      <c r="T449" s="7">
        <f t="shared" si="27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 s="8">
        <f t="shared" si="24"/>
        <v>30.484087306426044</v>
      </c>
      <c r="P450" s="5">
        <f t="shared" si="25"/>
        <v>20.502500000000001</v>
      </c>
      <c r="Q450" t="s">
        <v>8311</v>
      </c>
      <c r="R450" t="s">
        <v>8317</v>
      </c>
      <c r="S450" s="6">
        <f t="shared" si="26"/>
        <v>41753.758043981477</v>
      </c>
      <c r="T450" s="7">
        <f t="shared" si="27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 s="8">
        <f t="shared" ref="O451:O514" si="28">D451/E451</f>
        <v>44.444444444444443</v>
      </c>
      <c r="P451" s="5">
        <f t="shared" ref="P451:P514" si="29">E451/L451</f>
        <v>9</v>
      </c>
      <c r="Q451" t="s">
        <v>8311</v>
      </c>
      <c r="R451" t="s">
        <v>8317</v>
      </c>
      <c r="S451" s="6">
        <f t="shared" ref="S451:S514" si="30">(((J451/60)/60)/24)+DATE(1970,1,1)</f>
        <v>41534.568113425928</v>
      </c>
      <c r="T451" s="7">
        <f t="shared" ref="T451:T514" si="31">(((I451/60)/60)/24)+DATE(1970,1,1)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 s="8">
        <f t="shared" si="28"/>
        <v>126.26262626262626</v>
      </c>
      <c r="P452" s="5">
        <f t="shared" si="29"/>
        <v>56.571428571428569</v>
      </c>
      <c r="Q452" t="s">
        <v>8311</v>
      </c>
      <c r="R452" t="s">
        <v>8317</v>
      </c>
      <c r="S452" s="6">
        <f t="shared" si="30"/>
        <v>41654.946759259255</v>
      </c>
      <c r="T452" s="7">
        <f t="shared" si="31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 s="8" t="e">
        <f t="shared" si="28"/>
        <v>#DIV/0!</v>
      </c>
      <c r="P453" s="5" t="e">
        <f t="shared" si="29"/>
        <v>#DIV/0!</v>
      </c>
      <c r="Q453" t="s">
        <v>8311</v>
      </c>
      <c r="R453" t="s">
        <v>8317</v>
      </c>
      <c r="S453" s="6">
        <f t="shared" si="30"/>
        <v>41634.715173611112</v>
      </c>
      <c r="T453" s="7">
        <f t="shared" si="31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 s="8">
        <f t="shared" si="28"/>
        <v>1.5625</v>
      </c>
      <c r="P454" s="5">
        <f t="shared" si="29"/>
        <v>40</v>
      </c>
      <c r="Q454" t="s">
        <v>8311</v>
      </c>
      <c r="R454" t="s">
        <v>8317</v>
      </c>
      <c r="S454" s="6">
        <f t="shared" si="30"/>
        <v>42107.703877314809</v>
      </c>
      <c r="T454" s="7">
        <f t="shared" si="31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 s="8">
        <f t="shared" si="28"/>
        <v>3649.0384615384614</v>
      </c>
      <c r="P455" s="5">
        <f t="shared" si="29"/>
        <v>13</v>
      </c>
      <c r="Q455" t="s">
        <v>8311</v>
      </c>
      <c r="R455" t="s">
        <v>8317</v>
      </c>
      <c r="S455" s="6">
        <f t="shared" si="30"/>
        <v>42038.824988425928</v>
      </c>
      <c r="T455" s="7">
        <f t="shared" si="31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 s="8">
        <f t="shared" si="28"/>
        <v>121.95121951219512</v>
      </c>
      <c r="P456" s="5">
        <f t="shared" si="29"/>
        <v>16.399999999999999</v>
      </c>
      <c r="Q456" t="s">
        <v>8311</v>
      </c>
      <c r="R456" t="s">
        <v>8317</v>
      </c>
      <c r="S456" s="6">
        <f t="shared" si="30"/>
        <v>41938.717256944445</v>
      </c>
      <c r="T456" s="7">
        <f t="shared" si="31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 s="8">
        <f t="shared" si="28"/>
        <v>1444.4444444444443</v>
      </c>
      <c r="P457" s="5">
        <f t="shared" si="29"/>
        <v>22.5</v>
      </c>
      <c r="Q457" t="s">
        <v>8311</v>
      </c>
      <c r="R457" t="s">
        <v>8317</v>
      </c>
      <c r="S457" s="6">
        <f t="shared" si="30"/>
        <v>40971.002569444441</v>
      </c>
      <c r="T457" s="7">
        <f t="shared" si="31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 s="8">
        <f t="shared" si="28"/>
        <v>145.70491803278688</v>
      </c>
      <c r="P458" s="5">
        <f t="shared" si="29"/>
        <v>20.333333333333332</v>
      </c>
      <c r="Q458" t="s">
        <v>8311</v>
      </c>
      <c r="R458" t="s">
        <v>8317</v>
      </c>
      <c r="S458" s="6">
        <f t="shared" si="30"/>
        <v>41547.694456018515</v>
      </c>
      <c r="T458" s="7">
        <f t="shared" si="31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 s="8" t="e">
        <f t="shared" si="28"/>
        <v>#DIV/0!</v>
      </c>
      <c r="P459" s="5" t="e">
        <f t="shared" si="29"/>
        <v>#DIV/0!</v>
      </c>
      <c r="Q459" t="s">
        <v>8311</v>
      </c>
      <c r="R459" t="s">
        <v>8317</v>
      </c>
      <c r="S459" s="6">
        <f t="shared" si="30"/>
        <v>41837.767500000002</v>
      </c>
      <c r="T459" s="7">
        <f t="shared" si="31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 s="8">
        <f t="shared" si="28"/>
        <v>12.180267965895249</v>
      </c>
      <c r="P460" s="5">
        <f t="shared" si="29"/>
        <v>16.755102040816325</v>
      </c>
      <c r="Q460" t="s">
        <v>8311</v>
      </c>
      <c r="R460" t="s">
        <v>8317</v>
      </c>
      <c r="S460" s="6">
        <f t="shared" si="30"/>
        <v>41378.69976851852</v>
      </c>
      <c r="T460" s="7">
        <f t="shared" si="31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 s="8">
        <f t="shared" si="28"/>
        <v>1560</v>
      </c>
      <c r="P461" s="5">
        <f t="shared" si="29"/>
        <v>25</v>
      </c>
      <c r="Q461" t="s">
        <v>8311</v>
      </c>
      <c r="R461" t="s">
        <v>8317</v>
      </c>
      <c r="S461" s="6">
        <f t="shared" si="30"/>
        <v>40800.6403587963</v>
      </c>
      <c r="T461" s="7">
        <f t="shared" si="31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 s="8">
        <f t="shared" si="28"/>
        <v>340</v>
      </c>
      <c r="P462" s="5">
        <f t="shared" si="29"/>
        <v>12.5</v>
      </c>
      <c r="Q462" t="s">
        <v>8311</v>
      </c>
      <c r="R462" t="s">
        <v>8317</v>
      </c>
      <c r="S462" s="6">
        <f t="shared" si="30"/>
        <v>41759.542534722219</v>
      </c>
      <c r="T462" s="7">
        <f t="shared" si="31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 s="8" t="e">
        <f t="shared" si="28"/>
        <v>#DIV/0!</v>
      </c>
      <c r="P463" s="5" t="e">
        <f t="shared" si="29"/>
        <v>#DIV/0!</v>
      </c>
      <c r="Q463" t="s">
        <v>8311</v>
      </c>
      <c r="R463" t="s">
        <v>8317</v>
      </c>
      <c r="S463" s="6">
        <f t="shared" si="30"/>
        <v>41407.84684027778</v>
      </c>
      <c r="T463" s="7">
        <f t="shared" si="31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 s="8" t="e">
        <f t="shared" si="28"/>
        <v>#DIV/0!</v>
      </c>
      <c r="P464" s="5" t="e">
        <f t="shared" si="29"/>
        <v>#DIV/0!</v>
      </c>
      <c r="Q464" t="s">
        <v>8311</v>
      </c>
      <c r="R464" t="s">
        <v>8317</v>
      </c>
      <c r="S464" s="6">
        <f t="shared" si="30"/>
        <v>40705.126631944448</v>
      </c>
      <c r="T464" s="7">
        <f t="shared" si="31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 s="8">
        <f t="shared" si="28"/>
        <v>44</v>
      </c>
      <c r="P465" s="5">
        <f t="shared" si="29"/>
        <v>113.63636363636364</v>
      </c>
      <c r="Q465" t="s">
        <v>8311</v>
      </c>
      <c r="R465" t="s">
        <v>8317</v>
      </c>
      <c r="S465" s="6">
        <f t="shared" si="30"/>
        <v>40750.710104166668</v>
      </c>
      <c r="T465" s="7">
        <f t="shared" si="31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 s="8">
        <f t="shared" si="28"/>
        <v>1010</v>
      </c>
      <c r="P466" s="5">
        <f t="shared" si="29"/>
        <v>1</v>
      </c>
      <c r="Q466" t="s">
        <v>8311</v>
      </c>
      <c r="R466" t="s">
        <v>8317</v>
      </c>
      <c r="S466" s="6">
        <f t="shared" si="30"/>
        <v>42488.848784722228</v>
      </c>
      <c r="T466" s="7">
        <f t="shared" si="31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 s="8">
        <f t="shared" si="28"/>
        <v>3.7101449275362319</v>
      </c>
      <c r="P467" s="5">
        <f t="shared" si="29"/>
        <v>17.25</v>
      </c>
      <c r="Q467" t="s">
        <v>8311</v>
      </c>
      <c r="R467" t="s">
        <v>8317</v>
      </c>
      <c r="S467" s="6">
        <f t="shared" si="30"/>
        <v>41801.120069444441</v>
      </c>
      <c r="T467" s="7">
        <f t="shared" si="31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 s="8">
        <f t="shared" si="28"/>
        <v>131.57894736842104</v>
      </c>
      <c r="P468" s="5">
        <f t="shared" si="29"/>
        <v>15.2</v>
      </c>
      <c r="Q468" t="s">
        <v>8311</v>
      </c>
      <c r="R468" t="s">
        <v>8317</v>
      </c>
      <c r="S468" s="6">
        <f t="shared" si="30"/>
        <v>41129.942870370374</v>
      </c>
      <c r="T468" s="7">
        <f t="shared" si="31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 s="8">
        <f t="shared" si="28"/>
        <v>4.6349942062572422</v>
      </c>
      <c r="P469" s="5">
        <f t="shared" si="29"/>
        <v>110.64102564102564</v>
      </c>
      <c r="Q469" t="s">
        <v>8311</v>
      </c>
      <c r="R469" t="s">
        <v>8317</v>
      </c>
      <c r="S469" s="6">
        <f t="shared" si="30"/>
        <v>41135.679791666669</v>
      </c>
      <c r="T469" s="7">
        <f t="shared" si="31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 s="8" t="e">
        <f t="shared" si="28"/>
        <v>#DIV/0!</v>
      </c>
      <c r="P470" s="5" t="e">
        <f t="shared" si="29"/>
        <v>#DIV/0!</v>
      </c>
      <c r="Q470" t="s">
        <v>8311</v>
      </c>
      <c r="R470" t="s">
        <v>8317</v>
      </c>
      <c r="S470" s="6">
        <f t="shared" si="30"/>
        <v>41041.167627314811</v>
      </c>
      <c r="T470" s="7">
        <f t="shared" si="31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 s="8" t="e">
        <f t="shared" si="28"/>
        <v>#DIV/0!</v>
      </c>
      <c r="P471" s="5" t="e">
        <f t="shared" si="29"/>
        <v>#DIV/0!</v>
      </c>
      <c r="Q471" t="s">
        <v>8311</v>
      </c>
      <c r="R471" t="s">
        <v>8317</v>
      </c>
      <c r="S471" s="6">
        <f t="shared" si="30"/>
        <v>41827.989861111113</v>
      </c>
      <c r="T471" s="7">
        <f t="shared" si="31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 s="8">
        <f t="shared" si="28"/>
        <v>98.039215686274517</v>
      </c>
      <c r="P472" s="5">
        <f t="shared" si="29"/>
        <v>25.5</v>
      </c>
      <c r="Q472" t="s">
        <v>8311</v>
      </c>
      <c r="R472" t="s">
        <v>8317</v>
      </c>
      <c r="S472" s="6">
        <f t="shared" si="30"/>
        <v>41605.167696759258</v>
      </c>
      <c r="T472" s="7">
        <f t="shared" si="31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 s="8">
        <f t="shared" si="28"/>
        <v>8.4085002293227333</v>
      </c>
      <c r="P473" s="5">
        <f t="shared" si="29"/>
        <v>38.476470588235294</v>
      </c>
      <c r="Q473" t="s">
        <v>8311</v>
      </c>
      <c r="R473" t="s">
        <v>8317</v>
      </c>
      <c r="S473" s="6">
        <f t="shared" si="30"/>
        <v>41703.721979166665</v>
      </c>
      <c r="T473" s="7">
        <f t="shared" si="31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 s="8">
        <f t="shared" si="28"/>
        <v>5.6737588652482271</v>
      </c>
      <c r="P474" s="5">
        <f t="shared" si="29"/>
        <v>28.2</v>
      </c>
      <c r="Q474" t="s">
        <v>8311</v>
      </c>
      <c r="R474" t="s">
        <v>8317</v>
      </c>
      <c r="S474" s="6">
        <f t="shared" si="30"/>
        <v>41844.922662037039</v>
      </c>
      <c r="T474" s="7">
        <f t="shared" si="31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 s="8">
        <f t="shared" si="28"/>
        <v>34.843205574912893</v>
      </c>
      <c r="P475" s="5">
        <f t="shared" si="29"/>
        <v>61.5</v>
      </c>
      <c r="Q475" t="s">
        <v>8311</v>
      </c>
      <c r="R475" t="s">
        <v>8317</v>
      </c>
      <c r="S475" s="6">
        <f t="shared" si="30"/>
        <v>41869.698136574072</v>
      </c>
      <c r="T475" s="7">
        <f t="shared" si="31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 s="8">
        <f t="shared" si="28"/>
        <v>3300</v>
      </c>
      <c r="P476" s="5">
        <f t="shared" si="29"/>
        <v>1</v>
      </c>
      <c r="Q476" t="s">
        <v>8311</v>
      </c>
      <c r="R476" t="s">
        <v>8317</v>
      </c>
      <c r="S476" s="6">
        <f t="shared" si="30"/>
        <v>42753.329039351855</v>
      </c>
      <c r="T476" s="7">
        <f t="shared" si="31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 s="8" t="e">
        <f t="shared" si="28"/>
        <v>#DIV/0!</v>
      </c>
      <c r="P477" s="5" t="e">
        <f t="shared" si="29"/>
        <v>#DIV/0!</v>
      </c>
      <c r="Q477" t="s">
        <v>8311</v>
      </c>
      <c r="R477" t="s">
        <v>8317</v>
      </c>
      <c r="S477" s="6">
        <f t="shared" si="30"/>
        <v>42100.086145833338</v>
      </c>
      <c r="T477" s="7">
        <f t="shared" si="31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 s="8">
        <f t="shared" si="28"/>
        <v>44.837657110131474</v>
      </c>
      <c r="P478" s="5">
        <f t="shared" si="29"/>
        <v>39.569274193548388</v>
      </c>
      <c r="Q478" t="s">
        <v>8311</v>
      </c>
      <c r="R478" t="s">
        <v>8317</v>
      </c>
      <c r="S478" s="6">
        <f t="shared" si="30"/>
        <v>41757.975011574075</v>
      </c>
      <c r="T478" s="7">
        <f t="shared" si="31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 s="8" t="e">
        <f t="shared" si="28"/>
        <v>#DIV/0!</v>
      </c>
      <c r="P479" s="5" t="e">
        <f t="shared" si="29"/>
        <v>#DIV/0!</v>
      </c>
      <c r="Q479" t="s">
        <v>8311</v>
      </c>
      <c r="R479" t="s">
        <v>8317</v>
      </c>
      <c r="S479" s="6">
        <f t="shared" si="30"/>
        <v>40987.83488425926</v>
      </c>
      <c r="T479" s="7">
        <f t="shared" si="31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 s="8" t="e">
        <f t="shared" si="28"/>
        <v>#DIV/0!</v>
      </c>
      <c r="P480" s="5" t="e">
        <f t="shared" si="29"/>
        <v>#DIV/0!</v>
      </c>
      <c r="Q480" t="s">
        <v>8311</v>
      </c>
      <c r="R480" t="s">
        <v>8317</v>
      </c>
      <c r="S480" s="6">
        <f t="shared" si="30"/>
        <v>42065.910983796297</v>
      </c>
      <c r="T480" s="7">
        <f t="shared" si="31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 s="8">
        <f t="shared" si="28"/>
        <v>3.0712530712530715</v>
      </c>
      <c r="P481" s="5">
        <f t="shared" si="29"/>
        <v>88.8</v>
      </c>
      <c r="Q481" t="s">
        <v>8311</v>
      </c>
      <c r="R481" t="s">
        <v>8317</v>
      </c>
      <c r="S481" s="6">
        <f t="shared" si="30"/>
        <v>41904.407812500001</v>
      </c>
      <c r="T481" s="7">
        <f t="shared" si="31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 s="8">
        <f t="shared" si="28"/>
        <v>5.1519835136527563</v>
      </c>
      <c r="P482" s="5">
        <f t="shared" si="29"/>
        <v>55.457142857142856</v>
      </c>
      <c r="Q482" t="s">
        <v>8311</v>
      </c>
      <c r="R482" t="s">
        <v>8317</v>
      </c>
      <c r="S482" s="6">
        <f t="shared" si="30"/>
        <v>41465.500173611108</v>
      </c>
      <c r="T482" s="7">
        <f t="shared" si="31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 s="8">
        <f t="shared" si="28"/>
        <v>16.393442622950818</v>
      </c>
      <c r="P483" s="5">
        <f t="shared" si="29"/>
        <v>87.142857142857139</v>
      </c>
      <c r="Q483" t="s">
        <v>8311</v>
      </c>
      <c r="R483" t="s">
        <v>8317</v>
      </c>
      <c r="S483" s="6">
        <f t="shared" si="30"/>
        <v>41162.672326388885</v>
      </c>
      <c r="T483" s="7">
        <f t="shared" si="31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 s="8">
        <f t="shared" si="28"/>
        <v>1000</v>
      </c>
      <c r="P484" s="5">
        <f t="shared" si="29"/>
        <v>10</v>
      </c>
      <c r="Q484" t="s">
        <v>8311</v>
      </c>
      <c r="R484" t="s">
        <v>8317</v>
      </c>
      <c r="S484" s="6">
        <f t="shared" si="30"/>
        <v>42447.896875000006</v>
      </c>
      <c r="T484" s="7">
        <f t="shared" si="31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 s="8">
        <f t="shared" si="28"/>
        <v>1.9920318725099602</v>
      </c>
      <c r="P485" s="5">
        <f t="shared" si="29"/>
        <v>51.224489795918366</v>
      </c>
      <c r="Q485" t="s">
        <v>8311</v>
      </c>
      <c r="R485" t="s">
        <v>8317</v>
      </c>
      <c r="S485" s="6">
        <f t="shared" si="30"/>
        <v>41243.197592592594</v>
      </c>
      <c r="T485" s="7">
        <f t="shared" si="31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 s="8">
        <f t="shared" si="28"/>
        <v>536.91275167785238</v>
      </c>
      <c r="P486" s="5">
        <f t="shared" si="29"/>
        <v>13.545454545454545</v>
      </c>
      <c r="Q486" t="s">
        <v>8311</v>
      </c>
      <c r="R486" t="s">
        <v>8317</v>
      </c>
      <c r="S486" s="6">
        <f t="shared" si="30"/>
        <v>42272.93949074074</v>
      </c>
      <c r="T486" s="7">
        <f t="shared" si="31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 s="8">
        <f t="shared" si="28"/>
        <v>4.5647569876644765</v>
      </c>
      <c r="P487" s="5">
        <f t="shared" si="29"/>
        <v>66.520080000000007</v>
      </c>
      <c r="Q487" t="s">
        <v>8311</v>
      </c>
      <c r="R487" t="s">
        <v>8317</v>
      </c>
      <c r="S487" s="6">
        <f t="shared" si="30"/>
        <v>41381.50577546296</v>
      </c>
      <c r="T487" s="7">
        <f t="shared" si="31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 s="8">
        <f t="shared" si="28"/>
        <v>11000</v>
      </c>
      <c r="P488" s="5">
        <f t="shared" si="29"/>
        <v>50</v>
      </c>
      <c r="Q488" t="s">
        <v>8311</v>
      </c>
      <c r="R488" t="s">
        <v>8317</v>
      </c>
      <c r="S488" s="6">
        <f t="shared" si="30"/>
        <v>41761.94258101852</v>
      </c>
      <c r="T488" s="7">
        <f t="shared" si="31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 s="8" t="e">
        <f t="shared" si="28"/>
        <v>#DIV/0!</v>
      </c>
      <c r="P489" s="5" t="e">
        <f t="shared" si="29"/>
        <v>#DIV/0!</v>
      </c>
      <c r="Q489" t="s">
        <v>8311</v>
      </c>
      <c r="R489" t="s">
        <v>8317</v>
      </c>
      <c r="S489" s="6">
        <f t="shared" si="30"/>
        <v>42669.594837962963</v>
      </c>
      <c r="T489" s="7">
        <f t="shared" si="31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 s="8" t="e">
        <f t="shared" si="28"/>
        <v>#DIV/0!</v>
      </c>
      <c r="P490" s="5" t="e">
        <f t="shared" si="29"/>
        <v>#DIV/0!</v>
      </c>
      <c r="Q490" t="s">
        <v>8311</v>
      </c>
      <c r="R490" t="s">
        <v>8317</v>
      </c>
      <c r="S490" s="6">
        <f t="shared" si="30"/>
        <v>42714.054398148146</v>
      </c>
      <c r="T490" s="7">
        <f t="shared" si="31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 s="8">
        <f t="shared" si="28"/>
        <v>348.82325581395349</v>
      </c>
      <c r="P491" s="5">
        <f t="shared" si="29"/>
        <v>71.666666666666671</v>
      </c>
      <c r="Q491" t="s">
        <v>8311</v>
      </c>
      <c r="R491" t="s">
        <v>8317</v>
      </c>
      <c r="S491" s="6">
        <f t="shared" si="30"/>
        <v>40882.481666666667</v>
      </c>
      <c r="T491" s="7">
        <f t="shared" si="31"/>
        <v>40913.481249999997</v>
      </c>
    </row>
    <row r="492" spans="1:20" ht="15.7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 s="8" t="e">
        <f t="shared" si="28"/>
        <v>#DIV/0!</v>
      </c>
      <c r="P492" s="5" t="e">
        <f t="shared" si="29"/>
        <v>#DIV/0!</v>
      </c>
      <c r="Q492" t="s">
        <v>8311</v>
      </c>
      <c r="R492" t="s">
        <v>8317</v>
      </c>
      <c r="S492" s="6">
        <f t="shared" si="30"/>
        <v>41113.968576388892</v>
      </c>
      <c r="T492" s="7">
        <f t="shared" si="31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 s="8" t="e">
        <f t="shared" si="28"/>
        <v>#DIV/0!</v>
      </c>
      <c r="P493" s="5" t="e">
        <f t="shared" si="29"/>
        <v>#DIV/0!</v>
      </c>
      <c r="Q493" t="s">
        <v>8311</v>
      </c>
      <c r="R493" t="s">
        <v>8317</v>
      </c>
      <c r="S493" s="6">
        <f t="shared" si="30"/>
        <v>42366.982627314821</v>
      </c>
      <c r="T493" s="7">
        <f t="shared" si="31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 s="8" t="e">
        <f t="shared" si="28"/>
        <v>#DIV/0!</v>
      </c>
      <c r="P494" s="5" t="e">
        <f t="shared" si="29"/>
        <v>#DIV/0!</v>
      </c>
      <c r="Q494" t="s">
        <v>8311</v>
      </c>
      <c r="R494" t="s">
        <v>8317</v>
      </c>
      <c r="S494" s="6">
        <f t="shared" si="30"/>
        <v>42596.03506944445</v>
      </c>
      <c r="T494" s="7">
        <f t="shared" si="31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 s="8" t="e">
        <f t="shared" si="28"/>
        <v>#DIV/0!</v>
      </c>
      <c r="P495" s="5" t="e">
        <f t="shared" si="29"/>
        <v>#DIV/0!</v>
      </c>
      <c r="Q495" t="s">
        <v>8311</v>
      </c>
      <c r="R495" t="s">
        <v>8317</v>
      </c>
      <c r="S495" s="6">
        <f t="shared" si="30"/>
        <v>42114.726134259254</v>
      </c>
      <c r="T495" s="7">
        <f t="shared" si="31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 s="8">
        <f t="shared" si="28"/>
        <v>645.16129032258061</v>
      </c>
      <c r="P496" s="5">
        <f t="shared" si="29"/>
        <v>10.333333333333334</v>
      </c>
      <c r="Q496" t="s">
        <v>8311</v>
      </c>
      <c r="R496" t="s">
        <v>8317</v>
      </c>
      <c r="S496" s="6">
        <f t="shared" si="30"/>
        <v>41799.830613425926</v>
      </c>
      <c r="T496" s="7">
        <f t="shared" si="31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 s="8" t="e">
        <f t="shared" si="28"/>
        <v>#DIV/0!</v>
      </c>
      <c r="P497" s="5" t="e">
        <f t="shared" si="29"/>
        <v>#DIV/0!</v>
      </c>
      <c r="Q497" t="s">
        <v>8311</v>
      </c>
      <c r="R497" t="s">
        <v>8317</v>
      </c>
      <c r="S497" s="6">
        <f t="shared" si="30"/>
        <v>42171.827604166669</v>
      </c>
      <c r="T497" s="7">
        <f t="shared" si="31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 s="8">
        <f t="shared" si="28"/>
        <v>60000</v>
      </c>
      <c r="P498" s="5">
        <f t="shared" si="29"/>
        <v>1</v>
      </c>
      <c r="Q498" t="s">
        <v>8311</v>
      </c>
      <c r="R498" t="s">
        <v>8317</v>
      </c>
      <c r="S498" s="6">
        <f t="shared" si="30"/>
        <v>41620.93141203704</v>
      </c>
      <c r="T498" s="7">
        <f t="shared" si="31"/>
        <v>41680.93141203704</v>
      </c>
    </row>
    <row r="499" spans="1:20" ht="15.7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 s="8">
        <f t="shared" si="28"/>
        <v>149.33333333333334</v>
      </c>
      <c r="P499" s="5">
        <f t="shared" si="29"/>
        <v>10</v>
      </c>
      <c r="Q499" t="s">
        <v>8311</v>
      </c>
      <c r="R499" t="s">
        <v>8317</v>
      </c>
      <c r="S499" s="6">
        <f t="shared" si="30"/>
        <v>41945.037789351853</v>
      </c>
      <c r="T499" s="7">
        <f t="shared" si="31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 s="8">
        <f t="shared" si="28"/>
        <v>21.74615898463594</v>
      </c>
      <c r="P500" s="5">
        <f t="shared" si="29"/>
        <v>136.09090909090909</v>
      </c>
      <c r="Q500" t="s">
        <v>8311</v>
      </c>
      <c r="R500" t="s">
        <v>8317</v>
      </c>
      <c r="S500" s="6">
        <f t="shared" si="30"/>
        <v>40858.762141203704</v>
      </c>
      <c r="T500" s="7">
        <f t="shared" si="31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 s="8">
        <f t="shared" si="28"/>
        <v>10.471204188481675</v>
      </c>
      <c r="P501" s="5">
        <f t="shared" si="29"/>
        <v>73.461538461538467</v>
      </c>
      <c r="Q501" t="s">
        <v>8311</v>
      </c>
      <c r="R501" t="s">
        <v>8317</v>
      </c>
      <c r="S501" s="6">
        <f t="shared" si="30"/>
        <v>40043.895462962959</v>
      </c>
      <c r="T501" s="7">
        <f t="shared" si="31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 s="8">
        <f t="shared" si="28"/>
        <v>30.232558139534884</v>
      </c>
      <c r="P502" s="5">
        <f t="shared" si="29"/>
        <v>53.75</v>
      </c>
      <c r="Q502" t="s">
        <v>8311</v>
      </c>
      <c r="R502" t="s">
        <v>8317</v>
      </c>
      <c r="S502" s="6">
        <f t="shared" si="30"/>
        <v>40247.886006944449</v>
      </c>
      <c r="T502" s="7">
        <f t="shared" si="31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 s="8" t="e">
        <f t="shared" si="28"/>
        <v>#DIV/0!</v>
      </c>
      <c r="P503" s="5" t="e">
        <f t="shared" si="29"/>
        <v>#DIV/0!</v>
      </c>
      <c r="Q503" t="s">
        <v>8311</v>
      </c>
      <c r="R503" t="s">
        <v>8317</v>
      </c>
      <c r="S503" s="6">
        <f t="shared" si="30"/>
        <v>40703.234386574077</v>
      </c>
      <c r="T503" s="7">
        <f t="shared" si="31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 s="8">
        <f t="shared" si="28"/>
        <v>86.956521739130437</v>
      </c>
      <c r="P504" s="5">
        <f t="shared" si="29"/>
        <v>57.5</v>
      </c>
      <c r="Q504" t="s">
        <v>8311</v>
      </c>
      <c r="R504" t="s">
        <v>8317</v>
      </c>
      <c r="S504" s="6">
        <f t="shared" si="30"/>
        <v>40956.553530092591</v>
      </c>
      <c r="T504" s="7">
        <f t="shared" si="31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 s="8">
        <f t="shared" si="28"/>
        <v>57.017543859649123</v>
      </c>
      <c r="P505" s="5">
        <f t="shared" si="29"/>
        <v>12.666666666666666</v>
      </c>
      <c r="Q505" t="s">
        <v>8311</v>
      </c>
      <c r="R505" t="s">
        <v>8317</v>
      </c>
      <c r="S505" s="6">
        <f t="shared" si="30"/>
        <v>41991.526655092588</v>
      </c>
      <c r="T505" s="7">
        <f t="shared" si="31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 s="8">
        <f t="shared" si="28"/>
        <v>73.134328358208961</v>
      </c>
      <c r="P506" s="5">
        <f t="shared" si="29"/>
        <v>67</v>
      </c>
      <c r="Q506" t="s">
        <v>8311</v>
      </c>
      <c r="R506" t="s">
        <v>8317</v>
      </c>
      <c r="S506" s="6">
        <f t="shared" si="30"/>
        <v>40949.98364583333</v>
      </c>
      <c r="T506" s="7">
        <f t="shared" si="31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 s="8">
        <f t="shared" si="28"/>
        <v>230.76923076923077</v>
      </c>
      <c r="P507" s="5">
        <f t="shared" si="29"/>
        <v>3.7142857142857144</v>
      </c>
      <c r="Q507" t="s">
        <v>8311</v>
      </c>
      <c r="R507" t="s">
        <v>8317</v>
      </c>
      <c r="S507" s="6">
        <f t="shared" si="30"/>
        <v>42318.098217592589</v>
      </c>
      <c r="T507" s="7">
        <f t="shared" si="31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 s="8">
        <f t="shared" si="28"/>
        <v>800</v>
      </c>
      <c r="P508" s="5">
        <f t="shared" si="29"/>
        <v>250</v>
      </c>
      <c r="Q508" t="s">
        <v>8311</v>
      </c>
      <c r="R508" t="s">
        <v>8317</v>
      </c>
      <c r="S508" s="6">
        <f t="shared" si="30"/>
        <v>41466.552314814813</v>
      </c>
      <c r="T508" s="7">
        <f t="shared" si="31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 s="8">
        <f t="shared" si="28"/>
        <v>31.25</v>
      </c>
      <c r="P509" s="5">
        <f t="shared" si="29"/>
        <v>64</v>
      </c>
      <c r="Q509" t="s">
        <v>8311</v>
      </c>
      <c r="R509" t="s">
        <v>8317</v>
      </c>
      <c r="S509" s="6">
        <f t="shared" si="30"/>
        <v>41156.958993055552</v>
      </c>
      <c r="T509" s="7">
        <f t="shared" si="31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 s="8">
        <f t="shared" si="28"/>
        <v>125</v>
      </c>
      <c r="P510" s="5">
        <f t="shared" si="29"/>
        <v>133.33333333333334</v>
      </c>
      <c r="Q510" t="s">
        <v>8311</v>
      </c>
      <c r="R510" t="s">
        <v>8317</v>
      </c>
      <c r="S510" s="6">
        <f t="shared" si="30"/>
        <v>40995.024317129632</v>
      </c>
      <c r="T510" s="7">
        <f t="shared" si="31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 s="8">
        <f t="shared" si="28"/>
        <v>500</v>
      </c>
      <c r="P511" s="5">
        <f t="shared" si="29"/>
        <v>10</v>
      </c>
      <c r="Q511" t="s">
        <v>8311</v>
      </c>
      <c r="R511" t="s">
        <v>8317</v>
      </c>
      <c r="S511" s="6">
        <f t="shared" si="30"/>
        <v>42153.631597222222</v>
      </c>
      <c r="T511" s="7">
        <f t="shared" si="31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 s="8" t="e">
        <f t="shared" si="28"/>
        <v>#DIV/0!</v>
      </c>
      <c r="P512" s="5" t="e">
        <f t="shared" si="29"/>
        <v>#DIV/0!</v>
      </c>
      <c r="Q512" t="s">
        <v>8311</v>
      </c>
      <c r="R512" t="s">
        <v>8317</v>
      </c>
      <c r="S512" s="6">
        <f t="shared" si="30"/>
        <v>42400.176377314812</v>
      </c>
      <c r="T512" s="7">
        <f t="shared" si="31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 s="8">
        <f t="shared" si="28"/>
        <v>33.333333333333336</v>
      </c>
      <c r="P513" s="5">
        <f t="shared" si="29"/>
        <v>30</v>
      </c>
      <c r="Q513" t="s">
        <v>8311</v>
      </c>
      <c r="R513" t="s">
        <v>8317</v>
      </c>
      <c r="S513" s="6">
        <f t="shared" si="30"/>
        <v>41340.303032407406</v>
      </c>
      <c r="T513" s="7">
        <f t="shared" si="31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 s="8">
        <f t="shared" si="28"/>
        <v>727.27272727272725</v>
      </c>
      <c r="P514" s="5">
        <f t="shared" si="29"/>
        <v>5.5</v>
      </c>
      <c r="Q514" t="s">
        <v>8311</v>
      </c>
      <c r="R514" t="s">
        <v>8317</v>
      </c>
      <c r="S514" s="6">
        <f t="shared" si="30"/>
        <v>42649.742210648154</v>
      </c>
      <c r="T514" s="7">
        <f t="shared" si="31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 s="8">
        <f t="shared" ref="O515:O578" si="32">D515/E515</f>
        <v>7.181844297615628</v>
      </c>
      <c r="P515" s="5">
        <f t="shared" ref="P515:P578" si="33">E515/L515</f>
        <v>102.38235294117646</v>
      </c>
      <c r="Q515" t="s">
        <v>8311</v>
      </c>
      <c r="R515" t="s">
        <v>8317</v>
      </c>
      <c r="S515" s="6">
        <f t="shared" ref="S515:S578" si="34">(((J515/60)/60)/24)+DATE(1970,1,1)</f>
        <v>42552.653993055559</v>
      </c>
      <c r="T515" s="7">
        <f t="shared" ref="T515:T578" si="35">(((I515/60)/60)/24)+DATE(1970,1,1)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 s="8">
        <f t="shared" si="32"/>
        <v>30</v>
      </c>
      <c r="P516" s="5">
        <f t="shared" si="33"/>
        <v>16.666666666666668</v>
      </c>
      <c r="Q516" t="s">
        <v>8311</v>
      </c>
      <c r="R516" t="s">
        <v>8317</v>
      </c>
      <c r="S516" s="6">
        <f t="shared" si="34"/>
        <v>41830.613969907405</v>
      </c>
      <c r="T516" s="7">
        <f t="shared" si="35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 s="8">
        <f t="shared" si="32"/>
        <v>3.9349316457750194</v>
      </c>
      <c r="P517" s="5">
        <f t="shared" si="33"/>
        <v>725.02941176470586</v>
      </c>
      <c r="Q517" t="s">
        <v>8311</v>
      </c>
      <c r="R517" t="s">
        <v>8317</v>
      </c>
      <c r="S517" s="6">
        <f t="shared" si="34"/>
        <v>42327.490752314814</v>
      </c>
      <c r="T517" s="7">
        <f t="shared" si="35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 s="8" t="e">
        <f t="shared" si="32"/>
        <v>#DIV/0!</v>
      </c>
      <c r="P518" s="5" t="e">
        <f t="shared" si="33"/>
        <v>#DIV/0!</v>
      </c>
      <c r="Q518" t="s">
        <v>8311</v>
      </c>
      <c r="R518" t="s">
        <v>8317</v>
      </c>
      <c r="S518" s="6">
        <f t="shared" si="34"/>
        <v>42091.778703703705</v>
      </c>
      <c r="T518" s="7">
        <f t="shared" si="35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 s="8">
        <f t="shared" si="32"/>
        <v>73.170731707317074</v>
      </c>
      <c r="P519" s="5">
        <f t="shared" si="33"/>
        <v>68.333333333333329</v>
      </c>
      <c r="Q519" t="s">
        <v>8311</v>
      </c>
      <c r="R519" t="s">
        <v>8317</v>
      </c>
      <c r="S519" s="6">
        <f t="shared" si="34"/>
        <v>42738.615289351852</v>
      </c>
      <c r="T519" s="7">
        <f t="shared" si="35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 s="8" t="e">
        <f t="shared" si="32"/>
        <v>#DIV/0!</v>
      </c>
      <c r="P520" s="5" t="e">
        <f t="shared" si="33"/>
        <v>#DIV/0!</v>
      </c>
      <c r="Q520" t="s">
        <v>8311</v>
      </c>
      <c r="R520" t="s">
        <v>8317</v>
      </c>
      <c r="S520" s="6">
        <f t="shared" si="34"/>
        <v>42223.616018518514</v>
      </c>
      <c r="T520" s="7">
        <f t="shared" si="35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 s="8">
        <f t="shared" si="32"/>
        <v>4.3703568827385286</v>
      </c>
      <c r="P521" s="5">
        <f t="shared" si="33"/>
        <v>39.228571428571428</v>
      </c>
      <c r="Q521" t="s">
        <v>8311</v>
      </c>
      <c r="R521" t="s">
        <v>8317</v>
      </c>
      <c r="S521" s="6">
        <f t="shared" si="34"/>
        <v>41218.391446759262</v>
      </c>
      <c r="T521" s="7">
        <f t="shared" si="35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8270</v>
      </c>
      <c r="O522" s="8">
        <f t="shared" si="32"/>
        <v>0.97943192948090108</v>
      </c>
      <c r="P522" s="5">
        <f t="shared" si="33"/>
        <v>150.14705882352942</v>
      </c>
      <c r="Q522" t="s">
        <v>8318</v>
      </c>
      <c r="R522" t="s">
        <v>8319</v>
      </c>
      <c r="S522" s="6">
        <f t="shared" si="34"/>
        <v>42318.702094907407</v>
      </c>
      <c r="T522" s="7">
        <f t="shared" si="35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8270</v>
      </c>
      <c r="O523" s="8">
        <f t="shared" si="32"/>
        <v>0.95565749235474007</v>
      </c>
      <c r="P523" s="5">
        <f t="shared" si="33"/>
        <v>93.428571428571431</v>
      </c>
      <c r="Q523" t="s">
        <v>8318</v>
      </c>
      <c r="R523" t="s">
        <v>8319</v>
      </c>
      <c r="S523" s="6">
        <f t="shared" si="34"/>
        <v>42646.092812499999</v>
      </c>
      <c r="T523" s="7">
        <f t="shared" si="35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8270</v>
      </c>
      <c r="O524" s="8">
        <f t="shared" si="32"/>
        <v>0.87209302325581395</v>
      </c>
      <c r="P524" s="5">
        <f t="shared" si="33"/>
        <v>110.96774193548387</v>
      </c>
      <c r="Q524" t="s">
        <v>8318</v>
      </c>
      <c r="R524" t="s">
        <v>8319</v>
      </c>
      <c r="S524" s="6">
        <f t="shared" si="34"/>
        <v>42430.040798611109</v>
      </c>
      <c r="T524" s="7">
        <f t="shared" si="35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8270</v>
      </c>
      <c r="O525" s="8">
        <f t="shared" si="32"/>
        <v>0.82918739635157546</v>
      </c>
      <c r="P525" s="5">
        <f t="shared" si="33"/>
        <v>71.785714285714292</v>
      </c>
      <c r="Q525" t="s">
        <v>8318</v>
      </c>
      <c r="R525" t="s">
        <v>8319</v>
      </c>
      <c r="S525" s="6">
        <f t="shared" si="34"/>
        <v>42238.13282407407</v>
      </c>
      <c r="T525" s="7">
        <f t="shared" si="35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8270</v>
      </c>
      <c r="O526" s="8">
        <f t="shared" si="32"/>
        <v>0.92019297761301933</v>
      </c>
      <c r="P526" s="5">
        <f t="shared" si="33"/>
        <v>29.258076923076924</v>
      </c>
      <c r="Q526" t="s">
        <v>8318</v>
      </c>
      <c r="R526" t="s">
        <v>8319</v>
      </c>
      <c r="S526" s="6">
        <f t="shared" si="34"/>
        <v>42492.717233796298</v>
      </c>
      <c r="T526" s="7">
        <f t="shared" si="35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8270</v>
      </c>
      <c r="O527" s="8">
        <f t="shared" si="32"/>
        <v>1</v>
      </c>
      <c r="P527" s="5">
        <f t="shared" si="33"/>
        <v>1000</v>
      </c>
      <c r="Q527" t="s">
        <v>8318</v>
      </c>
      <c r="R527" t="s">
        <v>8319</v>
      </c>
      <c r="S527" s="6">
        <f t="shared" si="34"/>
        <v>41850.400937500002</v>
      </c>
      <c r="T527" s="7">
        <f t="shared" si="35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8270</v>
      </c>
      <c r="O528" s="8">
        <f t="shared" si="32"/>
        <v>0.8771929824561403</v>
      </c>
      <c r="P528" s="5">
        <f t="shared" si="33"/>
        <v>74.347826086956516</v>
      </c>
      <c r="Q528" t="s">
        <v>8318</v>
      </c>
      <c r="R528" t="s">
        <v>8319</v>
      </c>
      <c r="S528" s="6">
        <f t="shared" si="34"/>
        <v>42192.591944444444</v>
      </c>
      <c r="T528" s="7">
        <f t="shared" si="35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8270</v>
      </c>
      <c r="O529" s="8">
        <f t="shared" si="32"/>
        <v>0.99157164105106599</v>
      </c>
      <c r="P529" s="5">
        <f t="shared" si="33"/>
        <v>63.829113924050631</v>
      </c>
      <c r="Q529" t="s">
        <v>8318</v>
      </c>
      <c r="R529" t="s">
        <v>8319</v>
      </c>
      <c r="S529" s="6">
        <f t="shared" si="34"/>
        <v>42753.205625000002</v>
      </c>
      <c r="T529" s="7">
        <f t="shared" si="35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8270</v>
      </c>
      <c r="O530" s="8">
        <f t="shared" si="32"/>
        <v>0.86466165413533835</v>
      </c>
      <c r="P530" s="5">
        <f t="shared" si="33"/>
        <v>44.333333333333336</v>
      </c>
      <c r="Q530" t="s">
        <v>8318</v>
      </c>
      <c r="R530" t="s">
        <v>8319</v>
      </c>
      <c r="S530" s="6">
        <f t="shared" si="34"/>
        <v>42155.920219907406</v>
      </c>
      <c r="T530" s="7">
        <f t="shared" si="35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8270</v>
      </c>
      <c r="O531" s="8">
        <f t="shared" si="32"/>
        <v>0.76677316293929709</v>
      </c>
      <c r="P531" s="5">
        <f t="shared" si="33"/>
        <v>86.944444444444443</v>
      </c>
      <c r="Q531" t="s">
        <v>8318</v>
      </c>
      <c r="R531" t="s">
        <v>8319</v>
      </c>
      <c r="S531" s="6">
        <f t="shared" si="34"/>
        <v>42725.031180555554</v>
      </c>
      <c r="T531" s="7">
        <f t="shared" si="35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8270</v>
      </c>
      <c r="O532" s="8">
        <f t="shared" si="32"/>
        <v>0.92779291553133514</v>
      </c>
      <c r="P532" s="5">
        <f t="shared" si="33"/>
        <v>126.55172413793103</v>
      </c>
      <c r="Q532" t="s">
        <v>8318</v>
      </c>
      <c r="R532" t="s">
        <v>8319</v>
      </c>
      <c r="S532" s="6">
        <f t="shared" si="34"/>
        <v>42157.591064814813</v>
      </c>
      <c r="T532" s="7">
        <f t="shared" si="35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8270</v>
      </c>
      <c r="O533" s="8">
        <f t="shared" si="32"/>
        <v>1</v>
      </c>
      <c r="P533" s="5">
        <f t="shared" si="33"/>
        <v>129.03225806451613</v>
      </c>
      <c r="Q533" t="s">
        <v>8318</v>
      </c>
      <c r="R533" t="s">
        <v>8319</v>
      </c>
      <c r="S533" s="6">
        <f t="shared" si="34"/>
        <v>42676.065150462964</v>
      </c>
      <c r="T533" s="7">
        <f t="shared" si="35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8270</v>
      </c>
      <c r="O534" s="8">
        <f t="shared" si="32"/>
        <v>0.81135902636916835</v>
      </c>
      <c r="P534" s="5">
        <f t="shared" si="33"/>
        <v>71.242774566473983</v>
      </c>
      <c r="Q534" t="s">
        <v>8318</v>
      </c>
      <c r="R534" t="s">
        <v>8319</v>
      </c>
      <c r="S534" s="6">
        <f t="shared" si="34"/>
        <v>42473.007037037038</v>
      </c>
      <c r="T534" s="7">
        <f t="shared" si="35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8270</v>
      </c>
      <c r="O535" s="8">
        <f t="shared" si="32"/>
        <v>0.99800399201596801</v>
      </c>
      <c r="P535" s="5">
        <f t="shared" si="33"/>
        <v>117.88235294117646</v>
      </c>
      <c r="Q535" t="s">
        <v>8318</v>
      </c>
      <c r="R535" t="s">
        <v>8319</v>
      </c>
      <c r="S535" s="6">
        <f t="shared" si="34"/>
        <v>42482.43478009259</v>
      </c>
      <c r="T535" s="7">
        <f t="shared" si="35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8270</v>
      </c>
      <c r="O536" s="8">
        <f t="shared" si="32"/>
        <v>0.95541401273885351</v>
      </c>
      <c r="P536" s="5">
        <f t="shared" si="33"/>
        <v>327.08333333333331</v>
      </c>
      <c r="Q536" t="s">
        <v>8318</v>
      </c>
      <c r="R536" t="s">
        <v>8319</v>
      </c>
      <c r="S536" s="6">
        <f t="shared" si="34"/>
        <v>42270.810995370368</v>
      </c>
      <c r="T536" s="7">
        <f t="shared" si="35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8270</v>
      </c>
      <c r="O537" s="8">
        <f t="shared" si="32"/>
        <v>0.97560975609756095</v>
      </c>
      <c r="P537" s="5">
        <f t="shared" si="33"/>
        <v>34.745762711864408</v>
      </c>
      <c r="Q537" t="s">
        <v>8318</v>
      </c>
      <c r="R537" t="s">
        <v>8319</v>
      </c>
      <c r="S537" s="6">
        <f t="shared" si="34"/>
        <v>42711.545196759253</v>
      </c>
      <c r="T537" s="7">
        <f t="shared" si="35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8270</v>
      </c>
      <c r="O538" s="8">
        <f t="shared" si="32"/>
        <v>0.8456117873158232</v>
      </c>
      <c r="P538" s="5">
        <f t="shared" si="33"/>
        <v>100.06410256410257</v>
      </c>
      <c r="Q538" t="s">
        <v>8318</v>
      </c>
      <c r="R538" t="s">
        <v>8319</v>
      </c>
      <c r="S538" s="6">
        <f t="shared" si="34"/>
        <v>42179.344988425932</v>
      </c>
      <c r="T538" s="7">
        <f t="shared" si="35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8270</v>
      </c>
      <c r="O539" s="8">
        <f t="shared" si="32"/>
        <v>0.82987551867219922</v>
      </c>
      <c r="P539" s="5">
        <f t="shared" si="33"/>
        <v>40.847457627118644</v>
      </c>
      <c r="Q539" t="s">
        <v>8318</v>
      </c>
      <c r="R539" t="s">
        <v>8319</v>
      </c>
      <c r="S539" s="6">
        <f t="shared" si="34"/>
        <v>42282.768414351856</v>
      </c>
      <c r="T539" s="7">
        <f t="shared" si="35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8270</v>
      </c>
      <c r="O540" s="8">
        <f t="shared" si="32"/>
        <v>0.33066596124594932</v>
      </c>
      <c r="P540" s="5">
        <f t="shared" si="33"/>
        <v>252.01666666666668</v>
      </c>
      <c r="Q540" t="s">
        <v>8318</v>
      </c>
      <c r="R540" t="s">
        <v>8319</v>
      </c>
      <c r="S540" s="6">
        <f t="shared" si="34"/>
        <v>42473.794710648144</v>
      </c>
      <c r="T540" s="7">
        <f t="shared" si="35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8270</v>
      </c>
      <c r="O541" s="8">
        <f t="shared" si="32"/>
        <v>0.99360120821906917</v>
      </c>
      <c r="P541" s="5">
        <f t="shared" si="33"/>
        <v>25.161000000000001</v>
      </c>
      <c r="Q541" t="s">
        <v>8318</v>
      </c>
      <c r="R541" t="s">
        <v>8319</v>
      </c>
      <c r="S541" s="6">
        <f t="shared" si="34"/>
        <v>42535.049849537041</v>
      </c>
      <c r="T541" s="7">
        <f t="shared" si="35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8271</v>
      </c>
      <c r="O542" s="8">
        <f t="shared" si="32"/>
        <v>15000</v>
      </c>
      <c r="P542" s="5">
        <f t="shared" si="33"/>
        <v>1</v>
      </c>
      <c r="Q542" t="s">
        <v>8320</v>
      </c>
      <c r="R542" t="s">
        <v>8321</v>
      </c>
      <c r="S542" s="6">
        <f t="shared" si="34"/>
        <v>42009.817199074074</v>
      </c>
      <c r="T542" s="7">
        <f t="shared" si="35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8271</v>
      </c>
      <c r="O543" s="8">
        <f t="shared" si="32"/>
        <v>180</v>
      </c>
      <c r="P543" s="5">
        <f t="shared" si="33"/>
        <v>25</v>
      </c>
      <c r="Q543" t="s">
        <v>8320</v>
      </c>
      <c r="R543" t="s">
        <v>8321</v>
      </c>
      <c r="S543" s="6">
        <f t="shared" si="34"/>
        <v>42276.046689814815</v>
      </c>
      <c r="T543" s="7">
        <f t="shared" si="35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8271</v>
      </c>
      <c r="O544" s="8">
        <f t="shared" si="32"/>
        <v>250000</v>
      </c>
      <c r="P544" s="5">
        <f t="shared" si="33"/>
        <v>1</v>
      </c>
      <c r="Q544" t="s">
        <v>8320</v>
      </c>
      <c r="R544" t="s">
        <v>8321</v>
      </c>
      <c r="S544" s="6">
        <f t="shared" si="34"/>
        <v>42433.737453703703</v>
      </c>
      <c r="T544" s="7">
        <f t="shared" si="35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8271</v>
      </c>
      <c r="O545" s="8">
        <f t="shared" si="32"/>
        <v>314.28571428571428</v>
      </c>
      <c r="P545" s="5">
        <f t="shared" si="33"/>
        <v>35</v>
      </c>
      <c r="Q545" t="s">
        <v>8320</v>
      </c>
      <c r="R545" t="s">
        <v>8321</v>
      </c>
      <c r="S545" s="6">
        <f t="shared" si="34"/>
        <v>41914.092152777775</v>
      </c>
      <c r="T545" s="7">
        <f t="shared" si="35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8271</v>
      </c>
      <c r="O546" s="8">
        <f t="shared" si="32"/>
        <v>83.333333333333329</v>
      </c>
      <c r="P546" s="5">
        <f t="shared" si="33"/>
        <v>3</v>
      </c>
      <c r="Q546" t="s">
        <v>8320</v>
      </c>
      <c r="R546" t="s">
        <v>8321</v>
      </c>
      <c r="S546" s="6">
        <f t="shared" si="34"/>
        <v>42525.656944444447</v>
      </c>
      <c r="T546" s="7">
        <f t="shared" si="35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8271</v>
      </c>
      <c r="O547" s="8">
        <f t="shared" si="32"/>
        <v>3.6517674554484372</v>
      </c>
      <c r="P547" s="5">
        <f t="shared" si="33"/>
        <v>402.70588235294116</v>
      </c>
      <c r="Q547" t="s">
        <v>8320</v>
      </c>
      <c r="R547" t="s">
        <v>8321</v>
      </c>
      <c r="S547" s="6">
        <f t="shared" si="34"/>
        <v>42283.592465277776</v>
      </c>
      <c r="T547" s="7">
        <f t="shared" si="35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8271</v>
      </c>
      <c r="O548" s="8">
        <f t="shared" si="32"/>
        <v>1153.8461538461538</v>
      </c>
      <c r="P548" s="5">
        <f t="shared" si="33"/>
        <v>26</v>
      </c>
      <c r="Q548" t="s">
        <v>8320</v>
      </c>
      <c r="R548" t="s">
        <v>8321</v>
      </c>
      <c r="S548" s="6">
        <f t="shared" si="34"/>
        <v>42249.667997685188</v>
      </c>
      <c r="T548" s="7">
        <f t="shared" si="35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8271</v>
      </c>
      <c r="O549" s="8" t="e">
        <f t="shared" si="32"/>
        <v>#DIV/0!</v>
      </c>
      <c r="P549" s="5" t="e">
        <f t="shared" si="33"/>
        <v>#DIV/0!</v>
      </c>
      <c r="Q549" t="s">
        <v>8320</v>
      </c>
      <c r="R549" t="s">
        <v>8321</v>
      </c>
      <c r="S549" s="6">
        <f t="shared" si="34"/>
        <v>42380.696342592593</v>
      </c>
      <c r="T549" s="7">
        <f t="shared" si="35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8271</v>
      </c>
      <c r="O550" s="8">
        <f t="shared" si="32"/>
        <v>1111.1111111111111</v>
      </c>
      <c r="P550" s="5">
        <f t="shared" si="33"/>
        <v>9</v>
      </c>
      <c r="Q550" t="s">
        <v>8320</v>
      </c>
      <c r="R550" t="s">
        <v>8321</v>
      </c>
      <c r="S550" s="6">
        <f t="shared" si="34"/>
        <v>42276.903333333335</v>
      </c>
      <c r="T550" s="7">
        <f t="shared" si="35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8271</v>
      </c>
      <c r="O551" s="8">
        <f t="shared" si="32"/>
        <v>36.764705882352942</v>
      </c>
      <c r="P551" s="5">
        <f t="shared" si="33"/>
        <v>8.5</v>
      </c>
      <c r="Q551" t="s">
        <v>8320</v>
      </c>
      <c r="R551" t="s">
        <v>8321</v>
      </c>
      <c r="S551" s="6">
        <f t="shared" si="34"/>
        <v>42163.636828703704</v>
      </c>
      <c r="T551" s="7">
        <f t="shared" si="35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8271</v>
      </c>
      <c r="O552" s="8">
        <f t="shared" si="32"/>
        <v>142.85714285714286</v>
      </c>
      <c r="P552" s="5">
        <f t="shared" si="33"/>
        <v>8.75</v>
      </c>
      <c r="Q552" t="s">
        <v>8320</v>
      </c>
      <c r="R552" t="s">
        <v>8321</v>
      </c>
      <c r="S552" s="6">
        <f t="shared" si="34"/>
        <v>42753.678761574076</v>
      </c>
      <c r="T552" s="7">
        <f t="shared" si="35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8271</v>
      </c>
      <c r="O553" s="8">
        <f t="shared" si="32"/>
        <v>19.836022216344883</v>
      </c>
      <c r="P553" s="5">
        <f t="shared" si="33"/>
        <v>135.03571428571428</v>
      </c>
      <c r="Q553" t="s">
        <v>8320</v>
      </c>
      <c r="R553" t="s">
        <v>8321</v>
      </c>
      <c r="S553" s="6">
        <f t="shared" si="34"/>
        <v>42173.275740740741</v>
      </c>
      <c r="T553" s="7">
        <f t="shared" si="35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8271</v>
      </c>
      <c r="O554" s="8" t="e">
        <f t="shared" si="32"/>
        <v>#DIV/0!</v>
      </c>
      <c r="P554" s="5" t="e">
        <f t="shared" si="33"/>
        <v>#DIV/0!</v>
      </c>
      <c r="Q554" t="s">
        <v>8320</v>
      </c>
      <c r="R554" t="s">
        <v>8321</v>
      </c>
      <c r="S554" s="6">
        <f t="shared" si="34"/>
        <v>42318.616851851853</v>
      </c>
      <c r="T554" s="7">
        <f t="shared" si="35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8271</v>
      </c>
      <c r="O555" s="8">
        <f t="shared" si="32"/>
        <v>203.2520325203252</v>
      </c>
      <c r="P555" s="5">
        <f t="shared" si="33"/>
        <v>20.5</v>
      </c>
      <c r="Q555" t="s">
        <v>8320</v>
      </c>
      <c r="R555" t="s">
        <v>8321</v>
      </c>
      <c r="S555" s="6">
        <f t="shared" si="34"/>
        <v>41927.71980324074</v>
      </c>
      <c r="T555" s="7">
        <f t="shared" si="35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8271</v>
      </c>
      <c r="O556" s="8">
        <f t="shared" si="32"/>
        <v>2.7330508474576272</v>
      </c>
      <c r="P556" s="5">
        <f t="shared" si="33"/>
        <v>64.36363636363636</v>
      </c>
      <c r="Q556" t="s">
        <v>8320</v>
      </c>
      <c r="R556" t="s">
        <v>8321</v>
      </c>
      <c r="S556" s="6">
        <f t="shared" si="34"/>
        <v>41901.684861111113</v>
      </c>
      <c r="T556" s="7">
        <f t="shared" si="35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8271</v>
      </c>
      <c r="O557" s="8" t="e">
        <f t="shared" si="32"/>
        <v>#DIV/0!</v>
      </c>
      <c r="P557" s="5" t="e">
        <f t="shared" si="33"/>
        <v>#DIV/0!</v>
      </c>
      <c r="Q557" t="s">
        <v>8320</v>
      </c>
      <c r="R557" t="s">
        <v>8321</v>
      </c>
      <c r="S557" s="6">
        <f t="shared" si="34"/>
        <v>42503.353506944448</v>
      </c>
      <c r="T557" s="7">
        <f t="shared" si="35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8271</v>
      </c>
      <c r="O558" s="8">
        <f t="shared" si="32"/>
        <v>40</v>
      </c>
      <c r="P558" s="5">
        <f t="shared" si="33"/>
        <v>200</v>
      </c>
      <c r="Q558" t="s">
        <v>8320</v>
      </c>
      <c r="R558" t="s">
        <v>8321</v>
      </c>
      <c r="S558" s="6">
        <f t="shared" si="34"/>
        <v>42345.860150462962</v>
      </c>
      <c r="T558" s="7">
        <f t="shared" si="35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8271</v>
      </c>
      <c r="O559" s="8">
        <f t="shared" si="32"/>
        <v>109.80966325036603</v>
      </c>
      <c r="P559" s="5">
        <f t="shared" si="33"/>
        <v>68.3</v>
      </c>
      <c r="Q559" t="s">
        <v>8320</v>
      </c>
      <c r="R559" t="s">
        <v>8321</v>
      </c>
      <c r="S559" s="6">
        <f t="shared" si="34"/>
        <v>42676.942164351851</v>
      </c>
      <c r="T559" s="7">
        <f t="shared" si="35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8271</v>
      </c>
      <c r="O560" s="8" t="e">
        <f t="shared" si="32"/>
        <v>#DIV/0!</v>
      </c>
      <c r="P560" s="5" t="e">
        <f t="shared" si="33"/>
        <v>#DIV/0!</v>
      </c>
      <c r="Q560" t="s">
        <v>8320</v>
      </c>
      <c r="R560" t="s">
        <v>8321</v>
      </c>
      <c r="S560" s="6">
        <f t="shared" si="34"/>
        <v>42057.883159722223</v>
      </c>
      <c r="T560" s="7">
        <f t="shared" si="35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8271</v>
      </c>
      <c r="O561" s="8">
        <f t="shared" si="32"/>
        <v>4800</v>
      </c>
      <c r="P561" s="5">
        <f t="shared" si="33"/>
        <v>50</v>
      </c>
      <c r="Q561" t="s">
        <v>8320</v>
      </c>
      <c r="R561" t="s">
        <v>8321</v>
      </c>
      <c r="S561" s="6">
        <f t="shared" si="34"/>
        <v>42321.283101851848</v>
      </c>
      <c r="T561" s="7">
        <f t="shared" si="35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8271</v>
      </c>
      <c r="O562" s="8">
        <f t="shared" si="32"/>
        <v>8333.3333333333339</v>
      </c>
      <c r="P562" s="5">
        <f t="shared" si="33"/>
        <v>4</v>
      </c>
      <c r="Q562" t="s">
        <v>8320</v>
      </c>
      <c r="R562" t="s">
        <v>8321</v>
      </c>
      <c r="S562" s="6">
        <f t="shared" si="34"/>
        <v>41960.771354166667</v>
      </c>
      <c r="T562" s="7">
        <f t="shared" si="35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8271</v>
      </c>
      <c r="O563" s="8">
        <f t="shared" si="32"/>
        <v>272.72727272727275</v>
      </c>
      <c r="P563" s="5">
        <f t="shared" si="33"/>
        <v>27.5</v>
      </c>
      <c r="Q563" t="s">
        <v>8320</v>
      </c>
      <c r="R563" t="s">
        <v>8321</v>
      </c>
      <c r="S563" s="6">
        <f t="shared" si="34"/>
        <v>42268.658715277779</v>
      </c>
      <c r="T563" s="7">
        <f t="shared" si="35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8271</v>
      </c>
      <c r="O564" s="8" t="e">
        <f t="shared" si="32"/>
        <v>#DIV/0!</v>
      </c>
      <c r="P564" s="5" t="e">
        <f t="shared" si="33"/>
        <v>#DIV/0!</v>
      </c>
      <c r="Q564" t="s">
        <v>8320</v>
      </c>
      <c r="R564" t="s">
        <v>8321</v>
      </c>
      <c r="S564" s="6">
        <f t="shared" si="34"/>
        <v>42692.389062500006</v>
      </c>
      <c r="T564" s="7">
        <f t="shared" si="35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8271</v>
      </c>
      <c r="O565" s="8">
        <f t="shared" si="32"/>
        <v>1102.9411764705883</v>
      </c>
      <c r="P565" s="5">
        <f t="shared" si="33"/>
        <v>34</v>
      </c>
      <c r="Q565" t="s">
        <v>8320</v>
      </c>
      <c r="R565" t="s">
        <v>8321</v>
      </c>
      <c r="S565" s="6">
        <f t="shared" si="34"/>
        <v>42022.069988425923</v>
      </c>
      <c r="T565" s="7">
        <f t="shared" si="35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8271</v>
      </c>
      <c r="O566" s="8">
        <f t="shared" si="32"/>
        <v>18000</v>
      </c>
      <c r="P566" s="5">
        <f t="shared" si="33"/>
        <v>1</v>
      </c>
      <c r="Q566" t="s">
        <v>8320</v>
      </c>
      <c r="R566" t="s">
        <v>8321</v>
      </c>
      <c r="S566" s="6">
        <f t="shared" si="34"/>
        <v>42411.942997685182</v>
      </c>
      <c r="T566" s="7">
        <f t="shared" si="35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8271</v>
      </c>
      <c r="O567" s="8" t="e">
        <f t="shared" si="32"/>
        <v>#DIV/0!</v>
      </c>
      <c r="P567" s="5" t="e">
        <f t="shared" si="33"/>
        <v>#DIV/0!</v>
      </c>
      <c r="Q567" t="s">
        <v>8320</v>
      </c>
      <c r="R567" t="s">
        <v>8321</v>
      </c>
      <c r="S567" s="6">
        <f t="shared" si="34"/>
        <v>42165.785289351858</v>
      </c>
      <c r="T567" s="7">
        <f t="shared" si="35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8271</v>
      </c>
      <c r="O568" s="8">
        <f t="shared" si="32"/>
        <v>5000</v>
      </c>
      <c r="P568" s="5">
        <f t="shared" si="33"/>
        <v>1</v>
      </c>
      <c r="Q568" t="s">
        <v>8320</v>
      </c>
      <c r="R568" t="s">
        <v>8321</v>
      </c>
      <c r="S568" s="6">
        <f t="shared" si="34"/>
        <v>42535.68440972222</v>
      </c>
      <c r="T568" s="7">
        <f t="shared" si="35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8271</v>
      </c>
      <c r="O569" s="8" t="e">
        <f t="shared" si="32"/>
        <v>#DIV/0!</v>
      </c>
      <c r="P569" s="5" t="e">
        <f t="shared" si="33"/>
        <v>#DIV/0!</v>
      </c>
      <c r="Q569" t="s">
        <v>8320</v>
      </c>
      <c r="R569" t="s">
        <v>8321</v>
      </c>
      <c r="S569" s="6">
        <f t="shared" si="34"/>
        <v>41975.842523148152</v>
      </c>
      <c r="T569" s="7">
        <f t="shared" si="35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8271</v>
      </c>
      <c r="O570" s="8">
        <f t="shared" si="32"/>
        <v>100</v>
      </c>
      <c r="P570" s="5">
        <f t="shared" si="33"/>
        <v>49</v>
      </c>
      <c r="Q570" t="s">
        <v>8320</v>
      </c>
      <c r="R570" t="s">
        <v>8321</v>
      </c>
      <c r="S570" s="6">
        <f t="shared" si="34"/>
        <v>42348.9215625</v>
      </c>
      <c r="T570" s="7">
        <f t="shared" si="35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8271</v>
      </c>
      <c r="O571" s="8">
        <f t="shared" si="32"/>
        <v>125</v>
      </c>
      <c r="P571" s="5">
        <f t="shared" si="33"/>
        <v>20</v>
      </c>
      <c r="Q571" t="s">
        <v>8320</v>
      </c>
      <c r="R571" t="s">
        <v>8321</v>
      </c>
      <c r="S571" s="6">
        <f t="shared" si="34"/>
        <v>42340.847361111111</v>
      </c>
      <c r="T571" s="7">
        <f t="shared" si="35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8271</v>
      </c>
      <c r="O572" s="8">
        <f t="shared" si="32"/>
        <v>598.5915492957746</v>
      </c>
      <c r="P572" s="5">
        <f t="shared" si="33"/>
        <v>142</v>
      </c>
      <c r="Q572" t="s">
        <v>8320</v>
      </c>
      <c r="R572" t="s">
        <v>8321</v>
      </c>
      <c r="S572" s="6">
        <f t="shared" si="34"/>
        <v>42388.798252314817</v>
      </c>
      <c r="T572" s="7">
        <f t="shared" si="35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8271</v>
      </c>
      <c r="O573" s="8">
        <f t="shared" si="32"/>
        <v>235.84905660377359</v>
      </c>
      <c r="P573" s="5">
        <f t="shared" si="33"/>
        <v>53</v>
      </c>
      <c r="Q573" t="s">
        <v>8320</v>
      </c>
      <c r="R573" t="s">
        <v>8321</v>
      </c>
      <c r="S573" s="6">
        <f t="shared" si="34"/>
        <v>42192.816238425927</v>
      </c>
      <c r="T573" s="7">
        <f t="shared" si="35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8271</v>
      </c>
      <c r="O574" s="8" t="e">
        <f t="shared" si="32"/>
        <v>#DIV/0!</v>
      </c>
      <c r="P574" s="5" t="e">
        <f t="shared" si="33"/>
        <v>#DIV/0!</v>
      </c>
      <c r="Q574" t="s">
        <v>8320</v>
      </c>
      <c r="R574" t="s">
        <v>8321</v>
      </c>
      <c r="S574" s="6">
        <f t="shared" si="34"/>
        <v>42282.71629629629</v>
      </c>
      <c r="T574" s="7">
        <f t="shared" si="35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8271</v>
      </c>
      <c r="O575" s="8">
        <f t="shared" si="32"/>
        <v>256.90173410404623</v>
      </c>
      <c r="P575" s="5">
        <f t="shared" si="33"/>
        <v>38.444444444444443</v>
      </c>
      <c r="Q575" t="s">
        <v>8320</v>
      </c>
      <c r="R575" t="s">
        <v>8321</v>
      </c>
      <c r="S575" s="6">
        <f t="shared" si="34"/>
        <v>41963.050127314811</v>
      </c>
      <c r="T575" s="7">
        <f t="shared" si="35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8271</v>
      </c>
      <c r="O576" s="8">
        <f t="shared" si="32"/>
        <v>139.75</v>
      </c>
      <c r="P576" s="5">
        <f t="shared" si="33"/>
        <v>20</v>
      </c>
      <c r="Q576" t="s">
        <v>8320</v>
      </c>
      <c r="R576" t="s">
        <v>8321</v>
      </c>
      <c r="S576" s="6">
        <f t="shared" si="34"/>
        <v>42632.443368055552</v>
      </c>
      <c r="T576" s="7">
        <f t="shared" si="35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8271</v>
      </c>
      <c r="O577" s="8">
        <f t="shared" si="32"/>
        <v>231.66023166023166</v>
      </c>
      <c r="P577" s="5">
        <f t="shared" si="33"/>
        <v>64.75</v>
      </c>
      <c r="Q577" t="s">
        <v>8320</v>
      </c>
      <c r="R577" t="s">
        <v>8321</v>
      </c>
      <c r="S577" s="6">
        <f t="shared" si="34"/>
        <v>42138.692627314813</v>
      </c>
      <c r="T577" s="7">
        <f t="shared" si="35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8271</v>
      </c>
      <c r="O578" s="8">
        <f t="shared" si="32"/>
        <v>80000</v>
      </c>
      <c r="P578" s="5">
        <f t="shared" si="33"/>
        <v>1</v>
      </c>
      <c r="Q578" t="s">
        <v>8320</v>
      </c>
      <c r="R578" t="s">
        <v>8321</v>
      </c>
      <c r="S578" s="6">
        <f t="shared" si="34"/>
        <v>42031.471666666665</v>
      </c>
      <c r="T578" s="7">
        <f t="shared" si="35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8271</v>
      </c>
      <c r="O579" s="8">
        <f t="shared" ref="O579:O642" si="36">D579/E579</f>
        <v>500</v>
      </c>
      <c r="P579" s="5">
        <f t="shared" ref="P579:P642" si="37">E579/L579</f>
        <v>10</v>
      </c>
      <c r="Q579" t="s">
        <v>8320</v>
      </c>
      <c r="R579" t="s">
        <v>8321</v>
      </c>
      <c r="S579" s="6">
        <f t="shared" ref="S579:S642" si="38">(((J579/60)/60)/24)+DATE(1970,1,1)</f>
        <v>42450.589143518519</v>
      </c>
      <c r="T579" s="7">
        <f t="shared" ref="T579:T642" si="39">(((I579/60)/60)/24)+DATE(1970,1,1)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8271</v>
      </c>
      <c r="O580" s="8">
        <f t="shared" si="36"/>
        <v>8928.5714285714294</v>
      </c>
      <c r="P580" s="5">
        <f t="shared" si="37"/>
        <v>2</v>
      </c>
      <c r="Q580" t="s">
        <v>8320</v>
      </c>
      <c r="R580" t="s">
        <v>8321</v>
      </c>
      <c r="S580" s="6">
        <f t="shared" si="38"/>
        <v>42230.578622685185</v>
      </c>
      <c r="T580" s="7">
        <f t="shared" si="3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8271</v>
      </c>
      <c r="O581" s="8">
        <f t="shared" si="36"/>
        <v>68.571428571428569</v>
      </c>
      <c r="P581" s="5">
        <f t="shared" si="37"/>
        <v>35</v>
      </c>
      <c r="Q581" t="s">
        <v>8320</v>
      </c>
      <c r="R581" t="s">
        <v>8321</v>
      </c>
      <c r="S581" s="6">
        <f t="shared" si="38"/>
        <v>41968.852118055554</v>
      </c>
      <c r="T581" s="7">
        <f t="shared" si="3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8271</v>
      </c>
      <c r="O582" s="8">
        <f t="shared" si="36"/>
        <v>3000</v>
      </c>
      <c r="P582" s="5">
        <f t="shared" si="37"/>
        <v>1</v>
      </c>
      <c r="Q582" t="s">
        <v>8320</v>
      </c>
      <c r="R582" t="s">
        <v>8321</v>
      </c>
      <c r="S582" s="6">
        <f t="shared" si="38"/>
        <v>42605.908182870371</v>
      </c>
      <c r="T582" s="7">
        <f t="shared" si="3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8271</v>
      </c>
      <c r="O583" s="8" t="e">
        <f t="shared" si="36"/>
        <v>#DIV/0!</v>
      </c>
      <c r="P583" s="5" t="e">
        <f t="shared" si="37"/>
        <v>#DIV/0!</v>
      </c>
      <c r="Q583" t="s">
        <v>8320</v>
      </c>
      <c r="R583" t="s">
        <v>8321</v>
      </c>
      <c r="S583" s="6">
        <f t="shared" si="38"/>
        <v>42188.012777777782</v>
      </c>
      <c r="T583" s="7">
        <f t="shared" si="3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8271</v>
      </c>
      <c r="O584" s="8" t="e">
        <f t="shared" si="36"/>
        <v>#DIV/0!</v>
      </c>
      <c r="P584" s="5" t="e">
        <f t="shared" si="37"/>
        <v>#DIV/0!</v>
      </c>
      <c r="Q584" t="s">
        <v>8320</v>
      </c>
      <c r="R584" t="s">
        <v>8321</v>
      </c>
      <c r="S584" s="6">
        <f t="shared" si="38"/>
        <v>42055.739803240736</v>
      </c>
      <c r="T584" s="7">
        <f t="shared" si="3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8271</v>
      </c>
      <c r="O585" s="8">
        <f t="shared" si="36"/>
        <v>9000</v>
      </c>
      <c r="P585" s="5">
        <f t="shared" si="37"/>
        <v>1</v>
      </c>
      <c r="Q585" t="s">
        <v>8320</v>
      </c>
      <c r="R585" t="s">
        <v>8321</v>
      </c>
      <c r="S585" s="6">
        <f t="shared" si="38"/>
        <v>42052.93850694444</v>
      </c>
      <c r="T585" s="7">
        <f t="shared" si="3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8271</v>
      </c>
      <c r="O586" s="8">
        <f t="shared" si="36"/>
        <v>100</v>
      </c>
      <c r="P586" s="5">
        <f t="shared" si="37"/>
        <v>5</v>
      </c>
      <c r="Q586" t="s">
        <v>8320</v>
      </c>
      <c r="R586" t="s">
        <v>8321</v>
      </c>
      <c r="S586" s="6">
        <f t="shared" si="38"/>
        <v>42049.716620370367</v>
      </c>
      <c r="T586" s="7">
        <f t="shared" si="3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8271</v>
      </c>
      <c r="O587" s="8" t="e">
        <f t="shared" si="36"/>
        <v>#DIV/0!</v>
      </c>
      <c r="P587" s="5" t="e">
        <f t="shared" si="37"/>
        <v>#DIV/0!</v>
      </c>
      <c r="Q587" t="s">
        <v>8320</v>
      </c>
      <c r="R587" t="s">
        <v>8321</v>
      </c>
      <c r="S587" s="6">
        <f t="shared" si="38"/>
        <v>42283.3909375</v>
      </c>
      <c r="T587" s="7">
        <f t="shared" si="3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8271</v>
      </c>
      <c r="O588" s="8">
        <f t="shared" si="36"/>
        <v>178.57142857142858</v>
      </c>
      <c r="P588" s="5">
        <f t="shared" si="37"/>
        <v>14</v>
      </c>
      <c r="Q588" t="s">
        <v>8320</v>
      </c>
      <c r="R588" t="s">
        <v>8321</v>
      </c>
      <c r="S588" s="6">
        <f t="shared" si="38"/>
        <v>42020.854247685187</v>
      </c>
      <c r="T588" s="7">
        <f t="shared" si="3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8271</v>
      </c>
      <c r="O589" s="8">
        <f t="shared" si="36"/>
        <v>11.009174311926605</v>
      </c>
      <c r="P589" s="5">
        <f t="shared" si="37"/>
        <v>389.28571428571428</v>
      </c>
      <c r="Q589" t="s">
        <v>8320</v>
      </c>
      <c r="R589" t="s">
        <v>8321</v>
      </c>
      <c r="S589" s="6">
        <f t="shared" si="38"/>
        <v>42080.757326388892</v>
      </c>
      <c r="T589" s="7">
        <f t="shared" si="3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8271</v>
      </c>
      <c r="O590" s="8">
        <f t="shared" si="36"/>
        <v>29.900332225913623</v>
      </c>
      <c r="P590" s="5">
        <f t="shared" si="37"/>
        <v>150.5</v>
      </c>
      <c r="Q590" t="s">
        <v>8320</v>
      </c>
      <c r="R590" t="s">
        <v>8321</v>
      </c>
      <c r="S590" s="6">
        <f t="shared" si="38"/>
        <v>42631.769513888896</v>
      </c>
      <c r="T590" s="7">
        <f t="shared" si="39"/>
        <v>42691.811180555553</v>
      </c>
    </row>
    <row r="591" spans="1:20" ht="15.7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8271</v>
      </c>
      <c r="O591" s="8">
        <f t="shared" si="36"/>
        <v>7500</v>
      </c>
      <c r="P591" s="5">
        <f t="shared" si="37"/>
        <v>1</v>
      </c>
      <c r="Q591" t="s">
        <v>8320</v>
      </c>
      <c r="R591" t="s">
        <v>8321</v>
      </c>
      <c r="S591" s="6">
        <f t="shared" si="38"/>
        <v>42178.614571759259</v>
      </c>
      <c r="T591" s="7">
        <f t="shared" si="3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8271</v>
      </c>
      <c r="O592" s="8">
        <f t="shared" si="36"/>
        <v>22.421524663677129</v>
      </c>
      <c r="P592" s="5">
        <f t="shared" si="37"/>
        <v>24.777777777777779</v>
      </c>
      <c r="Q592" t="s">
        <v>8320</v>
      </c>
      <c r="R592" t="s">
        <v>8321</v>
      </c>
      <c r="S592" s="6">
        <f t="shared" si="38"/>
        <v>42377.554756944446</v>
      </c>
      <c r="T592" s="7">
        <f t="shared" si="3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8271</v>
      </c>
      <c r="O593" s="8">
        <f t="shared" si="36"/>
        <v>1639.344262295082</v>
      </c>
      <c r="P593" s="5">
        <f t="shared" si="37"/>
        <v>30.5</v>
      </c>
      <c r="Q593" t="s">
        <v>8320</v>
      </c>
      <c r="R593" t="s">
        <v>8321</v>
      </c>
      <c r="S593" s="6">
        <f t="shared" si="38"/>
        <v>42177.543171296296</v>
      </c>
      <c r="T593" s="7">
        <f t="shared" si="3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8271</v>
      </c>
      <c r="O594" s="8">
        <f t="shared" si="36"/>
        <v>30</v>
      </c>
      <c r="P594" s="5">
        <f t="shared" si="37"/>
        <v>250</v>
      </c>
      <c r="Q594" t="s">
        <v>8320</v>
      </c>
      <c r="R594" t="s">
        <v>8321</v>
      </c>
      <c r="S594" s="6">
        <f t="shared" si="38"/>
        <v>41946.232175925928</v>
      </c>
      <c r="T594" s="7">
        <f t="shared" si="3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8271</v>
      </c>
      <c r="O595" s="8">
        <f t="shared" si="36"/>
        <v>4.3478260869565215</v>
      </c>
      <c r="P595" s="5">
        <f t="shared" si="37"/>
        <v>16.428571428571427</v>
      </c>
      <c r="Q595" t="s">
        <v>8320</v>
      </c>
      <c r="R595" t="s">
        <v>8321</v>
      </c>
      <c r="S595" s="6">
        <f t="shared" si="38"/>
        <v>42070.677604166667</v>
      </c>
      <c r="T595" s="7">
        <f t="shared" si="3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8271</v>
      </c>
      <c r="O596" s="8">
        <f t="shared" si="36"/>
        <v>961.53846153846155</v>
      </c>
      <c r="P596" s="5">
        <f t="shared" si="37"/>
        <v>13</v>
      </c>
      <c r="Q596" t="s">
        <v>8320</v>
      </c>
      <c r="R596" t="s">
        <v>8321</v>
      </c>
      <c r="S596" s="6">
        <f t="shared" si="38"/>
        <v>42446.780162037037</v>
      </c>
      <c r="T596" s="7">
        <f t="shared" si="3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8271</v>
      </c>
      <c r="O597" s="8">
        <f t="shared" si="36"/>
        <v>234.74178403755869</v>
      </c>
      <c r="P597" s="5">
        <f t="shared" si="37"/>
        <v>53.25</v>
      </c>
      <c r="Q597" t="s">
        <v>8320</v>
      </c>
      <c r="R597" t="s">
        <v>8321</v>
      </c>
      <c r="S597" s="6">
        <f t="shared" si="38"/>
        <v>42083.069884259254</v>
      </c>
      <c r="T597" s="7">
        <f t="shared" si="39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8271</v>
      </c>
      <c r="O598" s="8">
        <f t="shared" si="36"/>
        <v>3333.3333333333335</v>
      </c>
      <c r="P598" s="5">
        <f t="shared" si="37"/>
        <v>3</v>
      </c>
      <c r="Q598" t="s">
        <v>8320</v>
      </c>
      <c r="R598" t="s">
        <v>8321</v>
      </c>
      <c r="S598" s="6">
        <f t="shared" si="38"/>
        <v>42646.896898148145</v>
      </c>
      <c r="T598" s="7">
        <f t="shared" si="3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8271</v>
      </c>
      <c r="O599" s="8">
        <f t="shared" si="36"/>
        <v>375</v>
      </c>
      <c r="P599" s="5">
        <f t="shared" si="37"/>
        <v>10</v>
      </c>
      <c r="Q599" t="s">
        <v>8320</v>
      </c>
      <c r="R599" t="s">
        <v>8321</v>
      </c>
      <c r="S599" s="6">
        <f t="shared" si="38"/>
        <v>42545.705266203702</v>
      </c>
      <c r="T599" s="7">
        <f t="shared" si="3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8271</v>
      </c>
      <c r="O600" s="8">
        <f t="shared" si="36"/>
        <v>2.9411764705882355</v>
      </c>
      <c r="P600" s="5">
        <f t="shared" si="37"/>
        <v>121.42857142857143</v>
      </c>
      <c r="Q600" t="s">
        <v>8320</v>
      </c>
      <c r="R600" t="s">
        <v>8321</v>
      </c>
      <c r="S600" s="6">
        <f t="shared" si="38"/>
        <v>41948.00209490741</v>
      </c>
      <c r="T600" s="7">
        <f t="shared" si="3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8271</v>
      </c>
      <c r="O601" s="8">
        <f t="shared" si="36"/>
        <v>1612.9032258064517</v>
      </c>
      <c r="P601" s="5">
        <f t="shared" si="37"/>
        <v>15.5</v>
      </c>
      <c r="Q601" t="s">
        <v>8320</v>
      </c>
      <c r="R601" t="s">
        <v>8321</v>
      </c>
      <c r="S601" s="6">
        <f t="shared" si="38"/>
        <v>42047.812523148154</v>
      </c>
      <c r="T601" s="7">
        <f t="shared" si="3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8271</v>
      </c>
      <c r="O602" s="8">
        <f t="shared" si="36"/>
        <v>50</v>
      </c>
      <c r="P602" s="5">
        <f t="shared" si="37"/>
        <v>100</v>
      </c>
      <c r="Q602" t="s">
        <v>8320</v>
      </c>
      <c r="R602" t="s">
        <v>8321</v>
      </c>
      <c r="S602" s="6">
        <f t="shared" si="38"/>
        <v>42073.798171296294</v>
      </c>
      <c r="T602" s="7">
        <f t="shared" si="3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8271</v>
      </c>
      <c r="O603" s="8">
        <f t="shared" si="36"/>
        <v>71.428571428571431</v>
      </c>
      <c r="P603" s="5">
        <f t="shared" si="37"/>
        <v>23.333333333333332</v>
      </c>
      <c r="Q603" t="s">
        <v>8320</v>
      </c>
      <c r="R603" t="s">
        <v>8321</v>
      </c>
      <c r="S603" s="6">
        <f t="shared" si="38"/>
        <v>41969.858090277776</v>
      </c>
      <c r="T603" s="7">
        <f t="shared" si="3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8271</v>
      </c>
      <c r="O604" s="8" t="e">
        <f t="shared" si="36"/>
        <v>#DIV/0!</v>
      </c>
      <c r="P604" s="5" t="e">
        <f t="shared" si="37"/>
        <v>#DIV/0!</v>
      </c>
      <c r="Q604" t="s">
        <v>8320</v>
      </c>
      <c r="R604" t="s">
        <v>8321</v>
      </c>
      <c r="S604" s="6">
        <f t="shared" si="38"/>
        <v>42143.79415509259</v>
      </c>
      <c r="T604" s="7">
        <f t="shared" si="3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8271</v>
      </c>
      <c r="O605" s="8">
        <f t="shared" si="36"/>
        <v>25.422867021456902</v>
      </c>
      <c r="P605" s="5">
        <f t="shared" si="37"/>
        <v>45.386153846153846</v>
      </c>
      <c r="Q605" t="s">
        <v>8320</v>
      </c>
      <c r="R605" t="s">
        <v>8321</v>
      </c>
      <c r="S605" s="6">
        <f t="shared" si="38"/>
        <v>41835.639155092591</v>
      </c>
      <c r="T605" s="7">
        <f t="shared" si="3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8271</v>
      </c>
      <c r="O606" s="8" t="e">
        <f t="shared" si="36"/>
        <v>#DIV/0!</v>
      </c>
      <c r="P606" s="5" t="e">
        <f t="shared" si="37"/>
        <v>#DIV/0!</v>
      </c>
      <c r="Q606" t="s">
        <v>8320</v>
      </c>
      <c r="R606" t="s">
        <v>8321</v>
      </c>
      <c r="S606" s="6">
        <f t="shared" si="38"/>
        <v>41849.035370370373</v>
      </c>
      <c r="T606" s="7">
        <f t="shared" si="3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8271</v>
      </c>
      <c r="O607" s="8">
        <f t="shared" si="36"/>
        <v>38.167938931297712</v>
      </c>
      <c r="P607" s="5">
        <f t="shared" si="37"/>
        <v>16.375</v>
      </c>
      <c r="Q607" t="s">
        <v>8320</v>
      </c>
      <c r="R607" t="s">
        <v>8321</v>
      </c>
      <c r="S607" s="6">
        <f t="shared" si="38"/>
        <v>42194.357731481476</v>
      </c>
      <c r="T607" s="7">
        <f t="shared" si="39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8271</v>
      </c>
      <c r="O608" s="8">
        <f t="shared" si="36"/>
        <v>500</v>
      </c>
      <c r="P608" s="5">
        <f t="shared" si="37"/>
        <v>10</v>
      </c>
      <c r="Q608" t="s">
        <v>8320</v>
      </c>
      <c r="R608" t="s">
        <v>8321</v>
      </c>
      <c r="S608" s="6">
        <f t="shared" si="38"/>
        <v>42102.650567129633</v>
      </c>
      <c r="T608" s="7">
        <f t="shared" si="3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8271</v>
      </c>
      <c r="O609" s="8" t="e">
        <f t="shared" si="36"/>
        <v>#DIV/0!</v>
      </c>
      <c r="P609" s="5" t="e">
        <f t="shared" si="37"/>
        <v>#DIV/0!</v>
      </c>
      <c r="Q609" t="s">
        <v>8320</v>
      </c>
      <c r="R609" t="s">
        <v>8321</v>
      </c>
      <c r="S609" s="6">
        <f t="shared" si="38"/>
        <v>42300.825648148151</v>
      </c>
      <c r="T609" s="7">
        <f t="shared" si="3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8271</v>
      </c>
      <c r="O610" s="8">
        <f t="shared" si="36"/>
        <v>102.6694045174538</v>
      </c>
      <c r="P610" s="5">
        <f t="shared" si="37"/>
        <v>292.2</v>
      </c>
      <c r="Q610" t="s">
        <v>8320</v>
      </c>
      <c r="R610" t="s">
        <v>8321</v>
      </c>
      <c r="S610" s="6">
        <f t="shared" si="38"/>
        <v>42140.921064814815</v>
      </c>
      <c r="T610" s="7">
        <f t="shared" si="3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8271</v>
      </c>
      <c r="O611" s="8">
        <f t="shared" si="36"/>
        <v>156</v>
      </c>
      <c r="P611" s="5">
        <f t="shared" si="37"/>
        <v>5</v>
      </c>
      <c r="Q611" t="s">
        <v>8320</v>
      </c>
      <c r="R611" t="s">
        <v>8321</v>
      </c>
      <c r="S611" s="6">
        <f t="shared" si="38"/>
        <v>42307.034074074079</v>
      </c>
      <c r="T611" s="7">
        <f t="shared" si="3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8271</v>
      </c>
      <c r="O612" s="8" t="e">
        <f t="shared" si="36"/>
        <v>#DIV/0!</v>
      </c>
      <c r="P612" s="5" t="e">
        <f t="shared" si="37"/>
        <v>#DIV/0!</v>
      </c>
      <c r="Q612" t="s">
        <v>8320</v>
      </c>
      <c r="R612" t="s">
        <v>8321</v>
      </c>
      <c r="S612" s="6">
        <f t="shared" si="38"/>
        <v>42086.83085648148</v>
      </c>
      <c r="T612" s="7">
        <f t="shared" si="3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8271</v>
      </c>
      <c r="O613" s="8" t="e">
        <f t="shared" si="36"/>
        <v>#DIV/0!</v>
      </c>
      <c r="P613" s="5" t="e">
        <f t="shared" si="37"/>
        <v>#DIV/0!</v>
      </c>
      <c r="Q613" t="s">
        <v>8320</v>
      </c>
      <c r="R613" t="s">
        <v>8321</v>
      </c>
      <c r="S613" s="6">
        <f t="shared" si="38"/>
        <v>42328.560613425929</v>
      </c>
      <c r="T613" s="7">
        <f t="shared" si="3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8271</v>
      </c>
      <c r="O614" s="8" t="e">
        <f t="shared" si="36"/>
        <v>#DIV/0!</v>
      </c>
      <c r="P614" s="5" t="e">
        <f t="shared" si="37"/>
        <v>#DIV/0!</v>
      </c>
      <c r="Q614" t="s">
        <v>8320</v>
      </c>
      <c r="R614" t="s">
        <v>8321</v>
      </c>
      <c r="S614" s="6">
        <f t="shared" si="38"/>
        <v>42585.031782407401</v>
      </c>
      <c r="T614" s="7">
        <f t="shared" si="39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8271</v>
      </c>
      <c r="O615" s="8">
        <f t="shared" si="36"/>
        <v>4.6809174598221253</v>
      </c>
      <c r="P615" s="5">
        <f t="shared" si="37"/>
        <v>105.93388429752066</v>
      </c>
      <c r="Q615" t="s">
        <v>8320</v>
      </c>
      <c r="R615" t="s">
        <v>8321</v>
      </c>
      <c r="S615" s="6">
        <f t="shared" si="38"/>
        <v>42247.496759259258</v>
      </c>
      <c r="T615" s="7">
        <f t="shared" si="3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8271</v>
      </c>
      <c r="O616" s="8" t="e">
        <f t="shared" si="36"/>
        <v>#DIV/0!</v>
      </c>
      <c r="P616" s="5" t="e">
        <f t="shared" si="37"/>
        <v>#DIV/0!</v>
      </c>
      <c r="Q616" t="s">
        <v>8320</v>
      </c>
      <c r="R616" t="s">
        <v>8321</v>
      </c>
      <c r="S616" s="6">
        <f t="shared" si="38"/>
        <v>42515.061805555553</v>
      </c>
      <c r="T616" s="7">
        <f t="shared" si="3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8271</v>
      </c>
      <c r="O617" s="8" t="e">
        <f t="shared" si="36"/>
        <v>#DIV/0!</v>
      </c>
      <c r="P617" s="5" t="e">
        <f t="shared" si="37"/>
        <v>#DIV/0!</v>
      </c>
      <c r="Q617" t="s">
        <v>8320</v>
      </c>
      <c r="R617" t="s">
        <v>8321</v>
      </c>
      <c r="S617" s="6">
        <f t="shared" si="38"/>
        <v>42242.122210648144</v>
      </c>
      <c r="T617" s="7">
        <f t="shared" si="3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8271</v>
      </c>
      <c r="O618" s="8" t="e">
        <f t="shared" si="36"/>
        <v>#DIV/0!</v>
      </c>
      <c r="P618" s="5" t="e">
        <f t="shared" si="37"/>
        <v>#DIV/0!</v>
      </c>
      <c r="Q618" t="s">
        <v>8320</v>
      </c>
      <c r="R618" t="s">
        <v>8321</v>
      </c>
      <c r="S618" s="6">
        <f t="shared" si="38"/>
        <v>42761.376238425932</v>
      </c>
      <c r="T618" s="7">
        <f t="shared" si="39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8271</v>
      </c>
      <c r="O619" s="8">
        <f t="shared" si="36"/>
        <v>33.333333333333336</v>
      </c>
      <c r="P619" s="5">
        <f t="shared" si="37"/>
        <v>20</v>
      </c>
      <c r="Q619" t="s">
        <v>8320</v>
      </c>
      <c r="R619" t="s">
        <v>8321</v>
      </c>
      <c r="S619" s="6">
        <f t="shared" si="38"/>
        <v>42087.343090277776</v>
      </c>
      <c r="T619" s="7">
        <f t="shared" si="3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8271</v>
      </c>
      <c r="O620" s="8" t="e">
        <f t="shared" si="36"/>
        <v>#DIV/0!</v>
      </c>
      <c r="P620" s="5" t="e">
        <f t="shared" si="37"/>
        <v>#DIV/0!</v>
      </c>
      <c r="Q620" t="s">
        <v>8320</v>
      </c>
      <c r="R620" t="s">
        <v>8321</v>
      </c>
      <c r="S620" s="6">
        <f t="shared" si="38"/>
        <v>42317.810219907406</v>
      </c>
      <c r="T620" s="7">
        <f t="shared" si="3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8271</v>
      </c>
      <c r="O621" s="8">
        <f t="shared" si="36"/>
        <v>2500000</v>
      </c>
      <c r="P621" s="5">
        <f t="shared" si="37"/>
        <v>1</v>
      </c>
      <c r="Q621" t="s">
        <v>8320</v>
      </c>
      <c r="R621" t="s">
        <v>8321</v>
      </c>
      <c r="S621" s="6">
        <f t="shared" si="38"/>
        <v>41908.650347222225</v>
      </c>
      <c r="T621" s="7">
        <f t="shared" si="3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8271</v>
      </c>
      <c r="O622" s="8">
        <f t="shared" si="36"/>
        <v>100</v>
      </c>
      <c r="P622" s="5">
        <f t="shared" si="37"/>
        <v>300</v>
      </c>
      <c r="Q622" t="s">
        <v>8320</v>
      </c>
      <c r="R622" t="s">
        <v>8321</v>
      </c>
      <c r="S622" s="6">
        <f t="shared" si="38"/>
        <v>41831.716874999998</v>
      </c>
      <c r="T622" s="7">
        <f t="shared" si="3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8271</v>
      </c>
      <c r="O623" s="8">
        <f t="shared" si="36"/>
        <v>95.785440613026822</v>
      </c>
      <c r="P623" s="5">
        <f t="shared" si="37"/>
        <v>87</v>
      </c>
      <c r="Q623" t="s">
        <v>8320</v>
      </c>
      <c r="R623" t="s">
        <v>8321</v>
      </c>
      <c r="S623" s="6">
        <f t="shared" si="38"/>
        <v>42528.987696759257</v>
      </c>
      <c r="T623" s="7">
        <f t="shared" si="3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8271</v>
      </c>
      <c r="O624" s="8">
        <f t="shared" si="36"/>
        <v>17.595307917888562</v>
      </c>
      <c r="P624" s="5">
        <f t="shared" si="37"/>
        <v>37.888888888888886</v>
      </c>
      <c r="Q624" t="s">
        <v>8320</v>
      </c>
      <c r="R624" t="s">
        <v>8321</v>
      </c>
      <c r="S624" s="6">
        <f t="shared" si="38"/>
        <v>42532.774745370371</v>
      </c>
      <c r="T624" s="7">
        <f t="shared" si="3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8271</v>
      </c>
      <c r="O625" s="8" t="e">
        <f t="shared" si="36"/>
        <v>#DIV/0!</v>
      </c>
      <c r="P625" s="5" t="e">
        <f t="shared" si="37"/>
        <v>#DIV/0!</v>
      </c>
      <c r="Q625" t="s">
        <v>8320</v>
      </c>
      <c r="R625" t="s">
        <v>8321</v>
      </c>
      <c r="S625" s="6">
        <f t="shared" si="38"/>
        <v>42122.009224537032</v>
      </c>
      <c r="T625" s="7">
        <f t="shared" si="3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8271</v>
      </c>
      <c r="O626" s="8" t="e">
        <f t="shared" si="36"/>
        <v>#DIV/0!</v>
      </c>
      <c r="P626" s="5" t="e">
        <f t="shared" si="37"/>
        <v>#DIV/0!</v>
      </c>
      <c r="Q626" t="s">
        <v>8320</v>
      </c>
      <c r="R626" t="s">
        <v>8321</v>
      </c>
      <c r="S626" s="6">
        <f t="shared" si="38"/>
        <v>42108.988900462966</v>
      </c>
      <c r="T626" s="7">
        <f t="shared" si="3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8271</v>
      </c>
      <c r="O627" s="8" t="e">
        <f t="shared" si="36"/>
        <v>#DIV/0!</v>
      </c>
      <c r="P627" s="5" t="e">
        <f t="shared" si="37"/>
        <v>#DIV/0!</v>
      </c>
      <c r="Q627" t="s">
        <v>8320</v>
      </c>
      <c r="R627" t="s">
        <v>8321</v>
      </c>
      <c r="S627" s="6">
        <f t="shared" si="38"/>
        <v>42790.895567129628</v>
      </c>
      <c r="T627" s="7">
        <f t="shared" si="3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8271</v>
      </c>
      <c r="O628" s="8">
        <f t="shared" si="36"/>
        <v>5.7537399309551205</v>
      </c>
      <c r="P628" s="5">
        <f t="shared" si="37"/>
        <v>111.41025641025641</v>
      </c>
      <c r="Q628" t="s">
        <v>8320</v>
      </c>
      <c r="R628" t="s">
        <v>8321</v>
      </c>
      <c r="S628" s="6">
        <f t="shared" si="38"/>
        <v>42198.559479166666</v>
      </c>
      <c r="T628" s="7">
        <f t="shared" si="3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8271</v>
      </c>
      <c r="O629" s="8">
        <f t="shared" si="36"/>
        <v>5000</v>
      </c>
      <c r="P629" s="5">
        <f t="shared" si="37"/>
        <v>90</v>
      </c>
      <c r="Q629" t="s">
        <v>8320</v>
      </c>
      <c r="R629" t="s">
        <v>8321</v>
      </c>
      <c r="S629" s="6">
        <f t="shared" si="38"/>
        <v>42384.306840277779</v>
      </c>
      <c r="T629" s="7">
        <f t="shared" si="3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8271</v>
      </c>
      <c r="O630" s="8" t="e">
        <f t="shared" si="36"/>
        <v>#DIV/0!</v>
      </c>
      <c r="P630" s="5" t="e">
        <f t="shared" si="37"/>
        <v>#DIV/0!</v>
      </c>
      <c r="Q630" t="s">
        <v>8320</v>
      </c>
      <c r="R630" t="s">
        <v>8321</v>
      </c>
      <c r="S630" s="6">
        <f t="shared" si="38"/>
        <v>41803.692789351851</v>
      </c>
      <c r="T630" s="7">
        <f t="shared" si="3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8271</v>
      </c>
      <c r="O631" s="8">
        <f t="shared" si="36"/>
        <v>571.42857142857144</v>
      </c>
      <c r="P631" s="5">
        <f t="shared" si="37"/>
        <v>116.66666666666667</v>
      </c>
      <c r="Q631" t="s">
        <v>8320</v>
      </c>
      <c r="R631" t="s">
        <v>8321</v>
      </c>
      <c r="S631" s="6">
        <f t="shared" si="38"/>
        <v>42474.637824074074</v>
      </c>
      <c r="T631" s="7">
        <f t="shared" si="3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8271</v>
      </c>
      <c r="O632" s="8">
        <f t="shared" si="36"/>
        <v>1199.9000000000001</v>
      </c>
      <c r="P632" s="5">
        <f t="shared" si="37"/>
        <v>10</v>
      </c>
      <c r="Q632" t="s">
        <v>8320</v>
      </c>
      <c r="R632" t="s">
        <v>8321</v>
      </c>
      <c r="S632" s="6">
        <f t="shared" si="38"/>
        <v>42223.619456018518</v>
      </c>
      <c r="T632" s="7">
        <f t="shared" si="3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8271</v>
      </c>
      <c r="O633" s="8">
        <f t="shared" si="36"/>
        <v>72.463768115942031</v>
      </c>
      <c r="P633" s="5">
        <f t="shared" si="37"/>
        <v>76.666666666666671</v>
      </c>
      <c r="Q633" t="s">
        <v>8320</v>
      </c>
      <c r="R633" t="s">
        <v>8321</v>
      </c>
      <c r="S633" s="6">
        <f t="shared" si="38"/>
        <v>42489.772326388891</v>
      </c>
      <c r="T633" s="7">
        <f t="shared" si="3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8271</v>
      </c>
      <c r="O634" s="8" t="e">
        <f t="shared" si="36"/>
        <v>#DIV/0!</v>
      </c>
      <c r="P634" s="5" t="e">
        <f t="shared" si="37"/>
        <v>#DIV/0!</v>
      </c>
      <c r="Q634" t="s">
        <v>8320</v>
      </c>
      <c r="R634" t="s">
        <v>8321</v>
      </c>
      <c r="S634" s="6">
        <f t="shared" si="38"/>
        <v>42303.659317129626</v>
      </c>
      <c r="T634" s="7">
        <f t="shared" si="3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8271</v>
      </c>
      <c r="O635" s="8">
        <f t="shared" si="36"/>
        <v>8.0321285140562253</v>
      </c>
      <c r="P635" s="5">
        <f t="shared" si="37"/>
        <v>49.8</v>
      </c>
      <c r="Q635" t="s">
        <v>8320</v>
      </c>
      <c r="R635" t="s">
        <v>8321</v>
      </c>
      <c r="S635" s="6">
        <f t="shared" si="38"/>
        <v>42507.29932870371</v>
      </c>
      <c r="T635" s="7">
        <f t="shared" si="3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8271</v>
      </c>
      <c r="O636" s="8">
        <f t="shared" si="36"/>
        <v>5000</v>
      </c>
      <c r="P636" s="5">
        <f t="shared" si="37"/>
        <v>1</v>
      </c>
      <c r="Q636" t="s">
        <v>8320</v>
      </c>
      <c r="R636" t="s">
        <v>8321</v>
      </c>
      <c r="S636" s="6">
        <f t="shared" si="38"/>
        <v>42031.928576388891</v>
      </c>
      <c r="T636" s="7">
        <f t="shared" si="3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8271</v>
      </c>
      <c r="O637" s="8">
        <f t="shared" si="36"/>
        <v>12500</v>
      </c>
      <c r="P637" s="5">
        <f t="shared" si="37"/>
        <v>2</v>
      </c>
      <c r="Q637" t="s">
        <v>8320</v>
      </c>
      <c r="R637" t="s">
        <v>8321</v>
      </c>
      <c r="S637" s="6">
        <f t="shared" si="38"/>
        <v>42076.092152777783</v>
      </c>
      <c r="T637" s="7">
        <f t="shared" si="3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8271</v>
      </c>
      <c r="O638" s="8">
        <f t="shared" si="36"/>
        <v>500</v>
      </c>
      <c r="P638" s="5">
        <f t="shared" si="37"/>
        <v>4</v>
      </c>
      <c r="Q638" t="s">
        <v>8320</v>
      </c>
      <c r="R638" t="s">
        <v>8321</v>
      </c>
      <c r="S638" s="6">
        <f t="shared" si="38"/>
        <v>42131.455439814818</v>
      </c>
      <c r="T638" s="7">
        <f t="shared" si="3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8271</v>
      </c>
      <c r="O639" s="8" t="e">
        <f t="shared" si="36"/>
        <v>#DIV/0!</v>
      </c>
      <c r="P639" s="5" t="e">
        <f t="shared" si="37"/>
        <v>#DIV/0!</v>
      </c>
      <c r="Q639" t="s">
        <v>8320</v>
      </c>
      <c r="R639" t="s">
        <v>8321</v>
      </c>
      <c r="S639" s="6">
        <f t="shared" si="38"/>
        <v>42762.962013888886</v>
      </c>
      <c r="T639" s="7">
        <f t="shared" si="39"/>
        <v>42791.961111111115</v>
      </c>
    </row>
    <row r="640" spans="1:20" ht="15.7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8271</v>
      </c>
      <c r="O640" s="8">
        <f t="shared" si="36"/>
        <v>11111.111111111111</v>
      </c>
      <c r="P640" s="5">
        <f t="shared" si="37"/>
        <v>3</v>
      </c>
      <c r="Q640" t="s">
        <v>8320</v>
      </c>
      <c r="R640" t="s">
        <v>8321</v>
      </c>
      <c r="S640" s="6">
        <f t="shared" si="38"/>
        <v>42759.593310185184</v>
      </c>
      <c r="T640" s="7">
        <f t="shared" si="3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8271</v>
      </c>
      <c r="O641" s="8">
        <f t="shared" si="36"/>
        <v>1000000</v>
      </c>
      <c r="P641" s="5">
        <f t="shared" si="37"/>
        <v>1</v>
      </c>
      <c r="Q641" t="s">
        <v>8320</v>
      </c>
      <c r="R641" t="s">
        <v>8321</v>
      </c>
      <c r="S641" s="6">
        <f t="shared" si="38"/>
        <v>41865.583275462966</v>
      </c>
      <c r="T641" s="7">
        <f t="shared" si="3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8272</v>
      </c>
      <c r="O642" s="8">
        <f t="shared" si="36"/>
        <v>0.69306930693069302</v>
      </c>
      <c r="P642" s="5">
        <f t="shared" si="37"/>
        <v>50.5</v>
      </c>
      <c r="Q642" t="s">
        <v>8320</v>
      </c>
      <c r="R642" t="s">
        <v>8322</v>
      </c>
      <c r="S642" s="6">
        <f t="shared" si="38"/>
        <v>42683.420312500006</v>
      </c>
      <c r="T642" s="7">
        <f t="shared" si="39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8272</v>
      </c>
      <c r="O643" s="8">
        <f t="shared" ref="O643:O706" si="40">D643/E643</f>
        <v>0.83919018147487678</v>
      </c>
      <c r="P643" s="5">
        <f t="shared" ref="P643:P706" si="41">E643/L643</f>
        <v>151.31746031746033</v>
      </c>
      <c r="Q643" t="s">
        <v>8320</v>
      </c>
      <c r="R643" t="s">
        <v>8322</v>
      </c>
      <c r="S643" s="6">
        <f t="shared" ref="S643:S706" si="42">(((J643/60)/60)/24)+DATE(1970,1,1)</f>
        <v>42199.57</v>
      </c>
      <c r="T643" s="7">
        <f t="shared" ref="T643:T706" si="43">(((I643/60)/60)/24)+DATE(1970,1,1)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8272</v>
      </c>
      <c r="O644" s="8">
        <f t="shared" si="40"/>
        <v>6.8470405379035051E-2</v>
      </c>
      <c r="P644" s="5">
        <f t="shared" si="41"/>
        <v>134.3592456301748</v>
      </c>
      <c r="Q644" t="s">
        <v>8320</v>
      </c>
      <c r="R644" t="s">
        <v>8322</v>
      </c>
      <c r="S644" s="6">
        <f t="shared" si="42"/>
        <v>42199.651319444441</v>
      </c>
      <c r="T644" s="7">
        <f t="shared" si="43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8272</v>
      </c>
      <c r="O645" s="8">
        <f t="shared" si="40"/>
        <v>0.94510812036897018</v>
      </c>
      <c r="P645" s="5">
        <f t="shared" si="41"/>
        <v>174.02631578947367</v>
      </c>
      <c r="Q645" t="s">
        <v>8320</v>
      </c>
      <c r="R645" t="s">
        <v>8322</v>
      </c>
      <c r="S645" s="6">
        <f t="shared" si="42"/>
        <v>42100.642071759255</v>
      </c>
      <c r="T645" s="7">
        <f t="shared" si="43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8272</v>
      </c>
      <c r="O646" s="8">
        <f t="shared" si="40"/>
        <v>0.33320236259134411</v>
      </c>
      <c r="P646" s="5">
        <f t="shared" si="41"/>
        <v>73.486268364348675</v>
      </c>
      <c r="Q646" t="s">
        <v>8320</v>
      </c>
      <c r="R646" t="s">
        <v>8322</v>
      </c>
      <c r="S646" s="6">
        <f t="shared" si="42"/>
        <v>41898.665960648148</v>
      </c>
      <c r="T646" s="7">
        <f t="shared" si="43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8272</v>
      </c>
      <c r="O647" s="8">
        <f t="shared" si="40"/>
        <v>0.35880875493362036</v>
      </c>
      <c r="P647" s="5">
        <f t="shared" si="41"/>
        <v>23.518987341772153</v>
      </c>
      <c r="Q647" t="s">
        <v>8320</v>
      </c>
      <c r="R647" t="s">
        <v>8322</v>
      </c>
      <c r="S647" s="6">
        <f t="shared" si="42"/>
        <v>42564.026319444441</v>
      </c>
      <c r="T647" s="7">
        <f t="shared" si="43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8272</v>
      </c>
      <c r="O648" s="8">
        <f t="shared" si="40"/>
        <v>0.75828665131136197</v>
      </c>
      <c r="P648" s="5">
        <f t="shared" si="41"/>
        <v>39.074444444444445</v>
      </c>
      <c r="Q648" t="s">
        <v>8320</v>
      </c>
      <c r="R648" t="s">
        <v>8322</v>
      </c>
      <c r="S648" s="6">
        <f t="shared" si="42"/>
        <v>41832.852627314816</v>
      </c>
      <c r="T648" s="7">
        <f t="shared" si="43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8272</v>
      </c>
      <c r="O649" s="8">
        <f t="shared" si="40"/>
        <v>0.93414292386735176</v>
      </c>
      <c r="P649" s="5">
        <f t="shared" si="41"/>
        <v>125.94117647058823</v>
      </c>
      <c r="Q649" t="s">
        <v>8320</v>
      </c>
      <c r="R649" t="s">
        <v>8322</v>
      </c>
      <c r="S649" s="6">
        <f t="shared" si="42"/>
        <v>42416.767928240741</v>
      </c>
      <c r="T649" s="7">
        <f t="shared" si="43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8272</v>
      </c>
      <c r="O650" s="8">
        <f t="shared" si="40"/>
        <v>0.78850139677390285</v>
      </c>
      <c r="P650" s="5">
        <f t="shared" si="41"/>
        <v>1644</v>
      </c>
      <c r="Q650" t="s">
        <v>8320</v>
      </c>
      <c r="R650" t="s">
        <v>8322</v>
      </c>
      <c r="S650" s="6">
        <f t="shared" si="42"/>
        <v>41891.693379629629</v>
      </c>
      <c r="T650" s="7">
        <f t="shared" si="43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8272</v>
      </c>
      <c r="O651" s="8">
        <f t="shared" si="40"/>
        <v>0.71448985424406974</v>
      </c>
      <c r="P651" s="5">
        <f t="shared" si="41"/>
        <v>42.670731707317074</v>
      </c>
      <c r="Q651" t="s">
        <v>8320</v>
      </c>
      <c r="R651" t="s">
        <v>8322</v>
      </c>
      <c r="S651" s="6">
        <f t="shared" si="42"/>
        <v>41877.912187499998</v>
      </c>
      <c r="T651" s="7">
        <f t="shared" si="43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8272</v>
      </c>
      <c r="O652" s="8">
        <f t="shared" si="40"/>
        <v>0.88967971530249113</v>
      </c>
      <c r="P652" s="5">
        <f t="shared" si="41"/>
        <v>35.125</v>
      </c>
      <c r="Q652" t="s">
        <v>8320</v>
      </c>
      <c r="R652" t="s">
        <v>8322</v>
      </c>
      <c r="S652" s="6">
        <f t="shared" si="42"/>
        <v>41932.036851851852</v>
      </c>
      <c r="T652" s="7">
        <f t="shared" si="43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8272</v>
      </c>
      <c r="O653" s="8">
        <f t="shared" si="40"/>
        <v>0.99474773197517108</v>
      </c>
      <c r="P653" s="5">
        <f t="shared" si="41"/>
        <v>239.35238095238094</v>
      </c>
      <c r="Q653" t="s">
        <v>8320</v>
      </c>
      <c r="R653" t="s">
        <v>8322</v>
      </c>
      <c r="S653" s="6">
        <f t="shared" si="42"/>
        <v>41956.017488425925</v>
      </c>
      <c r="T653" s="7">
        <f t="shared" si="43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8272</v>
      </c>
      <c r="O654" s="8">
        <f t="shared" si="40"/>
        <v>0.99535500995355009</v>
      </c>
      <c r="P654" s="5">
        <f t="shared" si="41"/>
        <v>107.64285714285714</v>
      </c>
      <c r="Q654" t="s">
        <v>8320</v>
      </c>
      <c r="R654" t="s">
        <v>8322</v>
      </c>
      <c r="S654" s="6">
        <f t="shared" si="42"/>
        <v>42675.690393518518</v>
      </c>
      <c r="T654" s="7">
        <f t="shared" si="43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8272</v>
      </c>
      <c r="O655" s="8">
        <f t="shared" si="40"/>
        <v>0.70698358384118321</v>
      </c>
      <c r="P655" s="5">
        <f t="shared" si="41"/>
        <v>95.830623306233065</v>
      </c>
      <c r="Q655" t="s">
        <v>8320</v>
      </c>
      <c r="R655" t="s">
        <v>8322</v>
      </c>
      <c r="S655" s="6">
        <f t="shared" si="42"/>
        <v>42199.618518518517</v>
      </c>
      <c r="T655" s="7">
        <f t="shared" si="43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8272</v>
      </c>
      <c r="O656" s="8">
        <f t="shared" si="40"/>
        <v>0.37412314886983633</v>
      </c>
      <c r="P656" s="5">
        <f t="shared" si="41"/>
        <v>31.663376110562684</v>
      </c>
      <c r="Q656" t="s">
        <v>8320</v>
      </c>
      <c r="R656" t="s">
        <v>8322</v>
      </c>
      <c r="S656" s="6">
        <f t="shared" si="42"/>
        <v>42163.957326388889</v>
      </c>
      <c r="T656" s="7">
        <f t="shared" si="43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8272</v>
      </c>
      <c r="O657" s="8">
        <f t="shared" si="40"/>
        <v>0.68079312398944769</v>
      </c>
      <c r="P657" s="5">
        <f t="shared" si="41"/>
        <v>42.886861313868614</v>
      </c>
      <c r="Q657" t="s">
        <v>8320</v>
      </c>
      <c r="R657" t="s">
        <v>8322</v>
      </c>
      <c r="S657" s="6">
        <f t="shared" si="42"/>
        <v>42045.957314814819</v>
      </c>
      <c r="T657" s="7">
        <f t="shared" si="43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8272</v>
      </c>
      <c r="O658" s="8">
        <f t="shared" si="40"/>
        <v>0.4682524817381532</v>
      </c>
      <c r="P658" s="5">
        <f t="shared" si="41"/>
        <v>122.73563218390805</v>
      </c>
      <c r="Q658" t="s">
        <v>8320</v>
      </c>
      <c r="R658" t="s">
        <v>8322</v>
      </c>
      <c r="S658" s="6">
        <f t="shared" si="42"/>
        <v>42417.804618055554</v>
      </c>
      <c r="T658" s="7">
        <f t="shared" si="43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8272</v>
      </c>
      <c r="O659" s="8">
        <f t="shared" si="40"/>
        <v>0.79554494828957834</v>
      </c>
      <c r="P659" s="5">
        <f t="shared" si="41"/>
        <v>190.45454545454547</v>
      </c>
      <c r="Q659" t="s">
        <v>8320</v>
      </c>
      <c r="R659" t="s">
        <v>8322</v>
      </c>
      <c r="S659" s="6">
        <f t="shared" si="42"/>
        <v>42331.84574074074</v>
      </c>
      <c r="T659" s="7">
        <f t="shared" si="43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8272</v>
      </c>
      <c r="O660" s="8">
        <f t="shared" si="40"/>
        <v>0.95728534976969215</v>
      </c>
      <c r="P660" s="5">
        <f t="shared" si="41"/>
        <v>109.33695652173913</v>
      </c>
      <c r="Q660" t="s">
        <v>8320</v>
      </c>
      <c r="R660" t="s">
        <v>8322</v>
      </c>
      <c r="S660" s="6">
        <f t="shared" si="42"/>
        <v>42179.160752314812</v>
      </c>
      <c r="T660" s="7">
        <f t="shared" si="43"/>
        <v>42211.75</v>
      </c>
    </row>
    <row r="661" spans="1:20" ht="15.7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8272</v>
      </c>
      <c r="O661" s="8">
        <f t="shared" si="40"/>
        <v>0.99436526350679488</v>
      </c>
      <c r="P661" s="5">
        <f t="shared" si="41"/>
        <v>143.66666666666666</v>
      </c>
      <c r="Q661" t="s">
        <v>8320</v>
      </c>
      <c r="R661" t="s">
        <v>8322</v>
      </c>
      <c r="S661" s="6">
        <f t="shared" si="42"/>
        <v>42209.593692129631</v>
      </c>
      <c r="T661" s="7">
        <f t="shared" si="43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8272</v>
      </c>
      <c r="O662" s="8">
        <f t="shared" si="40"/>
        <v>32.701111837802486</v>
      </c>
      <c r="P662" s="5">
        <f t="shared" si="41"/>
        <v>84.944444444444443</v>
      </c>
      <c r="Q662" t="s">
        <v>8320</v>
      </c>
      <c r="R662" t="s">
        <v>8322</v>
      </c>
      <c r="S662" s="6">
        <f t="shared" si="42"/>
        <v>41922.741655092592</v>
      </c>
      <c r="T662" s="7">
        <f t="shared" si="43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8272</v>
      </c>
      <c r="O663" s="8">
        <f t="shared" si="40"/>
        <v>105.26315789473684</v>
      </c>
      <c r="P663" s="5">
        <f t="shared" si="41"/>
        <v>10.555555555555555</v>
      </c>
      <c r="Q663" t="s">
        <v>8320</v>
      </c>
      <c r="R663" t="s">
        <v>8322</v>
      </c>
      <c r="S663" s="6">
        <f t="shared" si="42"/>
        <v>42636.645358796297</v>
      </c>
      <c r="T663" s="7">
        <f t="shared" si="43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8272</v>
      </c>
      <c r="O664" s="8">
        <f t="shared" si="40"/>
        <v>250</v>
      </c>
      <c r="P664" s="5">
        <f t="shared" si="41"/>
        <v>39</v>
      </c>
      <c r="Q664" t="s">
        <v>8320</v>
      </c>
      <c r="R664" t="s">
        <v>8322</v>
      </c>
      <c r="S664" s="6">
        <f t="shared" si="42"/>
        <v>41990.438043981485</v>
      </c>
      <c r="T664" s="7">
        <f t="shared" si="43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8272</v>
      </c>
      <c r="O665" s="8">
        <f t="shared" si="40"/>
        <v>285.71428571428572</v>
      </c>
      <c r="P665" s="5">
        <f t="shared" si="41"/>
        <v>100</v>
      </c>
      <c r="Q665" t="s">
        <v>8320</v>
      </c>
      <c r="R665" t="s">
        <v>8322</v>
      </c>
      <c r="S665" s="6">
        <f t="shared" si="42"/>
        <v>42173.843240740738</v>
      </c>
      <c r="T665" s="7">
        <f t="shared" si="43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8272</v>
      </c>
      <c r="O666" s="8">
        <f t="shared" si="40"/>
        <v>13.274336283185841</v>
      </c>
      <c r="P666" s="5">
        <f t="shared" si="41"/>
        <v>31.172413793103448</v>
      </c>
      <c r="Q666" t="s">
        <v>8320</v>
      </c>
      <c r="R666" t="s">
        <v>8322</v>
      </c>
      <c r="S666" s="6">
        <f t="shared" si="42"/>
        <v>42077.666377314818</v>
      </c>
      <c r="T666" s="7">
        <f t="shared" si="43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8272</v>
      </c>
      <c r="O667" s="8">
        <f t="shared" si="40"/>
        <v>5.3648068669527893</v>
      </c>
      <c r="P667" s="5">
        <f t="shared" si="41"/>
        <v>155.33333333333334</v>
      </c>
      <c r="Q667" t="s">
        <v>8320</v>
      </c>
      <c r="R667" t="s">
        <v>8322</v>
      </c>
      <c r="S667" s="6">
        <f t="shared" si="42"/>
        <v>42688.711354166662</v>
      </c>
      <c r="T667" s="7">
        <f t="shared" si="43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8272</v>
      </c>
      <c r="O668" s="8">
        <f t="shared" si="40"/>
        <v>25000</v>
      </c>
      <c r="P668" s="5">
        <f t="shared" si="41"/>
        <v>2</v>
      </c>
      <c r="Q668" t="s">
        <v>8320</v>
      </c>
      <c r="R668" t="s">
        <v>8322</v>
      </c>
      <c r="S668" s="6">
        <f t="shared" si="42"/>
        <v>41838.832152777781</v>
      </c>
      <c r="T668" s="7">
        <f t="shared" si="43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8272</v>
      </c>
      <c r="O669" s="8">
        <f t="shared" si="40"/>
        <v>9.9800399201596814</v>
      </c>
      <c r="P669" s="5">
        <f t="shared" si="41"/>
        <v>178.92857142857142</v>
      </c>
      <c r="Q669" t="s">
        <v>8320</v>
      </c>
      <c r="R669" t="s">
        <v>8322</v>
      </c>
      <c r="S669" s="6">
        <f t="shared" si="42"/>
        <v>42632.373414351852</v>
      </c>
      <c r="T669" s="7">
        <f t="shared" si="43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8272</v>
      </c>
      <c r="O670" s="8">
        <f t="shared" si="40"/>
        <v>21.92982456140351</v>
      </c>
      <c r="P670" s="5">
        <f t="shared" si="41"/>
        <v>27.36</v>
      </c>
      <c r="Q670" t="s">
        <v>8320</v>
      </c>
      <c r="R670" t="s">
        <v>8322</v>
      </c>
      <c r="S670" s="6">
        <f t="shared" si="42"/>
        <v>42090.831273148149</v>
      </c>
      <c r="T670" s="7">
        <f t="shared" si="43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8272</v>
      </c>
      <c r="O671" s="8">
        <f t="shared" si="40"/>
        <v>4.6495408578402886</v>
      </c>
      <c r="P671" s="5">
        <f t="shared" si="41"/>
        <v>1536.25</v>
      </c>
      <c r="Q671" t="s">
        <v>8320</v>
      </c>
      <c r="R671" t="s">
        <v>8322</v>
      </c>
      <c r="S671" s="6">
        <f t="shared" si="42"/>
        <v>42527.625671296293</v>
      </c>
      <c r="T671" s="7">
        <f t="shared" si="43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8272</v>
      </c>
      <c r="O672" s="8">
        <f t="shared" si="40"/>
        <v>3.4156893999772286</v>
      </c>
      <c r="P672" s="5">
        <f t="shared" si="41"/>
        <v>84.99677419354839</v>
      </c>
      <c r="Q672" t="s">
        <v>8320</v>
      </c>
      <c r="R672" t="s">
        <v>8322</v>
      </c>
      <c r="S672" s="6">
        <f t="shared" si="42"/>
        <v>42506.709722222222</v>
      </c>
      <c r="T672" s="7">
        <f t="shared" si="43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8272</v>
      </c>
      <c r="O673" s="8">
        <f t="shared" si="40"/>
        <v>2.5363544132566789</v>
      </c>
      <c r="P673" s="5">
        <f t="shared" si="41"/>
        <v>788.5333333333333</v>
      </c>
      <c r="Q673" t="s">
        <v>8320</v>
      </c>
      <c r="R673" t="s">
        <v>8322</v>
      </c>
      <c r="S673" s="6">
        <f t="shared" si="42"/>
        <v>41984.692731481482</v>
      </c>
      <c r="T673" s="7">
        <f t="shared" si="43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8272</v>
      </c>
      <c r="O674" s="8">
        <f t="shared" si="40"/>
        <v>4.6236360273719255</v>
      </c>
      <c r="P674" s="5">
        <f t="shared" si="41"/>
        <v>50.29767441860465</v>
      </c>
      <c r="Q674" t="s">
        <v>8320</v>
      </c>
      <c r="R674" t="s">
        <v>8322</v>
      </c>
      <c r="S674" s="6">
        <f t="shared" si="42"/>
        <v>41974.219490740739</v>
      </c>
      <c r="T674" s="7">
        <f t="shared" si="43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8272</v>
      </c>
      <c r="O675" s="8">
        <f t="shared" si="40"/>
        <v>487.80487804878049</v>
      </c>
      <c r="P675" s="5">
        <f t="shared" si="41"/>
        <v>68.333333333333329</v>
      </c>
      <c r="Q675" t="s">
        <v>8320</v>
      </c>
      <c r="R675" t="s">
        <v>8322</v>
      </c>
      <c r="S675" s="6">
        <f t="shared" si="42"/>
        <v>41838.840474537035</v>
      </c>
      <c r="T675" s="7">
        <f t="shared" si="43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8272</v>
      </c>
      <c r="O676" s="8">
        <f t="shared" si="40"/>
        <v>3333.3333333333335</v>
      </c>
      <c r="P676" s="5">
        <f t="shared" si="41"/>
        <v>7.5</v>
      </c>
      <c r="Q676" t="s">
        <v>8320</v>
      </c>
      <c r="R676" t="s">
        <v>8322</v>
      </c>
      <c r="S676" s="6">
        <f t="shared" si="42"/>
        <v>41803.116053240738</v>
      </c>
      <c r="T676" s="7">
        <f t="shared" si="43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8272</v>
      </c>
      <c r="O677" s="8">
        <f t="shared" si="40"/>
        <v>6.7340067340067344</v>
      </c>
      <c r="P677" s="5">
        <f t="shared" si="41"/>
        <v>34.269230769230766</v>
      </c>
      <c r="Q677" t="s">
        <v>8320</v>
      </c>
      <c r="R677" t="s">
        <v>8322</v>
      </c>
      <c r="S677" s="6">
        <f t="shared" si="42"/>
        <v>41975.930601851855</v>
      </c>
      <c r="T677" s="7">
        <f t="shared" si="43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8272</v>
      </c>
      <c r="O678" s="8">
        <f t="shared" si="40"/>
        <v>67.980965329707686</v>
      </c>
      <c r="P678" s="5">
        <f t="shared" si="41"/>
        <v>61.291666666666664</v>
      </c>
      <c r="Q678" t="s">
        <v>8320</v>
      </c>
      <c r="R678" t="s">
        <v>8322</v>
      </c>
      <c r="S678" s="6">
        <f t="shared" si="42"/>
        <v>42012.768298611118</v>
      </c>
      <c r="T678" s="7">
        <f t="shared" si="43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8272</v>
      </c>
      <c r="O679" s="8">
        <f t="shared" si="40"/>
        <v>3.9086929330831768</v>
      </c>
      <c r="P679" s="5">
        <f t="shared" si="41"/>
        <v>133.25</v>
      </c>
      <c r="Q679" t="s">
        <v>8320</v>
      </c>
      <c r="R679" t="s">
        <v>8322</v>
      </c>
      <c r="S679" s="6">
        <f t="shared" si="42"/>
        <v>42504.403877314813</v>
      </c>
      <c r="T679" s="7">
        <f t="shared" si="43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8272</v>
      </c>
      <c r="O680" s="8">
        <f t="shared" si="40"/>
        <v>26.173285198555956</v>
      </c>
      <c r="P680" s="5">
        <f t="shared" si="41"/>
        <v>65.17647058823529</v>
      </c>
      <c r="Q680" t="s">
        <v>8320</v>
      </c>
      <c r="R680" t="s">
        <v>8322</v>
      </c>
      <c r="S680" s="6">
        <f t="shared" si="42"/>
        <v>42481.376597222217</v>
      </c>
      <c r="T680" s="7">
        <f t="shared" si="43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8272</v>
      </c>
      <c r="O681" s="8">
        <f t="shared" si="40"/>
        <v>6.4574600657074885</v>
      </c>
      <c r="P681" s="5">
        <f t="shared" si="41"/>
        <v>93.90425531914893</v>
      </c>
      <c r="Q681" t="s">
        <v>8320</v>
      </c>
      <c r="R681" t="s">
        <v>8322</v>
      </c>
      <c r="S681" s="6">
        <f t="shared" si="42"/>
        <v>42556.695706018523</v>
      </c>
      <c r="T681" s="7">
        <f t="shared" si="43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8272</v>
      </c>
      <c r="O682" s="8">
        <f t="shared" si="40"/>
        <v>3.859215807347947</v>
      </c>
      <c r="P682" s="5">
        <f t="shared" si="41"/>
        <v>150.65116279069767</v>
      </c>
      <c r="Q682" t="s">
        <v>8320</v>
      </c>
      <c r="R682" t="s">
        <v>8322</v>
      </c>
      <c r="S682" s="6">
        <f t="shared" si="42"/>
        <v>41864.501516203702</v>
      </c>
      <c r="T682" s="7">
        <f t="shared" si="43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8272</v>
      </c>
      <c r="O683" s="8">
        <f t="shared" si="40"/>
        <v>2500</v>
      </c>
      <c r="P683" s="5">
        <f t="shared" si="41"/>
        <v>1</v>
      </c>
      <c r="Q683" t="s">
        <v>8320</v>
      </c>
      <c r="R683" t="s">
        <v>8322</v>
      </c>
      <c r="S683" s="6">
        <f t="shared" si="42"/>
        <v>42639.805601851855</v>
      </c>
      <c r="T683" s="7">
        <f t="shared" si="43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8272</v>
      </c>
      <c r="O684" s="8">
        <f t="shared" si="40"/>
        <v>943.39622641509436</v>
      </c>
      <c r="P684" s="5">
        <f t="shared" si="41"/>
        <v>13.25</v>
      </c>
      <c r="Q684" t="s">
        <v>8320</v>
      </c>
      <c r="R684" t="s">
        <v>8322</v>
      </c>
      <c r="S684" s="6">
        <f t="shared" si="42"/>
        <v>42778.765300925923</v>
      </c>
      <c r="T684" s="7">
        <f t="shared" si="43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8272</v>
      </c>
      <c r="O685" s="8">
        <f t="shared" si="40"/>
        <v>117.4496644295302</v>
      </c>
      <c r="P685" s="5">
        <f t="shared" si="41"/>
        <v>99.333333333333329</v>
      </c>
      <c r="Q685" t="s">
        <v>8320</v>
      </c>
      <c r="R685" t="s">
        <v>8322</v>
      </c>
      <c r="S685" s="6">
        <f t="shared" si="42"/>
        <v>42634.900046296301</v>
      </c>
      <c r="T685" s="7">
        <f t="shared" si="43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8272</v>
      </c>
      <c r="O686" s="8">
        <f t="shared" si="40"/>
        <v>13.362284950726574</v>
      </c>
      <c r="P686" s="5">
        <f t="shared" si="41"/>
        <v>177.39259259259259</v>
      </c>
      <c r="Q686" t="s">
        <v>8320</v>
      </c>
      <c r="R686" t="s">
        <v>8322</v>
      </c>
      <c r="S686" s="6">
        <f t="shared" si="42"/>
        <v>41809.473275462966</v>
      </c>
      <c r="T686" s="7">
        <f t="shared" si="43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8272</v>
      </c>
      <c r="O687" s="8">
        <f t="shared" si="40"/>
        <v>3.6166365280289332</v>
      </c>
      <c r="P687" s="5">
        <f t="shared" si="41"/>
        <v>55.3</v>
      </c>
      <c r="Q687" t="s">
        <v>8320</v>
      </c>
      <c r="R687" t="s">
        <v>8322</v>
      </c>
      <c r="S687" s="6">
        <f t="shared" si="42"/>
        <v>41971.866574074069</v>
      </c>
      <c r="T687" s="7">
        <f t="shared" si="43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8272</v>
      </c>
      <c r="O688" s="8" t="e">
        <f t="shared" si="40"/>
        <v>#DIV/0!</v>
      </c>
      <c r="P688" s="5" t="e">
        <f t="shared" si="41"/>
        <v>#DIV/0!</v>
      </c>
      <c r="Q688" t="s">
        <v>8320</v>
      </c>
      <c r="R688" t="s">
        <v>8322</v>
      </c>
      <c r="S688" s="6">
        <f t="shared" si="42"/>
        <v>42189.673263888893</v>
      </c>
      <c r="T688" s="7">
        <f t="shared" si="43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8272</v>
      </c>
      <c r="O689" s="8">
        <f t="shared" si="40"/>
        <v>28.169014084507044</v>
      </c>
      <c r="P689" s="5">
        <f t="shared" si="41"/>
        <v>591.66666666666663</v>
      </c>
      <c r="Q689" t="s">
        <v>8320</v>
      </c>
      <c r="R689" t="s">
        <v>8322</v>
      </c>
      <c r="S689" s="6">
        <f t="shared" si="42"/>
        <v>42711.750613425931</v>
      </c>
      <c r="T689" s="7">
        <f t="shared" si="43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8272</v>
      </c>
      <c r="O690" s="8">
        <f t="shared" si="40"/>
        <v>1.3700506918755995</v>
      </c>
      <c r="P690" s="5">
        <f t="shared" si="41"/>
        <v>405.5</v>
      </c>
      <c r="Q690" t="s">
        <v>8320</v>
      </c>
      <c r="R690" t="s">
        <v>8322</v>
      </c>
      <c r="S690" s="6">
        <f t="shared" si="42"/>
        <v>42262.104780092588</v>
      </c>
      <c r="T690" s="7">
        <f t="shared" si="43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8272</v>
      </c>
      <c r="O691" s="8">
        <f t="shared" si="40"/>
        <v>1.7346429887898698</v>
      </c>
      <c r="P691" s="5">
        <f t="shared" si="41"/>
        <v>343.14732142857144</v>
      </c>
      <c r="Q691" t="s">
        <v>8320</v>
      </c>
      <c r="R691" t="s">
        <v>8322</v>
      </c>
      <c r="S691" s="6">
        <f t="shared" si="42"/>
        <v>42675.66778935185</v>
      </c>
      <c r="T691" s="7">
        <f t="shared" si="43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8272</v>
      </c>
      <c r="O692" s="8">
        <f t="shared" si="40"/>
        <v>8.1037277147487838</v>
      </c>
      <c r="P692" s="5">
        <f t="shared" si="41"/>
        <v>72.588235294117652</v>
      </c>
      <c r="Q692" t="s">
        <v>8320</v>
      </c>
      <c r="R692" t="s">
        <v>8322</v>
      </c>
      <c r="S692" s="6">
        <f t="shared" si="42"/>
        <v>42579.634733796294</v>
      </c>
      <c r="T692" s="7">
        <f t="shared" si="43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8272</v>
      </c>
      <c r="O693" s="8">
        <f t="shared" si="40"/>
        <v>192.30769230769232</v>
      </c>
      <c r="P693" s="5">
        <f t="shared" si="41"/>
        <v>26</v>
      </c>
      <c r="Q693" t="s">
        <v>8320</v>
      </c>
      <c r="R693" t="s">
        <v>8322</v>
      </c>
      <c r="S693" s="6">
        <f t="shared" si="42"/>
        <v>42158.028310185182</v>
      </c>
      <c r="T693" s="7">
        <f t="shared" si="43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8272</v>
      </c>
      <c r="O694" s="8">
        <f t="shared" si="40"/>
        <v>15.313935681470138</v>
      </c>
      <c r="P694" s="5">
        <f t="shared" si="41"/>
        <v>6.4975124378109452</v>
      </c>
      <c r="Q694" t="s">
        <v>8320</v>
      </c>
      <c r="R694" t="s">
        <v>8322</v>
      </c>
      <c r="S694" s="6">
        <f t="shared" si="42"/>
        <v>42696.37572916667</v>
      </c>
      <c r="T694" s="7">
        <f t="shared" si="43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8272</v>
      </c>
      <c r="O695" s="8">
        <f t="shared" si="40"/>
        <v>2.8298149301035713</v>
      </c>
      <c r="P695" s="5">
        <f t="shared" si="41"/>
        <v>119.38513513513513</v>
      </c>
      <c r="Q695" t="s">
        <v>8320</v>
      </c>
      <c r="R695" t="s">
        <v>8322</v>
      </c>
      <c r="S695" s="6">
        <f t="shared" si="42"/>
        <v>42094.808182870373</v>
      </c>
      <c r="T695" s="7">
        <f t="shared" si="43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8272</v>
      </c>
      <c r="O696" s="8">
        <f t="shared" si="40"/>
        <v>254.23728813559322</v>
      </c>
      <c r="P696" s="5">
        <f t="shared" si="41"/>
        <v>84.285714285714292</v>
      </c>
      <c r="Q696" t="s">
        <v>8320</v>
      </c>
      <c r="R696" t="s">
        <v>8322</v>
      </c>
      <c r="S696" s="6">
        <f t="shared" si="42"/>
        <v>42737.663877314815</v>
      </c>
      <c r="T696" s="7">
        <f t="shared" si="43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8272</v>
      </c>
      <c r="O697" s="8">
        <f t="shared" si="40"/>
        <v>94.339622641509436</v>
      </c>
      <c r="P697" s="5">
        <f t="shared" si="41"/>
        <v>90.857142857142861</v>
      </c>
      <c r="Q697" t="s">
        <v>8320</v>
      </c>
      <c r="R697" t="s">
        <v>8322</v>
      </c>
      <c r="S697" s="6">
        <f t="shared" si="42"/>
        <v>41913.521064814813</v>
      </c>
      <c r="T697" s="7">
        <f t="shared" si="43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8272</v>
      </c>
      <c r="O698" s="8">
        <f t="shared" si="40"/>
        <v>175000</v>
      </c>
      <c r="P698" s="5">
        <f t="shared" si="41"/>
        <v>1</v>
      </c>
      <c r="Q698" t="s">
        <v>8320</v>
      </c>
      <c r="R698" t="s">
        <v>8322</v>
      </c>
      <c r="S698" s="6">
        <f t="shared" si="42"/>
        <v>41815.927106481482</v>
      </c>
      <c r="T698" s="7">
        <f t="shared" si="43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8272</v>
      </c>
      <c r="O699" s="8">
        <f t="shared" si="40"/>
        <v>2.1561017680034498</v>
      </c>
      <c r="P699" s="5">
        <f t="shared" si="41"/>
        <v>20.342105263157894</v>
      </c>
      <c r="Q699" t="s">
        <v>8320</v>
      </c>
      <c r="R699" t="s">
        <v>8322</v>
      </c>
      <c r="S699" s="6">
        <f t="shared" si="42"/>
        <v>42388.523020833338</v>
      </c>
      <c r="T699" s="7">
        <f t="shared" si="43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8272</v>
      </c>
      <c r="O700" s="8">
        <f t="shared" si="40"/>
        <v>6.4977257959714096</v>
      </c>
      <c r="P700" s="5">
        <f t="shared" si="41"/>
        <v>530.68965517241384</v>
      </c>
      <c r="Q700" t="s">
        <v>8320</v>
      </c>
      <c r="R700" t="s">
        <v>8322</v>
      </c>
      <c r="S700" s="6">
        <f t="shared" si="42"/>
        <v>41866.931076388886</v>
      </c>
      <c r="T700" s="7">
        <f t="shared" si="43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8272</v>
      </c>
      <c r="O701" s="8">
        <f t="shared" si="40"/>
        <v>1.2132667169021305</v>
      </c>
      <c r="P701" s="5">
        <f t="shared" si="41"/>
        <v>120.39184269662923</v>
      </c>
      <c r="Q701" t="s">
        <v>8320</v>
      </c>
      <c r="R701" t="s">
        <v>8322</v>
      </c>
      <c r="S701" s="6">
        <f t="shared" si="42"/>
        <v>41563.485509259262</v>
      </c>
      <c r="T701" s="7">
        <f t="shared" si="43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8272</v>
      </c>
      <c r="O702" s="8">
        <f t="shared" si="40"/>
        <v>37.220843672456574</v>
      </c>
      <c r="P702" s="5">
        <f t="shared" si="41"/>
        <v>13</v>
      </c>
      <c r="Q702" t="s">
        <v>8320</v>
      </c>
      <c r="R702" t="s">
        <v>8322</v>
      </c>
      <c r="S702" s="6">
        <f t="shared" si="42"/>
        <v>42715.688437500001</v>
      </c>
      <c r="T702" s="7">
        <f t="shared" si="43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8272</v>
      </c>
      <c r="O703" s="8">
        <f t="shared" si="40"/>
        <v>3.7593984962406015</v>
      </c>
      <c r="P703" s="5">
        <f t="shared" si="41"/>
        <v>291.33333333333331</v>
      </c>
      <c r="Q703" t="s">
        <v>8320</v>
      </c>
      <c r="R703" t="s">
        <v>8322</v>
      </c>
      <c r="S703" s="6">
        <f t="shared" si="42"/>
        <v>41813.662962962961</v>
      </c>
      <c r="T703" s="7">
        <f t="shared" si="43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8272</v>
      </c>
      <c r="O704" s="8">
        <f t="shared" si="40"/>
        <v>3.2453413125458401</v>
      </c>
      <c r="P704" s="5">
        <f t="shared" si="41"/>
        <v>124.9191891891892</v>
      </c>
      <c r="Q704" t="s">
        <v>8320</v>
      </c>
      <c r="R704" t="s">
        <v>8322</v>
      </c>
      <c r="S704" s="6">
        <f t="shared" si="42"/>
        <v>42668.726701388892</v>
      </c>
      <c r="T704" s="7">
        <f t="shared" si="43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8272</v>
      </c>
      <c r="O705" s="8">
        <f t="shared" si="40"/>
        <v>17.921146953405017</v>
      </c>
      <c r="P705" s="5">
        <f t="shared" si="41"/>
        <v>119.57142857142857</v>
      </c>
      <c r="Q705" t="s">
        <v>8320</v>
      </c>
      <c r="R705" t="s">
        <v>8322</v>
      </c>
      <c r="S705" s="6">
        <f t="shared" si="42"/>
        <v>42711.950798611113</v>
      </c>
      <c r="T705" s="7">
        <f t="shared" si="43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8272</v>
      </c>
      <c r="O706" s="8">
        <f t="shared" si="40"/>
        <v>114.34511434511434</v>
      </c>
      <c r="P706" s="5">
        <f t="shared" si="41"/>
        <v>120.25</v>
      </c>
      <c r="Q706" t="s">
        <v>8320</v>
      </c>
      <c r="R706" t="s">
        <v>8322</v>
      </c>
      <c r="S706" s="6">
        <f t="shared" si="42"/>
        <v>42726.192916666667</v>
      </c>
      <c r="T706" s="7">
        <f t="shared" si="43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8272</v>
      </c>
      <c r="O707" s="8">
        <f t="shared" ref="O707:O770" si="44">D707/E707</f>
        <v>102.35414534288638</v>
      </c>
      <c r="P707" s="5">
        <f t="shared" ref="P707:P770" si="45">E707/L707</f>
        <v>195.4</v>
      </c>
      <c r="Q707" t="s">
        <v>8320</v>
      </c>
      <c r="R707" t="s">
        <v>8322</v>
      </c>
      <c r="S707" s="6">
        <f t="shared" ref="S707:S770" si="46">(((J707/60)/60)/24)+DATE(1970,1,1)</f>
        <v>42726.491643518515</v>
      </c>
      <c r="T707" s="7">
        <f t="shared" ref="T707:T770" si="47">(((I707/60)/60)/24)+DATE(1970,1,1)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8272</v>
      </c>
      <c r="O708" s="8" t="e">
        <f t="shared" si="44"/>
        <v>#DIV/0!</v>
      </c>
      <c r="P708" s="5" t="e">
        <f t="shared" si="45"/>
        <v>#DIV/0!</v>
      </c>
      <c r="Q708" t="s">
        <v>8320</v>
      </c>
      <c r="R708" t="s">
        <v>8322</v>
      </c>
      <c r="S708" s="6">
        <f t="shared" si="46"/>
        <v>42676.995173611111</v>
      </c>
      <c r="T708" s="7">
        <f t="shared" si="47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8272</v>
      </c>
      <c r="O709" s="8">
        <f t="shared" si="44"/>
        <v>1.266987885359955</v>
      </c>
      <c r="P709" s="5">
        <f t="shared" si="45"/>
        <v>117.69868421052631</v>
      </c>
      <c r="Q709" t="s">
        <v>8320</v>
      </c>
      <c r="R709" t="s">
        <v>8322</v>
      </c>
      <c r="S709" s="6">
        <f t="shared" si="46"/>
        <v>42696.663506944446</v>
      </c>
      <c r="T709" s="7">
        <f t="shared" si="47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8272</v>
      </c>
      <c r="O710" s="8">
        <f t="shared" si="44"/>
        <v>4.5264229942288106</v>
      </c>
      <c r="P710" s="5">
        <f t="shared" si="45"/>
        <v>23.948509485094849</v>
      </c>
      <c r="Q710" t="s">
        <v>8320</v>
      </c>
      <c r="R710" t="s">
        <v>8322</v>
      </c>
      <c r="S710" s="6">
        <f t="shared" si="46"/>
        <v>41835.581018518518</v>
      </c>
      <c r="T710" s="7">
        <f t="shared" si="47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8272</v>
      </c>
      <c r="O711" s="8">
        <f t="shared" si="44"/>
        <v>245.90163934426229</v>
      </c>
      <c r="P711" s="5">
        <f t="shared" si="45"/>
        <v>30.5</v>
      </c>
      <c r="Q711" t="s">
        <v>8320</v>
      </c>
      <c r="R711" t="s">
        <v>8322</v>
      </c>
      <c r="S711" s="6">
        <f t="shared" si="46"/>
        <v>41948.041192129633</v>
      </c>
      <c r="T711" s="7">
        <f t="shared" si="47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8272</v>
      </c>
      <c r="O712" s="8" t="e">
        <f t="shared" si="44"/>
        <v>#DIV/0!</v>
      </c>
      <c r="P712" s="5" t="e">
        <f t="shared" si="45"/>
        <v>#DIV/0!</v>
      </c>
      <c r="Q712" t="s">
        <v>8320</v>
      </c>
      <c r="R712" t="s">
        <v>8322</v>
      </c>
      <c r="S712" s="6">
        <f t="shared" si="46"/>
        <v>41837.984976851854</v>
      </c>
      <c r="T712" s="7">
        <f t="shared" si="47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8272</v>
      </c>
      <c r="O713" s="8">
        <f t="shared" si="44"/>
        <v>2.9593678790210411</v>
      </c>
      <c r="P713" s="5">
        <f t="shared" si="45"/>
        <v>99.973372781065095</v>
      </c>
      <c r="Q713" t="s">
        <v>8320</v>
      </c>
      <c r="R713" t="s">
        <v>8322</v>
      </c>
      <c r="S713" s="6">
        <f t="shared" si="46"/>
        <v>42678.459120370375</v>
      </c>
      <c r="T713" s="7">
        <f t="shared" si="47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8272</v>
      </c>
      <c r="O714" s="8">
        <f t="shared" si="44"/>
        <v>461.90476190476193</v>
      </c>
      <c r="P714" s="5">
        <f t="shared" si="45"/>
        <v>26.25</v>
      </c>
      <c r="Q714" t="s">
        <v>8320</v>
      </c>
      <c r="R714" t="s">
        <v>8322</v>
      </c>
      <c r="S714" s="6">
        <f t="shared" si="46"/>
        <v>42384.680925925932</v>
      </c>
      <c r="T714" s="7">
        <f t="shared" si="47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8272</v>
      </c>
      <c r="O715" s="8">
        <f t="shared" si="44"/>
        <v>125.62814070351759</v>
      </c>
      <c r="P715" s="5">
        <f t="shared" si="45"/>
        <v>199</v>
      </c>
      <c r="Q715" t="s">
        <v>8320</v>
      </c>
      <c r="R715" t="s">
        <v>8322</v>
      </c>
      <c r="S715" s="6">
        <f t="shared" si="46"/>
        <v>42496.529305555552</v>
      </c>
      <c r="T715" s="7">
        <f t="shared" si="47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8272</v>
      </c>
      <c r="O716" s="8">
        <f t="shared" si="44"/>
        <v>6.6696309470875947</v>
      </c>
      <c r="P716" s="5">
        <f t="shared" si="45"/>
        <v>80.321428571428569</v>
      </c>
      <c r="Q716" t="s">
        <v>8320</v>
      </c>
      <c r="R716" t="s">
        <v>8322</v>
      </c>
      <c r="S716" s="6">
        <f t="shared" si="46"/>
        <v>42734.787986111114</v>
      </c>
      <c r="T716" s="7">
        <f t="shared" si="47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8272</v>
      </c>
      <c r="O717" s="8">
        <f t="shared" si="44"/>
        <v>19.798416126709864</v>
      </c>
      <c r="P717" s="5">
        <f t="shared" si="45"/>
        <v>115.75</v>
      </c>
      <c r="Q717" t="s">
        <v>8320</v>
      </c>
      <c r="R717" t="s">
        <v>8322</v>
      </c>
      <c r="S717" s="6">
        <f t="shared" si="46"/>
        <v>42273.090740740736</v>
      </c>
      <c r="T717" s="7">
        <f t="shared" si="47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8272</v>
      </c>
      <c r="O718" s="8">
        <f t="shared" si="44"/>
        <v>9.79020979020979</v>
      </c>
      <c r="P718" s="5">
        <f t="shared" si="45"/>
        <v>44.6875</v>
      </c>
      <c r="Q718" t="s">
        <v>8320</v>
      </c>
      <c r="R718" t="s">
        <v>8322</v>
      </c>
      <c r="S718" s="6">
        <f t="shared" si="46"/>
        <v>41940.658645833333</v>
      </c>
      <c r="T718" s="7">
        <f t="shared" si="47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8272</v>
      </c>
      <c r="O719" s="8">
        <f t="shared" si="44"/>
        <v>327.86885245901641</v>
      </c>
      <c r="P719" s="5">
        <f t="shared" si="45"/>
        <v>76.25</v>
      </c>
      <c r="Q719" t="s">
        <v>8320</v>
      </c>
      <c r="R719" t="s">
        <v>8322</v>
      </c>
      <c r="S719" s="6">
        <f t="shared" si="46"/>
        <v>41857.854189814818</v>
      </c>
      <c r="T719" s="7">
        <f t="shared" si="47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8272</v>
      </c>
      <c r="O720" s="8">
        <f t="shared" si="44"/>
        <v>133.33333333333334</v>
      </c>
      <c r="P720" s="5">
        <f t="shared" si="45"/>
        <v>22.5</v>
      </c>
      <c r="Q720" t="s">
        <v>8320</v>
      </c>
      <c r="R720" t="s">
        <v>8322</v>
      </c>
      <c r="S720" s="6">
        <f t="shared" si="46"/>
        <v>42752.845451388886</v>
      </c>
      <c r="T720" s="7">
        <f t="shared" si="47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8272</v>
      </c>
      <c r="O721" s="8">
        <f t="shared" si="44"/>
        <v>77.319587628865975</v>
      </c>
      <c r="P721" s="5">
        <f t="shared" si="45"/>
        <v>19.399999999999999</v>
      </c>
      <c r="Q721" t="s">
        <v>8320</v>
      </c>
      <c r="R721" t="s">
        <v>8322</v>
      </c>
      <c r="S721" s="6">
        <f t="shared" si="46"/>
        <v>42409.040231481486</v>
      </c>
      <c r="T721" s="7">
        <f t="shared" si="47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8273</v>
      </c>
      <c r="O722" s="8">
        <f t="shared" si="44"/>
        <v>0.69469835466179164</v>
      </c>
      <c r="P722" s="5">
        <f t="shared" si="45"/>
        <v>66.707317073170728</v>
      </c>
      <c r="Q722" t="s">
        <v>8323</v>
      </c>
      <c r="R722" t="s">
        <v>8324</v>
      </c>
      <c r="S722" s="6">
        <f t="shared" si="46"/>
        <v>40909.649201388893</v>
      </c>
      <c r="T722" s="7">
        <f t="shared" si="47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8273</v>
      </c>
      <c r="O723" s="8">
        <f t="shared" si="44"/>
        <v>0.81893538400079902</v>
      </c>
      <c r="P723" s="5">
        <f t="shared" si="45"/>
        <v>84.142857142857139</v>
      </c>
      <c r="Q723" t="s">
        <v>8323</v>
      </c>
      <c r="R723" t="s">
        <v>8324</v>
      </c>
      <c r="S723" s="6">
        <f t="shared" si="46"/>
        <v>41807.571840277778</v>
      </c>
      <c r="T723" s="7">
        <f t="shared" si="47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8273</v>
      </c>
      <c r="O724" s="8">
        <f t="shared" si="44"/>
        <v>0.75743804156819972</v>
      </c>
      <c r="P724" s="5">
        <f t="shared" si="45"/>
        <v>215.72549019607843</v>
      </c>
      <c r="Q724" t="s">
        <v>8323</v>
      </c>
      <c r="R724" t="s">
        <v>8324</v>
      </c>
      <c r="S724" s="6">
        <f t="shared" si="46"/>
        <v>40977.805300925924</v>
      </c>
      <c r="T724" s="7">
        <f t="shared" si="47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8273</v>
      </c>
      <c r="O725" s="8">
        <f t="shared" si="44"/>
        <v>0.91424392027793011</v>
      </c>
      <c r="P725" s="5">
        <f t="shared" si="45"/>
        <v>54.69</v>
      </c>
      <c r="Q725" t="s">
        <v>8323</v>
      </c>
      <c r="R725" t="s">
        <v>8324</v>
      </c>
      <c r="S725" s="6">
        <f t="shared" si="46"/>
        <v>42184.816539351858</v>
      </c>
      <c r="T725" s="7">
        <f t="shared" si="47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8273</v>
      </c>
      <c r="O726" s="8">
        <f t="shared" si="44"/>
        <v>0.94812278460952915</v>
      </c>
      <c r="P726" s="5">
        <f t="shared" si="45"/>
        <v>51.62944055944056</v>
      </c>
      <c r="Q726" t="s">
        <v>8323</v>
      </c>
      <c r="R726" t="s">
        <v>8324</v>
      </c>
      <c r="S726" s="6">
        <f t="shared" si="46"/>
        <v>40694.638460648144</v>
      </c>
      <c r="T726" s="7">
        <f t="shared" si="47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8273</v>
      </c>
      <c r="O727" s="8">
        <f t="shared" si="44"/>
        <v>0.99651220727453915</v>
      </c>
      <c r="P727" s="5">
        <f t="shared" si="45"/>
        <v>143.35714285714286</v>
      </c>
      <c r="Q727" t="s">
        <v>8323</v>
      </c>
      <c r="R727" t="s">
        <v>8324</v>
      </c>
      <c r="S727" s="6">
        <f t="shared" si="46"/>
        <v>42321.626296296294</v>
      </c>
      <c r="T727" s="7">
        <f t="shared" si="47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8273</v>
      </c>
      <c r="O728" s="8">
        <f t="shared" si="44"/>
        <v>0.98619329388560162</v>
      </c>
      <c r="P728" s="5">
        <f t="shared" si="45"/>
        <v>72.428571428571431</v>
      </c>
      <c r="Q728" t="s">
        <v>8323</v>
      </c>
      <c r="R728" t="s">
        <v>8324</v>
      </c>
      <c r="S728" s="6">
        <f t="shared" si="46"/>
        <v>41346.042673611111</v>
      </c>
      <c r="T728" s="7">
        <f t="shared" si="47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8273</v>
      </c>
      <c r="O729" s="8">
        <f t="shared" si="44"/>
        <v>0.64302774205401436</v>
      </c>
      <c r="P729" s="5">
        <f t="shared" si="45"/>
        <v>36.530201342281877</v>
      </c>
      <c r="Q729" t="s">
        <v>8323</v>
      </c>
      <c r="R729" t="s">
        <v>8324</v>
      </c>
      <c r="S729" s="6">
        <f t="shared" si="46"/>
        <v>41247.020243055551</v>
      </c>
      <c r="T729" s="7">
        <f t="shared" si="47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8273</v>
      </c>
      <c r="O730" s="8">
        <f t="shared" si="44"/>
        <v>0.94727469071481352</v>
      </c>
      <c r="P730" s="5">
        <f t="shared" si="45"/>
        <v>60.903461538461535</v>
      </c>
      <c r="Q730" t="s">
        <v>8323</v>
      </c>
      <c r="R730" t="s">
        <v>8324</v>
      </c>
      <c r="S730" s="6">
        <f t="shared" si="46"/>
        <v>40731.837465277778</v>
      </c>
      <c r="T730" s="7">
        <f t="shared" si="47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8273</v>
      </c>
      <c r="O731" s="8">
        <f t="shared" si="44"/>
        <v>0.76540375047837739</v>
      </c>
      <c r="P731" s="5">
        <f t="shared" si="45"/>
        <v>43.55</v>
      </c>
      <c r="Q731" t="s">
        <v>8323</v>
      </c>
      <c r="R731" t="s">
        <v>8324</v>
      </c>
      <c r="S731" s="6">
        <f t="shared" si="46"/>
        <v>41111.185891203706</v>
      </c>
      <c r="T731" s="7">
        <f t="shared" si="47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8273</v>
      </c>
      <c r="O732" s="8">
        <f t="shared" si="44"/>
        <v>0.7564868749527196</v>
      </c>
      <c r="P732" s="5">
        <f t="shared" si="45"/>
        <v>99.766037735849054</v>
      </c>
      <c r="Q732" t="s">
        <v>8323</v>
      </c>
      <c r="R732" t="s">
        <v>8324</v>
      </c>
      <c r="S732" s="6">
        <f t="shared" si="46"/>
        <v>40854.745266203703</v>
      </c>
      <c r="T732" s="7">
        <f t="shared" si="47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8273</v>
      </c>
      <c r="O733" s="8">
        <f t="shared" si="44"/>
        <v>0.79365079365079361</v>
      </c>
      <c r="P733" s="5">
        <f t="shared" si="45"/>
        <v>88.732394366197184</v>
      </c>
      <c r="Q733" t="s">
        <v>8323</v>
      </c>
      <c r="R733" t="s">
        <v>8324</v>
      </c>
      <c r="S733" s="6">
        <f t="shared" si="46"/>
        <v>40879.795682870368</v>
      </c>
      <c r="T733" s="7">
        <f t="shared" si="47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8273</v>
      </c>
      <c r="O734" s="8">
        <f t="shared" si="44"/>
        <v>0.625</v>
      </c>
      <c r="P734" s="5">
        <f t="shared" si="45"/>
        <v>4.9230769230769234</v>
      </c>
      <c r="Q734" t="s">
        <v>8323</v>
      </c>
      <c r="R734" t="s">
        <v>8324</v>
      </c>
      <c r="S734" s="6">
        <f t="shared" si="46"/>
        <v>41486.424317129626</v>
      </c>
      <c r="T734" s="7">
        <f t="shared" si="47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8273</v>
      </c>
      <c r="O735" s="8">
        <f t="shared" si="44"/>
        <v>0.83001328021248344</v>
      </c>
      <c r="P735" s="5">
        <f t="shared" si="45"/>
        <v>17.822485207100591</v>
      </c>
      <c r="Q735" t="s">
        <v>8323</v>
      </c>
      <c r="R735" t="s">
        <v>8324</v>
      </c>
      <c r="S735" s="6">
        <f t="shared" si="46"/>
        <v>41598.420046296298</v>
      </c>
      <c r="T735" s="7">
        <f t="shared" si="47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8273</v>
      </c>
      <c r="O736" s="8">
        <f t="shared" si="44"/>
        <v>0.79662605435801315</v>
      </c>
      <c r="P736" s="5">
        <f t="shared" si="45"/>
        <v>187.19298245614036</v>
      </c>
      <c r="Q736" t="s">
        <v>8323</v>
      </c>
      <c r="R736" t="s">
        <v>8324</v>
      </c>
      <c r="S736" s="6">
        <f t="shared" si="46"/>
        <v>42102.164583333331</v>
      </c>
      <c r="T736" s="7">
        <f t="shared" si="47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8273</v>
      </c>
      <c r="O737" s="8">
        <f t="shared" si="44"/>
        <v>0.87407710475907086</v>
      </c>
      <c r="P737" s="5">
        <f t="shared" si="45"/>
        <v>234.80786026200875</v>
      </c>
      <c r="Q737" t="s">
        <v>8323</v>
      </c>
      <c r="R737" t="s">
        <v>8324</v>
      </c>
      <c r="S737" s="6">
        <f t="shared" si="46"/>
        <v>41946.029467592591</v>
      </c>
      <c r="T737" s="7">
        <f t="shared" si="47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8273</v>
      </c>
      <c r="O738" s="8">
        <f t="shared" si="44"/>
        <v>0.31732040546496254</v>
      </c>
      <c r="P738" s="5">
        <f t="shared" si="45"/>
        <v>105.04629629629629</v>
      </c>
      <c r="Q738" t="s">
        <v>8323</v>
      </c>
      <c r="R738" t="s">
        <v>8324</v>
      </c>
      <c r="S738" s="6">
        <f t="shared" si="46"/>
        <v>41579.734259259261</v>
      </c>
      <c r="T738" s="7">
        <f t="shared" si="47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8273</v>
      </c>
      <c r="O739" s="8">
        <f t="shared" si="44"/>
        <v>0.81699346405228757</v>
      </c>
      <c r="P739" s="5">
        <f t="shared" si="45"/>
        <v>56.666666666666664</v>
      </c>
      <c r="Q739" t="s">
        <v>8323</v>
      </c>
      <c r="R739" t="s">
        <v>8324</v>
      </c>
      <c r="S739" s="6">
        <f t="shared" si="46"/>
        <v>41667.275312500002</v>
      </c>
      <c r="T739" s="7">
        <f t="shared" si="47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8273</v>
      </c>
      <c r="O740" s="8">
        <f t="shared" si="44"/>
        <v>0.93691442848219864</v>
      </c>
      <c r="P740" s="5">
        <f t="shared" si="45"/>
        <v>39.048780487804876</v>
      </c>
      <c r="Q740" t="s">
        <v>8323</v>
      </c>
      <c r="R740" t="s">
        <v>8324</v>
      </c>
      <c r="S740" s="6">
        <f t="shared" si="46"/>
        <v>41943.604097222218</v>
      </c>
      <c r="T740" s="7">
        <f t="shared" si="47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8273</v>
      </c>
      <c r="O741" s="8">
        <f t="shared" si="44"/>
        <v>0.63157894736842102</v>
      </c>
      <c r="P741" s="5">
        <f t="shared" si="45"/>
        <v>68.345323741007192</v>
      </c>
      <c r="Q741" t="s">
        <v>8323</v>
      </c>
      <c r="R741" t="s">
        <v>8324</v>
      </c>
      <c r="S741" s="6">
        <f t="shared" si="46"/>
        <v>41829.502650462964</v>
      </c>
      <c r="T741" s="7">
        <f t="shared" si="47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8273</v>
      </c>
      <c r="O742" s="8">
        <f t="shared" si="44"/>
        <v>0.93109869646182497</v>
      </c>
      <c r="P742" s="5">
        <f t="shared" si="45"/>
        <v>169.57894736842104</v>
      </c>
      <c r="Q742" t="s">
        <v>8323</v>
      </c>
      <c r="R742" t="s">
        <v>8324</v>
      </c>
      <c r="S742" s="6">
        <f t="shared" si="46"/>
        <v>42162.146782407406</v>
      </c>
      <c r="T742" s="7">
        <f t="shared" si="47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8273</v>
      </c>
      <c r="O743" s="8">
        <f t="shared" si="44"/>
        <v>0.97789947193428517</v>
      </c>
      <c r="P743" s="5">
        <f t="shared" si="45"/>
        <v>141.42340425531913</v>
      </c>
      <c r="Q743" t="s">
        <v>8323</v>
      </c>
      <c r="R743" t="s">
        <v>8324</v>
      </c>
      <c r="S743" s="6">
        <f t="shared" si="46"/>
        <v>41401.648217592592</v>
      </c>
      <c r="T743" s="7">
        <f t="shared" si="47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8273</v>
      </c>
      <c r="O744" s="8">
        <f t="shared" si="44"/>
        <v>0.90322580645161288</v>
      </c>
      <c r="P744" s="5">
        <f t="shared" si="45"/>
        <v>67.391304347826093</v>
      </c>
      <c r="Q744" t="s">
        <v>8323</v>
      </c>
      <c r="R744" t="s">
        <v>8324</v>
      </c>
      <c r="S744" s="6">
        <f t="shared" si="46"/>
        <v>41689.917962962965</v>
      </c>
      <c r="T744" s="7">
        <f t="shared" si="47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8273</v>
      </c>
      <c r="O745" s="8">
        <f t="shared" si="44"/>
        <v>0.67567567567567566</v>
      </c>
      <c r="P745" s="5">
        <f t="shared" si="45"/>
        <v>54.266666666666666</v>
      </c>
      <c r="Q745" t="s">
        <v>8323</v>
      </c>
      <c r="R745" t="s">
        <v>8324</v>
      </c>
      <c r="S745" s="6">
        <f t="shared" si="46"/>
        <v>40990.709317129629</v>
      </c>
      <c r="T745" s="7">
        <f t="shared" si="47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8273</v>
      </c>
      <c r="O746" s="8">
        <f t="shared" si="44"/>
        <v>0.97732603596559808</v>
      </c>
      <c r="P746" s="5">
        <f t="shared" si="45"/>
        <v>82.516129032258064</v>
      </c>
      <c r="Q746" t="s">
        <v>8323</v>
      </c>
      <c r="R746" t="s">
        <v>8324</v>
      </c>
      <c r="S746" s="6">
        <f t="shared" si="46"/>
        <v>41226.95721064815</v>
      </c>
      <c r="T746" s="7">
        <f t="shared" si="47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8273</v>
      </c>
      <c r="O747" s="8">
        <f t="shared" si="44"/>
        <v>0.55835010060362178</v>
      </c>
      <c r="P747" s="5">
        <f t="shared" si="45"/>
        <v>53.729729729729726</v>
      </c>
      <c r="Q747" t="s">
        <v>8323</v>
      </c>
      <c r="R747" t="s">
        <v>8324</v>
      </c>
      <c r="S747" s="6">
        <f t="shared" si="46"/>
        <v>41367.572280092594</v>
      </c>
      <c r="T747" s="7">
        <f t="shared" si="47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8273</v>
      </c>
      <c r="O748" s="8">
        <f t="shared" si="44"/>
        <v>0.90024110910186861</v>
      </c>
      <c r="P748" s="5">
        <f t="shared" si="45"/>
        <v>34.206185567010309</v>
      </c>
      <c r="Q748" t="s">
        <v>8323</v>
      </c>
      <c r="R748" t="s">
        <v>8324</v>
      </c>
      <c r="S748" s="6">
        <f t="shared" si="46"/>
        <v>41157.042928240742</v>
      </c>
      <c r="T748" s="7">
        <f t="shared" si="47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8273</v>
      </c>
      <c r="O749" s="8">
        <f t="shared" si="44"/>
        <v>0.99957161216621448</v>
      </c>
      <c r="P749" s="5">
        <f t="shared" si="45"/>
        <v>127.32727272727273</v>
      </c>
      <c r="Q749" t="s">
        <v>8323</v>
      </c>
      <c r="R749" t="s">
        <v>8324</v>
      </c>
      <c r="S749" s="6">
        <f t="shared" si="46"/>
        <v>41988.548831018517</v>
      </c>
      <c r="T749" s="7">
        <f t="shared" si="47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8273</v>
      </c>
      <c r="O750" s="8">
        <f t="shared" si="44"/>
        <v>0.99750623441396513</v>
      </c>
      <c r="P750" s="5">
        <f t="shared" si="45"/>
        <v>45.56818181818182</v>
      </c>
      <c r="Q750" t="s">
        <v>8323</v>
      </c>
      <c r="R750" t="s">
        <v>8324</v>
      </c>
      <c r="S750" s="6">
        <f t="shared" si="46"/>
        <v>41831.846828703703</v>
      </c>
      <c r="T750" s="7">
        <f t="shared" si="47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8273</v>
      </c>
      <c r="O751" s="8">
        <f t="shared" si="44"/>
        <v>0.94732853353543012</v>
      </c>
      <c r="P751" s="5">
        <f t="shared" si="45"/>
        <v>95.963636363636368</v>
      </c>
      <c r="Q751" t="s">
        <v>8323</v>
      </c>
      <c r="R751" t="s">
        <v>8324</v>
      </c>
      <c r="S751" s="6">
        <f t="shared" si="46"/>
        <v>42733.94131944445</v>
      </c>
      <c r="T751" s="7">
        <f t="shared" si="47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8273</v>
      </c>
      <c r="O752" s="8">
        <f t="shared" si="44"/>
        <v>0.97477516999341962</v>
      </c>
      <c r="P752" s="5">
        <f t="shared" si="45"/>
        <v>77.271186440677965</v>
      </c>
      <c r="Q752" t="s">
        <v>8323</v>
      </c>
      <c r="R752" t="s">
        <v>8324</v>
      </c>
      <c r="S752" s="6">
        <f t="shared" si="46"/>
        <v>41299.878148148149</v>
      </c>
      <c r="T752" s="7">
        <f t="shared" si="47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8273</v>
      </c>
      <c r="O753" s="8">
        <f t="shared" si="44"/>
        <v>0.84388185654008441</v>
      </c>
      <c r="P753" s="5">
        <f t="shared" si="45"/>
        <v>57.338709677419352</v>
      </c>
      <c r="Q753" t="s">
        <v>8323</v>
      </c>
      <c r="R753" t="s">
        <v>8324</v>
      </c>
      <c r="S753" s="6">
        <f t="shared" si="46"/>
        <v>40713.630497685182</v>
      </c>
      <c r="T753" s="7">
        <f t="shared" si="47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8273</v>
      </c>
      <c r="O754" s="8">
        <f t="shared" si="44"/>
        <v>0.89525514771709935</v>
      </c>
      <c r="P754" s="5">
        <f t="shared" si="45"/>
        <v>53.19047619047619</v>
      </c>
      <c r="Q754" t="s">
        <v>8323</v>
      </c>
      <c r="R754" t="s">
        <v>8324</v>
      </c>
      <c r="S754" s="6">
        <f t="shared" si="46"/>
        <v>42639.421493055561</v>
      </c>
      <c r="T754" s="7">
        <f t="shared" si="47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8273</v>
      </c>
      <c r="O755" s="8">
        <f t="shared" si="44"/>
        <v>0.78125</v>
      </c>
      <c r="P755" s="5">
        <f t="shared" si="45"/>
        <v>492.30769230769232</v>
      </c>
      <c r="Q755" t="s">
        <v>8323</v>
      </c>
      <c r="R755" t="s">
        <v>8324</v>
      </c>
      <c r="S755" s="6">
        <f t="shared" si="46"/>
        <v>42019.590173611112</v>
      </c>
      <c r="T755" s="7">
        <f t="shared" si="47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8273</v>
      </c>
      <c r="O756" s="8">
        <f t="shared" si="44"/>
        <v>0.96385542168674698</v>
      </c>
      <c r="P756" s="5">
        <f t="shared" si="45"/>
        <v>42.346938775510203</v>
      </c>
      <c r="Q756" t="s">
        <v>8323</v>
      </c>
      <c r="R756" t="s">
        <v>8324</v>
      </c>
      <c r="S756" s="6">
        <f t="shared" si="46"/>
        <v>41249.749085648145</v>
      </c>
      <c r="T756" s="7">
        <f t="shared" si="47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8273</v>
      </c>
      <c r="O757" s="8">
        <f t="shared" si="44"/>
        <v>0.9812810820782748</v>
      </c>
      <c r="P757" s="5">
        <f t="shared" si="45"/>
        <v>37.466029411764708</v>
      </c>
      <c r="Q757" t="s">
        <v>8323</v>
      </c>
      <c r="R757" t="s">
        <v>8324</v>
      </c>
      <c r="S757" s="6">
        <f t="shared" si="46"/>
        <v>41383.605057870373</v>
      </c>
      <c r="T757" s="7">
        <f t="shared" si="47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8273</v>
      </c>
      <c r="O758" s="8">
        <f t="shared" si="44"/>
        <v>0.84951456310679607</v>
      </c>
      <c r="P758" s="5">
        <f t="shared" si="45"/>
        <v>37.454545454545453</v>
      </c>
      <c r="Q758" t="s">
        <v>8323</v>
      </c>
      <c r="R758" t="s">
        <v>8324</v>
      </c>
      <c r="S758" s="6">
        <f t="shared" si="46"/>
        <v>40590.766886574071</v>
      </c>
      <c r="T758" s="7">
        <f t="shared" si="47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8273</v>
      </c>
      <c r="O759" s="8">
        <f t="shared" si="44"/>
        <v>0.42016806722689076</v>
      </c>
      <c r="P759" s="5">
        <f t="shared" si="45"/>
        <v>33.055555555555557</v>
      </c>
      <c r="Q759" t="s">
        <v>8323</v>
      </c>
      <c r="R759" t="s">
        <v>8324</v>
      </c>
      <c r="S759" s="6">
        <f t="shared" si="46"/>
        <v>41235.054560185185</v>
      </c>
      <c r="T759" s="7">
        <f t="shared" si="47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8273</v>
      </c>
      <c r="O760" s="8">
        <f t="shared" si="44"/>
        <v>0.98039215686274506</v>
      </c>
      <c r="P760" s="5">
        <f t="shared" si="45"/>
        <v>134.21052631578948</v>
      </c>
      <c r="Q760" t="s">
        <v>8323</v>
      </c>
      <c r="R760" t="s">
        <v>8324</v>
      </c>
      <c r="S760" s="6">
        <f t="shared" si="46"/>
        <v>40429.836435185185</v>
      </c>
      <c r="T760" s="7">
        <f t="shared" si="47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8273</v>
      </c>
      <c r="O761" s="8">
        <f t="shared" si="44"/>
        <v>0.98116169544740972</v>
      </c>
      <c r="P761" s="5">
        <f t="shared" si="45"/>
        <v>51.474747474747474</v>
      </c>
      <c r="Q761" t="s">
        <v>8323</v>
      </c>
      <c r="R761" t="s">
        <v>8324</v>
      </c>
      <c r="S761" s="6">
        <f t="shared" si="46"/>
        <v>41789.330312500002</v>
      </c>
      <c r="T761" s="7">
        <f t="shared" si="47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8274</v>
      </c>
      <c r="O762" s="8" t="e">
        <f t="shared" si="44"/>
        <v>#DIV/0!</v>
      </c>
      <c r="P762" s="5" t="e">
        <f t="shared" si="45"/>
        <v>#DIV/0!</v>
      </c>
      <c r="Q762" t="s">
        <v>8323</v>
      </c>
      <c r="R762" t="s">
        <v>8325</v>
      </c>
      <c r="S762" s="6">
        <f t="shared" si="46"/>
        <v>42670.764039351852</v>
      </c>
      <c r="T762" s="7">
        <f t="shared" si="47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8274</v>
      </c>
      <c r="O763" s="8">
        <f t="shared" si="44"/>
        <v>21.276595744680851</v>
      </c>
      <c r="P763" s="5">
        <f t="shared" si="45"/>
        <v>39.166666666666664</v>
      </c>
      <c r="Q763" t="s">
        <v>8323</v>
      </c>
      <c r="R763" t="s">
        <v>8325</v>
      </c>
      <c r="S763" s="6">
        <f t="shared" si="46"/>
        <v>41642.751458333332</v>
      </c>
      <c r="T763" s="7">
        <f t="shared" si="47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8274</v>
      </c>
      <c r="O764" s="8" t="e">
        <f t="shared" si="44"/>
        <v>#DIV/0!</v>
      </c>
      <c r="P764" s="5" t="e">
        <f t="shared" si="45"/>
        <v>#DIV/0!</v>
      </c>
      <c r="Q764" t="s">
        <v>8323</v>
      </c>
      <c r="R764" t="s">
        <v>8325</v>
      </c>
      <c r="S764" s="6">
        <f t="shared" si="46"/>
        <v>42690.858449074076</v>
      </c>
      <c r="T764" s="7">
        <f t="shared" si="47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8274</v>
      </c>
      <c r="O765" s="8">
        <f t="shared" si="44"/>
        <v>858</v>
      </c>
      <c r="P765" s="5">
        <f t="shared" si="45"/>
        <v>5</v>
      </c>
      <c r="Q765" t="s">
        <v>8323</v>
      </c>
      <c r="R765" t="s">
        <v>8325</v>
      </c>
      <c r="S765" s="6">
        <f t="shared" si="46"/>
        <v>41471.446851851848</v>
      </c>
      <c r="T765" s="7">
        <f t="shared" si="47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8274</v>
      </c>
      <c r="O766" s="8" t="e">
        <f t="shared" si="44"/>
        <v>#DIV/0!</v>
      </c>
      <c r="P766" s="5" t="e">
        <f t="shared" si="45"/>
        <v>#DIV/0!</v>
      </c>
      <c r="Q766" t="s">
        <v>8323</v>
      </c>
      <c r="R766" t="s">
        <v>8325</v>
      </c>
      <c r="S766" s="6">
        <f t="shared" si="46"/>
        <v>42227.173159722224</v>
      </c>
      <c r="T766" s="7">
        <f t="shared" si="47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8274</v>
      </c>
      <c r="O767" s="8">
        <f t="shared" si="44"/>
        <v>2.7766759222530744</v>
      </c>
      <c r="P767" s="5">
        <f t="shared" si="45"/>
        <v>57.295454545454547</v>
      </c>
      <c r="Q767" t="s">
        <v>8323</v>
      </c>
      <c r="R767" t="s">
        <v>8325</v>
      </c>
      <c r="S767" s="6">
        <f t="shared" si="46"/>
        <v>41901.542638888888</v>
      </c>
      <c r="T767" s="7">
        <f t="shared" si="47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8274</v>
      </c>
      <c r="O768" s="8" t="e">
        <f t="shared" si="44"/>
        <v>#DIV/0!</v>
      </c>
      <c r="P768" s="5" t="e">
        <f t="shared" si="45"/>
        <v>#DIV/0!</v>
      </c>
      <c r="Q768" t="s">
        <v>8323</v>
      </c>
      <c r="R768" t="s">
        <v>8325</v>
      </c>
      <c r="S768" s="6">
        <f t="shared" si="46"/>
        <v>42021.783368055556</v>
      </c>
      <c r="T768" s="7">
        <f t="shared" si="47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8274</v>
      </c>
      <c r="O769" s="8">
        <f t="shared" si="44"/>
        <v>28.248587570621471</v>
      </c>
      <c r="P769" s="5">
        <f t="shared" si="45"/>
        <v>59</v>
      </c>
      <c r="Q769" t="s">
        <v>8323</v>
      </c>
      <c r="R769" t="s">
        <v>8325</v>
      </c>
      <c r="S769" s="6">
        <f t="shared" si="46"/>
        <v>42115.143634259264</v>
      </c>
      <c r="T769" s="7">
        <f t="shared" si="47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8274</v>
      </c>
      <c r="O770" s="8" t="e">
        <f t="shared" si="44"/>
        <v>#DIV/0!</v>
      </c>
      <c r="P770" s="5" t="e">
        <f t="shared" si="45"/>
        <v>#DIV/0!</v>
      </c>
      <c r="Q770" t="s">
        <v>8323</v>
      </c>
      <c r="R770" t="s">
        <v>8325</v>
      </c>
      <c r="S770" s="6">
        <f t="shared" si="46"/>
        <v>41594.207060185188</v>
      </c>
      <c r="T770" s="7">
        <f t="shared" si="47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8274</v>
      </c>
      <c r="O771" s="8">
        <f t="shared" ref="O771:O834" si="48">D771/E771</f>
        <v>2.4154589371980677</v>
      </c>
      <c r="P771" s="5">
        <f t="shared" ref="P771:P834" si="49">E771/L771</f>
        <v>31.846153846153847</v>
      </c>
      <c r="Q771" t="s">
        <v>8323</v>
      </c>
      <c r="R771" t="s">
        <v>8325</v>
      </c>
      <c r="S771" s="6">
        <f t="shared" ref="S771:S834" si="50">(((J771/60)/60)/24)+DATE(1970,1,1)</f>
        <v>41604.996458333335</v>
      </c>
      <c r="T771" s="7">
        <f t="shared" ref="T771:T834" si="51">(((I771/60)/60)/24)+DATE(1970,1,1)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8274</v>
      </c>
      <c r="O772" s="8" t="e">
        <f t="shared" si="48"/>
        <v>#DIV/0!</v>
      </c>
      <c r="P772" s="5" t="e">
        <f t="shared" si="49"/>
        <v>#DIV/0!</v>
      </c>
      <c r="Q772" t="s">
        <v>8323</v>
      </c>
      <c r="R772" t="s">
        <v>8325</v>
      </c>
      <c r="S772" s="6">
        <f t="shared" si="50"/>
        <v>41289.999641203707</v>
      </c>
      <c r="T772" s="7">
        <f t="shared" si="51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8274</v>
      </c>
      <c r="O773" s="8">
        <f t="shared" si="48"/>
        <v>3800</v>
      </c>
      <c r="P773" s="5">
        <f t="shared" si="49"/>
        <v>10</v>
      </c>
      <c r="Q773" t="s">
        <v>8323</v>
      </c>
      <c r="R773" t="s">
        <v>8325</v>
      </c>
      <c r="S773" s="6">
        <f t="shared" si="50"/>
        <v>42349.824097222227</v>
      </c>
      <c r="T773" s="7">
        <f t="shared" si="51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8274</v>
      </c>
      <c r="O774" s="8">
        <f t="shared" si="48"/>
        <v>30</v>
      </c>
      <c r="P774" s="5">
        <f t="shared" si="49"/>
        <v>50</v>
      </c>
      <c r="Q774" t="s">
        <v>8323</v>
      </c>
      <c r="R774" t="s">
        <v>8325</v>
      </c>
      <c r="S774" s="6">
        <f t="shared" si="50"/>
        <v>40068.056932870371</v>
      </c>
      <c r="T774" s="7">
        <f t="shared" si="51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8274</v>
      </c>
      <c r="O775" s="8">
        <f t="shared" si="48"/>
        <v>117.46875</v>
      </c>
      <c r="P775" s="5">
        <f t="shared" si="49"/>
        <v>16</v>
      </c>
      <c r="Q775" t="s">
        <v>8323</v>
      </c>
      <c r="R775" t="s">
        <v>8325</v>
      </c>
      <c r="S775" s="6">
        <f t="shared" si="50"/>
        <v>42100.735937499994</v>
      </c>
      <c r="T775" s="7">
        <f t="shared" si="51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8274</v>
      </c>
      <c r="O776" s="8">
        <f t="shared" si="48"/>
        <v>1.4245014245014245</v>
      </c>
      <c r="P776" s="5">
        <f t="shared" si="49"/>
        <v>39</v>
      </c>
      <c r="Q776" t="s">
        <v>8323</v>
      </c>
      <c r="R776" t="s">
        <v>8325</v>
      </c>
      <c r="S776" s="6">
        <f t="shared" si="50"/>
        <v>41663.780300925922</v>
      </c>
      <c r="T776" s="7">
        <f t="shared" si="51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8274</v>
      </c>
      <c r="O777" s="8">
        <f t="shared" si="48"/>
        <v>58.823529411764703</v>
      </c>
      <c r="P777" s="5">
        <f t="shared" si="49"/>
        <v>34</v>
      </c>
      <c r="Q777" t="s">
        <v>8323</v>
      </c>
      <c r="R777" t="s">
        <v>8325</v>
      </c>
      <c r="S777" s="6">
        <f t="shared" si="50"/>
        <v>40863.060127314813</v>
      </c>
      <c r="T777" s="7">
        <f t="shared" si="51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8274</v>
      </c>
      <c r="O778" s="8">
        <f t="shared" si="48"/>
        <v>1.9455252918287937</v>
      </c>
      <c r="P778" s="5">
        <f t="shared" si="49"/>
        <v>63.122807017543863</v>
      </c>
      <c r="Q778" t="s">
        <v>8323</v>
      </c>
      <c r="R778" t="s">
        <v>8325</v>
      </c>
      <c r="S778" s="6">
        <f t="shared" si="50"/>
        <v>42250.685706018514</v>
      </c>
      <c r="T778" s="7">
        <f t="shared" si="51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8274</v>
      </c>
      <c r="O779" s="8">
        <f t="shared" si="48"/>
        <v>142.85714285714286</v>
      </c>
      <c r="P779" s="5">
        <f t="shared" si="49"/>
        <v>7</v>
      </c>
      <c r="Q779" t="s">
        <v>8323</v>
      </c>
      <c r="R779" t="s">
        <v>8325</v>
      </c>
      <c r="S779" s="6">
        <f t="shared" si="50"/>
        <v>41456.981215277774</v>
      </c>
      <c r="T779" s="7">
        <f t="shared" si="51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8274</v>
      </c>
      <c r="O780" s="8">
        <f t="shared" si="48"/>
        <v>250</v>
      </c>
      <c r="P780" s="5">
        <f t="shared" si="49"/>
        <v>2</v>
      </c>
      <c r="Q780" t="s">
        <v>8323</v>
      </c>
      <c r="R780" t="s">
        <v>8325</v>
      </c>
      <c r="S780" s="6">
        <f t="shared" si="50"/>
        <v>41729.702314814815</v>
      </c>
      <c r="T780" s="7">
        <f t="shared" si="51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8274</v>
      </c>
      <c r="O781" s="8">
        <f t="shared" si="48"/>
        <v>37.5</v>
      </c>
      <c r="P781" s="5">
        <f t="shared" si="49"/>
        <v>66.666666666666671</v>
      </c>
      <c r="Q781" t="s">
        <v>8323</v>
      </c>
      <c r="R781" t="s">
        <v>8325</v>
      </c>
      <c r="S781" s="6">
        <f t="shared" si="50"/>
        <v>40436.68408564815</v>
      </c>
      <c r="T781" s="7">
        <f t="shared" si="51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8275</v>
      </c>
      <c r="O782" s="8">
        <f t="shared" si="48"/>
        <v>0.96153846153846156</v>
      </c>
      <c r="P782" s="5">
        <f t="shared" si="49"/>
        <v>38.518518518518519</v>
      </c>
      <c r="Q782" t="s">
        <v>8326</v>
      </c>
      <c r="R782" t="s">
        <v>8327</v>
      </c>
      <c r="S782" s="6">
        <f t="shared" si="50"/>
        <v>40636.673900462964</v>
      </c>
      <c r="T782" s="7">
        <f t="shared" si="51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8275</v>
      </c>
      <c r="O783" s="8">
        <f t="shared" si="48"/>
        <v>0.75101151863916715</v>
      </c>
      <c r="P783" s="5">
        <f t="shared" si="49"/>
        <v>42.609200000000001</v>
      </c>
      <c r="Q783" t="s">
        <v>8326</v>
      </c>
      <c r="R783" t="s">
        <v>8327</v>
      </c>
      <c r="S783" s="6">
        <f t="shared" si="50"/>
        <v>41403.000856481485</v>
      </c>
      <c r="T783" s="7">
        <f t="shared" si="51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8275</v>
      </c>
      <c r="O784" s="8">
        <f t="shared" si="48"/>
        <v>1</v>
      </c>
      <c r="P784" s="5">
        <f t="shared" si="49"/>
        <v>50</v>
      </c>
      <c r="Q784" t="s">
        <v>8326</v>
      </c>
      <c r="R784" t="s">
        <v>8327</v>
      </c>
      <c r="S784" s="6">
        <f t="shared" si="50"/>
        <v>41116.758125</v>
      </c>
      <c r="T784" s="7">
        <f t="shared" si="51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8275</v>
      </c>
      <c r="O785" s="8">
        <f t="shared" si="48"/>
        <v>0.67506750675067506</v>
      </c>
      <c r="P785" s="5">
        <f t="shared" si="49"/>
        <v>63.485714285714288</v>
      </c>
      <c r="Q785" t="s">
        <v>8326</v>
      </c>
      <c r="R785" t="s">
        <v>8327</v>
      </c>
      <c r="S785" s="6">
        <f t="shared" si="50"/>
        <v>40987.773715277777</v>
      </c>
      <c r="T785" s="7">
        <f t="shared" si="51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8275</v>
      </c>
      <c r="O786" s="8">
        <f t="shared" si="48"/>
        <v>0.97560975609756095</v>
      </c>
      <c r="P786" s="5">
        <f t="shared" si="49"/>
        <v>102.5</v>
      </c>
      <c r="Q786" t="s">
        <v>8326</v>
      </c>
      <c r="R786" t="s">
        <v>8327</v>
      </c>
      <c r="S786" s="6">
        <f t="shared" si="50"/>
        <v>41675.149525462963</v>
      </c>
      <c r="T786" s="7">
        <f t="shared" si="51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8275</v>
      </c>
      <c r="O787" s="8">
        <f t="shared" si="48"/>
        <v>0.55362402285359968</v>
      </c>
      <c r="P787" s="5">
        <f t="shared" si="49"/>
        <v>31.142758620689655</v>
      </c>
      <c r="Q787" t="s">
        <v>8326</v>
      </c>
      <c r="R787" t="s">
        <v>8327</v>
      </c>
      <c r="S787" s="6">
        <f t="shared" si="50"/>
        <v>41303.593923611108</v>
      </c>
      <c r="T787" s="7">
        <f t="shared" si="51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8275</v>
      </c>
      <c r="O788" s="8">
        <f t="shared" si="48"/>
        <v>0.70028011204481788</v>
      </c>
      <c r="P788" s="5">
        <f t="shared" si="49"/>
        <v>162.27272727272728</v>
      </c>
      <c r="Q788" t="s">
        <v>8326</v>
      </c>
      <c r="R788" t="s">
        <v>8327</v>
      </c>
      <c r="S788" s="6">
        <f t="shared" si="50"/>
        <v>40983.055949074071</v>
      </c>
      <c r="T788" s="7">
        <f t="shared" si="51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8275</v>
      </c>
      <c r="O789" s="8">
        <f t="shared" si="48"/>
        <v>0.87591240875912413</v>
      </c>
      <c r="P789" s="5">
        <f t="shared" si="49"/>
        <v>80.588235294117652</v>
      </c>
      <c r="Q789" t="s">
        <v>8326</v>
      </c>
      <c r="R789" t="s">
        <v>8327</v>
      </c>
      <c r="S789" s="6">
        <f t="shared" si="50"/>
        <v>41549.627615740741</v>
      </c>
      <c r="T789" s="7">
        <f t="shared" si="51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8275</v>
      </c>
      <c r="O790" s="8">
        <f t="shared" si="48"/>
        <v>0.49138841797498833</v>
      </c>
      <c r="P790" s="5">
        <f t="shared" si="49"/>
        <v>59.85441176470588</v>
      </c>
      <c r="Q790" t="s">
        <v>8326</v>
      </c>
      <c r="R790" t="s">
        <v>8327</v>
      </c>
      <c r="S790" s="6">
        <f t="shared" si="50"/>
        <v>41059.006805555553</v>
      </c>
      <c r="T790" s="7">
        <f t="shared" si="51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8275</v>
      </c>
      <c r="O791" s="8">
        <f t="shared" si="48"/>
        <v>0.91397849462365588</v>
      </c>
      <c r="P791" s="5">
        <f t="shared" si="49"/>
        <v>132.85714285714286</v>
      </c>
      <c r="Q791" t="s">
        <v>8326</v>
      </c>
      <c r="R791" t="s">
        <v>8327</v>
      </c>
      <c r="S791" s="6">
        <f t="shared" si="50"/>
        <v>41277.186111111114</v>
      </c>
      <c r="T791" s="7">
        <f t="shared" si="51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8275</v>
      </c>
      <c r="O792" s="8">
        <f t="shared" si="48"/>
        <v>0.69264261165052587</v>
      </c>
      <c r="P792" s="5">
        <f t="shared" si="49"/>
        <v>92.547820512820508</v>
      </c>
      <c r="Q792" t="s">
        <v>8326</v>
      </c>
      <c r="R792" t="s">
        <v>8327</v>
      </c>
      <c r="S792" s="6">
        <f t="shared" si="50"/>
        <v>41276.047905092593</v>
      </c>
      <c r="T792" s="7">
        <f t="shared" si="51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8275</v>
      </c>
      <c r="O793" s="8">
        <f t="shared" si="48"/>
        <v>0.96277278562259305</v>
      </c>
      <c r="P793" s="5">
        <f t="shared" si="49"/>
        <v>60.859375</v>
      </c>
      <c r="Q793" t="s">
        <v>8326</v>
      </c>
      <c r="R793" t="s">
        <v>8327</v>
      </c>
      <c r="S793" s="6">
        <f t="shared" si="50"/>
        <v>41557.780624999999</v>
      </c>
      <c r="T793" s="7">
        <f t="shared" si="51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8275</v>
      </c>
      <c r="O794" s="8">
        <f t="shared" si="48"/>
        <v>0.99557566175914236</v>
      </c>
      <c r="P794" s="5">
        <f t="shared" si="49"/>
        <v>41.851833333333339</v>
      </c>
      <c r="Q794" t="s">
        <v>8326</v>
      </c>
      <c r="R794" t="s">
        <v>8327</v>
      </c>
      <c r="S794" s="6">
        <f t="shared" si="50"/>
        <v>41555.873645833337</v>
      </c>
      <c r="T794" s="7">
        <f t="shared" si="51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8275</v>
      </c>
      <c r="O795" s="8">
        <f t="shared" si="48"/>
        <v>0.97295882084466978</v>
      </c>
      <c r="P795" s="5">
        <f t="shared" si="49"/>
        <v>88.325937499999995</v>
      </c>
      <c r="Q795" t="s">
        <v>8326</v>
      </c>
      <c r="R795" t="s">
        <v>8327</v>
      </c>
      <c r="S795" s="6">
        <f t="shared" si="50"/>
        <v>41442.741249999999</v>
      </c>
      <c r="T795" s="7">
        <f t="shared" si="51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8275</v>
      </c>
      <c r="O796" s="8">
        <f t="shared" si="48"/>
        <v>0.94955489614243327</v>
      </c>
      <c r="P796" s="5">
        <f t="shared" si="49"/>
        <v>158.96226415094338</v>
      </c>
      <c r="Q796" t="s">
        <v>8326</v>
      </c>
      <c r="R796" t="s">
        <v>8327</v>
      </c>
      <c r="S796" s="6">
        <f t="shared" si="50"/>
        <v>40736.115011574075</v>
      </c>
      <c r="T796" s="7">
        <f t="shared" si="51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8275</v>
      </c>
      <c r="O797" s="8">
        <f t="shared" si="48"/>
        <v>0.89456869009584661</v>
      </c>
      <c r="P797" s="5">
        <f t="shared" si="49"/>
        <v>85.054347826086953</v>
      </c>
      <c r="Q797" t="s">
        <v>8326</v>
      </c>
      <c r="R797" t="s">
        <v>8327</v>
      </c>
      <c r="S797" s="6">
        <f t="shared" si="50"/>
        <v>40963.613032407404</v>
      </c>
      <c r="T797" s="7">
        <f t="shared" si="51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8275</v>
      </c>
      <c r="O798" s="8">
        <f t="shared" si="48"/>
        <v>0.98667982239763197</v>
      </c>
      <c r="P798" s="5">
        <f t="shared" si="49"/>
        <v>112.61111111111111</v>
      </c>
      <c r="Q798" t="s">
        <v>8326</v>
      </c>
      <c r="R798" t="s">
        <v>8327</v>
      </c>
      <c r="S798" s="6">
        <f t="shared" si="50"/>
        <v>41502.882928240739</v>
      </c>
      <c r="T798" s="7">
        <f t="shared" si="51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8275</v>
      </c>
      <c r="O799" s="8">
        <f t="shared" si="48"/>
        <v>0.92994420334779915</v>
      </c>
      <c r="P799" s="5">
        <f t="shared" si="49"/>
        <v>45.436619718309856</v>
      </c>
      <c r="Q799" t="s">
        <v>8326</v>
      </c>
      <c r="R799" t="s">
        <v>8327</v>
      </c>
      <c r="S799" s="6">
        <f t="shared" si="50"/>
        <v>40996.994074074071</v>
      </c>
      <c r="T799" s="7">
        <f t="shared" si="51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8275</v>
      </c>
      <c r="O800" s="8">
        <f t="shared" si="48"/>
        <v>0.87043024123352397</v>
      </c>
      <c r="P800" s="5">
        <f t="shared" si="49"/>
        <v>46.218390804597703</v>
      </c>
      <c r="Q800" t="s">
        <v>8326</v>
      </c>
      <c r="R800" t="s">
        <v>8327</v>
      </c>
      <c r="S800" s="6">
        <f t="shared" si="50"/>
        <v>41882.590127314819</v>
      </c>
      <c r="T800" s="7">
        <f t="shared" si="51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8275</v>
      </c>
      <c r="O801" s="8">
        <f t="shared" si="48"/>
        <v>0.99980003999200162</v>
      </c>
      <c r="P801" s="5">
        <f t="shared" si="49"/>
        <v>178.60714285714286</v>
      </c>
      <c r="Q801" t="s">
        <v>8326</v>
      </c>
      <c r="R801" t="s">
        <v>8327</v>
      </c>
      <c r="S801" s="6">
        <f t="shared" si="50"/>
        <v>40996.667199074072</v>
      </c>
      <c r="T801" s="7">
        <f t="shared" si="51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8275</v>
      </c>
      <c r="O802" s="8">
        <f t="shared" si="48"/>
        <v>0.6573181419807187</v>
      </c>
      <c r="P802" s="5">
        <f t="shared" si="49"/>
        <v>40.75</v>
      </c>
      <c r="Q802" t="s">
        <v>8326</v>
      </c>
      <c r="R802" t="s">
        <v>8327</v>
      </c>
      <c r="S802" s="6">
        <f t="shared" si="50"/>
        <v>41863.433495370373</v>
      </c>
      <c r="T802" s="7">
        <f t="shared" si="51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8275</v>
      </c>
      <c r="O803" s="8">
        <f t="shared" si="48"/>
        <v>0.89668808256703869</v>
      </c>
      <c r="P803" s="5">
        <f t="shared" si="49"/>
        <v>43.733921568627444</v>
      </c>
      <c r="Q803" t="s">
        <v>8326</v>
      </c>
      <c r="R803" t="s">
        <v>8327</v>
      </c>
      <c r="S803" s="6">
        <f t="shared" si="50"/>
        <v>40695.795370370368</v>
      </c>
      <c r="T803" s="7">
        <f t="shared" si="51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8275</v>
      </c>
      <c r="O804" s="8">
        <f t="shared" si="48"/>
        <v>0.98684210526315785</v>
      </c>
      <c r="P804" s="5">
        <f t="shared" si="49"/>
        <v>81.066666666666663</v>
      </c>
      <c r="Q804" t="s">
        <v>8326</v>
      </c>
      <c r="R804" t="s">
        <v>8327</v>
      </c>
      <c r="S804" s="6">
        <f t="shared" si="50"/>
        <v>41123.022268518522</v>
      </c>
      <c r="T804" s="7">
        <f t="shared" si="51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8275</v>
      </c>
      <c r="O805" s="8">
        <f t="shared" si="48"/>
        <v>0.81128747795414458</v>
      </c>
      <c r="P805" s="5">
        <f t="shared" si="49"/>
        <v>74.60526315789474</v>
      </c>
      <c r="Q805" t="s">
        <v>8326</v>
      </c>
      <c r="R805" t="s">
        <v>8327</v>
      </c>
      <c r="S805" s="6">
        <f t="shared" si="50"/>
        <v>40665.949976851851</v>
      </c>
      <c r="T805" s="7">
        <f t="shared" si="51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8275</v>
      </c>
      <c r="O806" s="8">
        <f t="shared" si="48"/>
        <v>1</v>
      </c>
      <c r="P806" s="5">
        <f t="shared" si="49"/>
        <v>305.55555555555554</v>
      </c>
      <c r="Q806" t="s">
        <v>8326</v>
      </c>
      <c r="R806" t="s">
        <v>8327</v>
      </c>
      <c r="S806" s="6">
        <f t="shared" si="50"/>
        <v>40730.105625000004</v>
      </c>
      <c r="T806" s="7">
        <f t="shared" si="51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8275</v>
      </c>
      <c r="O807" s="8">
        <f t="shared" si="48"/>
        <v>0.95238095238095233</v>
      </c>
      <c r="P807" s="5">
        <f t="shared" si="49"/>
        <v>58.333333333333336</v>
      </c>
      <c r="Q807" t="s">
        <v>8326</v>
      </c>
      <c r="R807" t="s">
        <v>8327</v>
      </c>
      <c r="S807" s="6">
        <f t="shared" si="50"/>
        <v>40690.823055555556</v>
      </c>
      <c r="T807" s="7">
        <f t="shared" si="51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8275</v>
      </c>
      <c r="O808" s="8">
        <f t="shared" si="48"/>
        <v>0.95751047277079593</v>
      </c>
      <c r="P808" s="5">
        <f t="shared" si="49"/>
        <v>117.67605633802818</v>
      </c>
      <c r="Q808" t="s">
        <v>8326</v>
      </c>
      <c r="R808" t="s">
        <v>8327</v>
      </c>
      <c r="S808" s="6">
        <f t="shared" si="50"/>
        <v>40763.691423611112</v>
      </c>
      <c r="T808" s="7">
        <f t="shared" si="51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8275</v>
      </c>
      <c r="O809" s="8">
        <f t="shared" si="48"/>
        <v>0.95124851367419738</v>
      </c>
      <c r="P809" s="5">
        <f t="shared" si="49"/>
        <v>73.771929824561397</v>
      </c>
      <c r="Q809" t="s">
        <v>8326</v>
      </c>
      <c r="R809" t="s">
        <v>8327</v>
      </c>
      <c r="S809" s="6">
        <f t="shared" si="50"/>
        <v>42759.628599537042</v>
      </c>
      <c r="T809" s="7">
        <f t="shared" si="51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8275</v>
      </c>
      <c r="O810" s="8">
        <f t="shared" si="48"/>
        <v>1</v>
      </c>
      <c r="P810" s="5">
        <f t="shared" si="49"/>
        <v>104.65116279069767</v>
      </c>
      <c r="Q810" t="s">
        <v>8326</v>
      </c>
      <c r="R810" t="s">
        <v>8327</v>
      </c>
      <c r="S810" s="6">
        <f t="shared" si="50"/>
        <v>41962.100532407407</v>
      </c>
      <c r="T810" s="7">
        <f t="shared" si="51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8275</v>
      </c>
      <c r="O811" s="8">
        <f t="shared" si="48"/>
        <v>0.96362322331968198</v>
      </c>
      <c r="P811" s="5">
        <f t="shared" si="49"/>
        <v>79.82692307692308</v>
      </c>
      <c r="Q811" t="s">
        <v>8326</v>
      </c>
      <c r="R811" t="s">
        <v>8327</v>
      </c>
      <c r="S811" s="6">
        <f t="shared" si="50"/>
        <v>41628.833680555559</v>
      </c>
      <c r="T811" s="7">
        <f t="shared" si="51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8275</v>
      </c>
      <c r="O812" s="8">
        <f t="shared" si="48"/>
        <v>0.95238095238095233</v>
      </c>
      <c r="P812" s="5">
        <f t="shared" si="49"/>
        <v>58.333333333333336</v>
      </c>
      <c r="Q812" t="s">
        <v>8326</v>
      </c>
      <c r="R812" t="s">
        <v>8327</v>
      </c>
      <c r="S812" s="6">
        <f t="shared" si="50"/>
        <v>41123.056273148148</v>
      </c>
      <c r="T812" s="7">
        <f t="shared" si="51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8275</v>
      </c>
      <c r="O813" s="8">
        <f t="shared" si="48"/>
        <v>0.96153846153846156</v>
      </c>
      <c r="P813" s="5">
        <f t="shared" si="49"/>
        <v>86.666666666666671</v>
      </c>
      <c r="Q813" t="s">
        <v>8326</v>
      </c>
      <c r="R813" t="s">
        <v>8327</v>
      </c>
      <c r="S813" s="6">
        <f t="shared" si="50"/>
        <v>41443.643541666665</v>
      </c>
      <c r="T813" s="7">
        <f t="shared" si="51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8275</v>
      </c>
      <c r="O814" s="8">
        <f t="shared" si="48"/>
        <v>0.65861690450054888</v>
      </c>
      <c r="P814" s="5">
        <f t="shared" si="49"/>
        <v>27.606060606060606</v>
      </c>
      <c r="Q814" t="s">
        <v>8326</v>
      </c>
      <c r="R814" t="s">
        <v>8327</v>
      </c>
      <c r="S814" s="6">
        <f t="shared" si="50"/>
        <v>41282.017962962964</v>
      </c>
      <c r="T814" s="7">
        <f t="shared" si="51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8275</v>
      </c>
      <c r="O815" s="8">
        <f t="shared" si="48"/>
        <v>0.62501562539063471</v>
      </c>
      <c r="P815" s="5">
        <f t="shared" si="49"/>
        <v>24.999375000000001</v>
      </c>
      <c r="Q815" t="s">
        <v>8326</v>
      </c>
      <c r="R815" t="s">
        <v>8327</v>
      </c>
      <c r="S815" s="6">
        <f t="shared" si="50"/>
        <v>41080.960243055553</v>
      </c>
      <c r="T815" s="7">
        <f t="shared" si="51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8275</v>
      </c>
      <c r="O816" s="8">
        <f t="shared" si="48"/>
        <v>0.78554595443833464</v>
      </c>
      <c r="P816" s="5">
        <f t="shared" si="49"/>
        <v>45.464285714285715</v>
      </c>
      <c r="Q816" t="s">
        <v>8326</v>
      </c>
      <c r="R816" t="s">
        <v>8327</v>
      </c>
      <c r="S816" s="6">
        <f t="shared" si="50"/>
        <v>40679.743067129632</v>
      </c>
      <c r="T816" s="7">
        <f t="shared" si="51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8275</v>
      </c>
      <c r="O817" s="8">
        <f t="shared" si="48"/>
        <v>0.93457943925233644</v>
      </c>
      <c r="P817" s="5">
        <f t="shared" si="49"/>
        <v>99.534883720930239</v>
      </c>
      <c r="Q817" t="s">
        <v>8326</v>
      </c>
      <c r="R817" t="s">
        <v>8327</v>
      </c>
      <c r="S817" s="6">
        <f t="shared" si="50"/>
        <v>41914.917858796296</v>
      </c>
      <c r="T817" s="7">
        <f t="shared" si="51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8275</v>
      </c>
      <c r="O818" s="8">
        <f t="shared" si="48"/>
        <v>0.86864262181161622</v>
      </c>
      <c r="P818" s="5">
        <f t="shared" si="49"/>
        <v>39.31</v>
      </c>
      <c r="Q818" t="s">
        <v>8326</v>
      </c>
      <c r="R818" t="s">
        <v>8327</v>
      </c>
      <c r="S818" s="6">
        <f t="shared" si="50"/>
        <v>41341.870868055557</v>
      </c>
      <c r="T818" s="7">
        <f t="shared" si="51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8275</v>
      </c>
      <c r="O819" s="8">
        <f t="shared" si="48"/>
        <v>0.72933785846955745</v>
      </c>
      <c r="P819" s="5">
        <f t="shared" si="49"/>
        <v>89.419999999999987</v>
      </c>
      <c r="Q819" t="s">
        <v>8326</v>
      </c>
      <c r="R819" t="s">
        <v>8327</v>
      </c>
      <c r="S819" s="6">
        <f t="shared" si="50"/>
        <v>40925.599664351852</v>
      </c>
      <c r="T819" s="7">
        <f t="shared" si="51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8275</v>
      </c>
      <c r="O820" s="8">
        <f t="shared" si="48"/>
        <v>0.64220183486238536</v>
      </c>
      <c r="P820" s="5">
        <f t="shared" si="49"/>
        <v>28.684210526315791</v>
      </c>
      <c r="Q820" t="s">
        <v>8326</v>
      </c>
      <c r="R820" t="s">
        <v>8327</v>
      </c>
      <c r="S820" s="6">
        <f t="shared" si="50"/>
        <v>41120.882881944446</v>
      </c>
      <c r="T820" s="7">
        <f t="shared" si="51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8275</v>
      </c>
      <c r="O821" s="8">
        <f t="shared" si="48"/>
        <v>0.91954022988505746</v>
      </c>
      <c r="P821" s="5">
        <f t="shared" si="49"/>
        <v>31.071428571428573</v>
      </c>
      <c r="Q821" t="s">
        <v>8326</v>
      </c>
      <c r="R821" t="s">
        <v>8327</v>
      </c>
      <c r="S821" s="6">
        <f t="shared" si="50"/>
        <v>41619.998310185183</v>
      </c>
      <c r="T821" s="7">
        <f t="shared" si="51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8275</v>
      </c>
      <c r="O822" s="8">
        <f t="shared" si="48"/>
        <v>0.74599030212607231</v>
      </c>
      <c r="P822" s="5">
        <f t="shared" si="49"/>
        <v>70.55263157894737</v>
      </c>
      <c r="Q822" t="s">
        <v>8326</v>
      </c>
      <c r="R822" t="s">
        <v>8327</v>
      </c>
      <c r="S822" s="6">
        <f t="shared" si="50"/>
        <v>41768.841921296298</v>
      </c>
      <c r="T822" s="7">
        <f t="shared" si="51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8275</v>
      </c>
      <c r="O823" s="8">
        <f t="shared" si="48"/>
        <v>1</v>
      </c>
      <c r="P823" s="5">
        <f t="shared" si="49"/>
        <v>224.12820512820514</v>
      </c>
      <c r="Q823" t="s">
        <v>8326</v>
      </c>
      <c r="R823" t="s">
        <v>8327</v>
      </c>
      <c r="S823" s="6">
        <f t="shared" si="50"/>
        <v>42093.922048611115</v>
      </c>
      <c r="T823" s="7">
        <f t="shared" si="51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8275</v>
      </c>
      <c r="O824" s="8">
        <f t="shared" si="48"/>
        <v>0.83916083916083917</v>
      </c>
      <c r="P824" s="5">
        <f t="shared" si="49"/>
        <v>51.811594202898547</v>
      </c>
      <c r="Q824" t="s">
        <v>8326</v>
      </c>
      <c r="R824" t="s">
        <v>8327</v>
      </c>
      <c r="S824" s="6">
        <f t="shared" si="50"/>
        <v>41157.947337962964</v>
      </c>
      <c r="T824" s="7">
        <f t="shared" si="51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8275</v>
      </c>
      <c r="O825" s="8">
        <f t="shared" si="48"/>
        <v>0.55710306406685239</v>
      </c>
      <c r="P825" s="5">
        <f t="shared" si="49"/>
        <v>43.515151515151516</v>
      </c>
      <c r="Q825" t="s">
        <v>8326</v>
      </c>
      <c r="R825" t="s">
        <v>8327</v>
      </c>
      <c r="S825" s="6">
        <f t="shared" si="50"/>
        <v>42055.972824074073</v>
      </c>
      <c r="T825" s="7">
        <f t="shared" si="51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8275</v>
      </c>
      <c r="O826" s="8">
        <f t="shared" si="48"/>
        <v>0.74415143481698531</v>
      </c>
      <c r="P826" s="5">
        <f t="shared" si="49"/>
        <v>39.816666666666663</v>
      </c>
      <c r="Q826" t="s">
        <v>8326</v>
      </c>
      <c r="R826" t="s">
        <v>8327</v>
      </c>
      <c r="S826" s="6">
        <f t="shared" si="50"/>
        <v>40250.242106481484</v>
      </c>
      <c r="T826" s="7">
        <f t="shared" si="51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8275</v>
      </c>
      <c r="O827" s="8">
        <f t="shared" si="48"/>
        <v>0.995698582125219</v>
      </c>
      <c r="P827" s="5">
        <f t="shared" si="49"/>
        <v>126.8080808080808</v>
      </c>
      <c r="Q827" t="s">
        <v>8326</v>
      </c>
      <c r="R827" t="s">
        <v>8327</v>
      </c>
      <c r="S827" s="6">
        <f t="shared" si="50"/>
        <v>41186.306527777779</v>
      </c>
      <c r="T827" s="7">
        <f t="shared" si="51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8275</v>
      </c>
      <c r="O828" s="8">
        <f t="shared" si="48"/>
        <v>0.98566308243727596</v>
      </c>
      <c r="P828" s="5">
        <f t="shared" si="49"/>
        <v>113.87755102040816</v>
      </c>
      <c r="Q828" t="s">
        <v>8326</v>
      </c>
      <c r="R828" t="s">
        <v>8327</v>
      </c>
      <c r="S828" s="6">
        <f t="shared" si="50"/>
        <v>40973.038541666669</v>
      </c>
      <c r="T828" s="7">
        <f t="shared" si="51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8275</v>
      </c>
      <c r="O829" s="8">
        <f t="shared" si="48"/>
        <v>0.967741935483871</v>
      </c>
      <c r="P829" s="5">
        <f t="shared" si="49"/>
        <v>28.181818181818183</v>
      </c>
      <c r="Q829" t="s">
        <v>8326</v>
      </c>
      <c r="R829" t="s">
        <v>8327</v>
      </c>
      <c r="S829" s="6">
        <f t="shared" si="50"/>
        <v>40927.473460648151</v>
      </c>
      <c r="T829" s="7">
        <f t="shared" si="51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8275</v>
      </c>
      <c r="O830" s="8">
        <f t="shared" si="48"/>
        <v>0.93457943925233644</v>
      </c>
      <c r="P830" s="5">
        <f t="shared" si="49"/>
        <v>36.60526315789474</v>
      </c>
      <c r="Q830" t="s">
        <v>8326</v>
      </c>
      <c r="R830" t="s">
        <v>8327</v>
      </c>
      <c r="S830" s="6">
        <f t="shared" si="50"/>
        <v>41073.050717592596</v>
      </c>
      <c r="T830" s="7">
        <f t="shared" si="51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8275</v>
      </c>
      <c r="O831" s="8">
        <f t="shared" si="48"/>
        <v>0.96153846153846156</v>
      </c>
      <c r="P831" s="5">
        <f t="shared" si="49"/>
        <v>32.5</v>
      </c>
      <c r="Q831" t="s">
        <v>8326</v>
      </c>
      <c r="R831" t="s">
        <v>8327</v>
      </c>
      <c r="S831" s="6">
        <f t="shared" si="50"/>
        <v>42504.801388888889</v>
      </c>
      <c r="T831" s="7">
        <f t="shared" si="51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8275</v>
      </c>
      <c r="O832" s="8">
        <f t="shared" si="48"/>
        <v>0.92735703245749612</v>
      </c>
      <c r="P832" s="5">
        <f t="shared" si="49"/>
        <v>60.65625</v>
      </c>
      <c r="Q832" t="s">
        <v>8326</v>
      </c>
      <c r="R832" t="s">
        <v>8327</v>
      </c>
      <c r="S832" s="6">
        <f t="shared" si="50"/>
        <v>41325.525752314818</v>
      </c>
      <c r="T832" s="7">
        <f t="shared" si="51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8275</v>
      </c>
      <c r="O833" s="8">
        <f t="shared" si="48"/>
        <v>0.42857142857142855</v>
      </c>
      <c r="P833" s="5">
        <f t="shared" si="49"/>
        <v>175</v>
      </c>
      <c r="Q833" t="s">
        <v>8326</v>
      </c>
      <c r="R833" t="s">
        <v>8327</v>
      </c>
      <c r="S833" s="6">
        <f t="shared" si="50"/>
        <v>40996.646921296298</v>
      </c>
      <c r="T833" s="7">
        <f t="shared" si="51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8275</v>
      </c>
      <c r="O834" s="8">
        <f t="shared" si="48"/>
        <v>0.99396596395481829</v>
      </c>
      <c r="P834" s="5">
        <f t="shared" si="49"/>
        <v>97.993896103896105</v>
      </c>
      <c r="Q834" t="s">
        <v>8326</v>
      </c>
      <c r="R834" t="s">
        <v>8327</v>
      </c>
      <c r="S834" s="6">
        <f t="shared" si="50"/>
        <v>40869.675173611111</v>
      </c>
      <c r="T834" s="7">
        <f t="shared" si="51"/>
        <v>40929.342361111114</v>
      </c>
    </row>
    <row r="835" spans="1:20" ht="15.7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8275</v>
      </c>
      <c r="O835" s="8">
        <f t="shared" ref="O835:O898" si="52">D835/E835</f>
        <v>0.98360655737704916</v>
      </c>
      <c r="P835" s="5">
        <f t="shared" ref="P835:P898" si="53">E835/L835</f>
        <v>148.78048780487805</v>
      </c>
      <c r="Q835" t="s">
        <v>8326</v>
      </c>
      <c r="R835" t="s">
        <v>8327</v>
      </c>
      <c r="S835" s="6">
        <f t="shared" ref="S835:S898" si="54">(((J835/60)/60)/24)+DATE(1970,1,1)</f>
        <v>41718.878182870372</v>
      </c>
      <c r="T835" s="7">
        <f t="shared" ref="T835:T898" si="55">(((I835/60)/60)/24)+DATE(1970,1,1)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8275</v>
      </c>
      <c r="O836" s="8">
        <f t="shared" si="52"/>
        <v>0.76325284485151268</v>
      </c>
      <c r="P836" s="5">
        <f t="shared" si="53"/>
        <v>96.08</v>
      </c>
      <c r="Q836" t="s">
        <v>8326</v>
      </c>
      <c r="R836" t="s">
        <v>8327</v>
      </c>
      <c r="S836" s="6">
        <f t="shared" si="54"/>
        <v>41422.822824074072</v>
      </c>
      <c r="T836" s="7">
        <f t="shared" si="55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8275</v>
      </c>
      <c r="O837" s="8">
        <f t="shared" si="52"/>
        <v>0.85287846481876328</v>
      </c>
      <c r="P837" s="5">
        <f t="shared" si="53"/>
        <v>58.625</v>
      </c>
      <c r="Q837" t="s">
        <v>8326</v>
      </c>
      <c r="R837" t="s">
        <v>8327</v>
      </c>
      <c r="S837" s="6">
        <f t="shared" si="54"/>
        <v>41005.45784722222</v>
      </c>
      <c r="T837" s="7">
        <f t="shared" si="55"/>
        <v>41048.125</v>
      </c>
    </row>
    <row r="838" spans="1:20" ht="15.7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8275</v>
      </c>
      <c r="O838" s="8">
        <f t="shared" si="52"/>
        <v>0.99078176644499572</v>
      </c>
      <c r="P838" s="5">
        <f t="shared" si="53"/>
        <v>109.70695652173914</v>
      </c>
      <c r="Q838" t="s">
        <v>8326</v>
      </c>
      <c r="R838" t="s">
        <v>8327</v>
      </c>
      <c r="S838" s="6">
        <f t="shared" si="54"/>
        <v>41524.056921296295</v>
      </c>
      <c r="T838" s="7">
        <f t="shared" si="55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8275</v>
      </c>
      <c r="O839" s="8">
        <f t="shared" si="52"/>
        <v>0.82101806239737274</v>
      </c>
      <c r="P839" s="5">
        <f t="shared" si="53"/>
        <v>49.112903225806448</v>
      </c>
      <c r="Q839" t="s">
        <v>8326</v>
      </c>
      <c r="R839" t="s">
        <v>8327</v>
      </c>
      <c r="S839" s="6">
        <f t="shared" si="54"/>
        <v>41730.998402777775</v>
      </c>
      <c r="T839" s="7">
        <f t="shared" si="55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8275</v>
      </c>
      <c r="O840" s="8">
        <f t="shared" si="52"/>
        <v>0.68775790921595603</v>
      </c>
      <c r="P840" s="5">
        <f t="shared" si="53"/>
        <v>47.672131147540981</v>
      </c>
      <c r="Q840" t="s">
        <v>8326</v>
      </c>
      <c r="R840" t="s">
        <v>8327</v>
      </c>
      <c r="S840" s="6">
        <f t="shared" si="54"/>
        <v>40895.897974537038</v>
      </c>
      <c r="T840" s="7">
        <f t="shared" si="55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8275</v>
      </c>
      <c r="O841" s="8">
        <f t="shared" si="52"/>
        <v>0.85751085179982955</v>
      </c>
      <c r="P841" s="5">
        <f t="shared" si="53"/>
        <v>60.737812499999997</v>
      </c>
      <c r="Q841" t="s">
        <v>8326</v>
      </c>
      <c r="R841" t="s">
        <v>8327</v>
      </c>
      <c r="S841" s="6">
        <f t="shared" si="54"/>
        <v>41144.763379629629</v>
      </c>
      <c r="T841" s="7">
        <f t="shared" si="55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8276</v>
      </c>
      <c r="O842" s="8">
        <f t="shared" si="52"/>
        <v>0.83045028675448407</v>
      </c>
      <c r="P842" s="5">
        <f t="shared" si="53"/>
        <v>63.37715789473684</v>
      </c>
      <c r="Q842" t="s">
        <v>8326</v>
      </c>
      <c r="R842" t="s">
        <v>8328</v>
      </c>
      <c r="S842" s="6">
        <f t="shared" si="54"/>
        <v>42607.226701388892</v>
      </c>
      <c r="T842" s="7">
        <f t="shared" si="55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8276</v>
      </c>
      <c r="O843" s="8">
        <f t="shared" si="52"/>
        <v>0.98697196999605208</v>
      </c>
      <c r="P843" s="5">
        <f t="shared" si="53"/>
        <v>53.893617021276597</v>
      </c>
      <c r="Q843" t="s">
        <v>8326</v>
      </c>
      <c r="R843" t="s">
        <v>8328</v>
      </c>
      <c r="S843" s="6">
        <f t="shared" si="54"/>
        <v>41923.838692129626</v>
      </c>
      <c r="T843" s="7">
        <f t="shared" si="55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8276</v>
      </c>
      <c r="O844" s="8">
        <f t="shared" si="52"/>
        <v>0.95858895705521474</v>
      </c>
      <c r="P844" s="5">
        <f t="shared" si="53"/>
        <v>66.871794871794876</v>
      </c>
      <c r="Q844" t="s">
        <v>8326</v>
      </c>
      <c r="R844" t="s">
        <v>8328</v>
      </c>
      <c r="S844" s="6">
        <f t="shared" si="54"/>
        <v>41526.592395833337</v>
      </c>
      <c r="T844" s="7">
        <f t="shared" si="55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8276</v>
      </c>
      <c r="O845" s="8">
        <f t="shared" si="52"/>
        <v>0.3743448964312453</v>
      </c>
      <c r="P845" s="5">
        <f t="shared" si="53"/>
        <v>63.102362204724407</v>
      </c>
      <c r="Q845" t="s">
        <v>8326</v>
      </c>
      <c r="R845" t="s">
        <v>8328</v>
      </c>
      <c r="S845" s="6">
        <f t="shared" si="54"/>
        <v>42695.257870370369</v>
      </c>
      <c r="T845" s="7">
        <f t="shared" si="55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8276</v>
      </c>
      <c r="O846" s="8">
        <f t="shared" si="52"/>
        <v>0.51510989010989006</v>
      </c>
      <c r="P846" s="5">
        <f t="shared" si="53"/>
        <v>36.628930817610062</v>
      </c>
      <c r="Q846" t="s">
        <v>8326</v>
      </c>
      <c r="R846" t="s">
        <v>8328</v>
      </c>
      <c r="S846" s="6">
        <f t="shared" si="54"/>
        <v>41905.684629629628</v>
      </c>
      <c r="T846" s="7">
        <f t="shared" si="55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8276</v>
      </c>
      <c r="O847" s="8">
        <f t="shared" si="52"/>
        <v>0.83070139441536062</v>
      </c>
      <c r="P847" s="5">
        <f t="shared" si="53"/>
        <v>34.005706214689269</v>
      </c>
      <c r="Q847" t="s">
        <v>8326</v>
      </c>
      <c r="R847" t="s">
        <v>8328</v>
      </c>
      <c r="S847" s="6">
        <f t="shared" si="54"/>
        <v>42578.205972222218</v>
      </c>
      <c r="T847" s="7">
        <f t="shared" si="55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8276</v>
      </c>
      <c r="O848" s="8">
        <f t="shared" si="52"/>
        <v>0.81966602335303018</v>
      </c>
      <c r="P848" s="5">
        <f t="shared" si="53"/>
        <v>28.553404255319148</v>
      </c>
      <c r="Q848" t="s">
        <v>8326</v>
      </c>
      <c r="R848" t="s">
        <v>8328</v>
      </c>
      <c r="S848" s="6">
        <f t="shared" si="54"/>
        <v>41694.391840277778</v>
      </c>
      <c r="T848" s="7">
        <f t="shared" si="55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8276</v>
      </c>
      <c r="O849" s="8">
        <f t="shared" si="52"/>
        <v>1</v>
      </c>
      <c r="P849" s="5">
        <f t="shared" si="53"/>
        <v>10</v>
      </c>
      <c r="Q849" t="s">
        <v>8326</v>
      </c>
      <c r="R849" t="s">
        <v>8328</v>
      </c>
      <c r="S849" s="6">
        <f t="shared" si="54"/>
        <v>42165.79833333334</v>
      </c>
      <c r="T849" s="7">
        <f t="shared" si="55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8276</v>
      </c>
      <c r="O850" s="8">
        <f t="shared" si="52"/>
        <v>1</v>
      </c>
      <c r="P850" s="5">
        <f t="shared" si="53"/>
        <v>18.75</v>
      </c>
      <c r="Q850" t="s">
        <v>8326</v>
      </c>
      <c r="R850" t="s">
        <v>8328</v>
      </c>
      <c r="S850" s="6">
        <f t="shared" si="54"/>
        <v>42078.792048611111</v>
      </c>
      <c r="T850" s="7">
        <f t="shared" si="55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8276</v>
      </c>
      <c r="O851" s="8">
        <f t="shared" si="52"/>
        <v>0.8340283569641368</v>
      </c>
      <c r="P851" s="5">
        <f t="shared" si="53"/>
        <v>41.704347826086959</v>
      </c>
      <c r="Q851" t="s">
        <v>8326</v>
      </c>
      <c r="R851" t="s">
        <v>8328</v>
      </c>
      <c r="S851" s="6">
        <f t="shared" si="54"/>
        <v>42051.148888888885</v>
      </c>
      <c r="T851" s="7">
        <f t="shared" si="55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8276</v>
      </c>
      <c r="O852" s="8">
        <f t="shared" si="52"/>
        <v>0.64443370388271304</v>
      </c>
      <c r="P852" s="5">
        <f t="shared" si="53"/>
        <v>46.669172932330824</v>
      </c>
      <c r="Q852" t="s">
        <v>8326</v>
      </c>
      <c r="R852" t="s">
        <v>8328</v>
      </c>
      <c r="S852" s="6">
        <f t="shared" si="54"/>
        <v>42452.827743055561</v>
      </c>
      <c r="T852" s="7">
        <f t="shared" si="55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8276</v>
      </c>
      <c r="O853" s="8">
        <f t="shared" si="52"/>
        <v>0.76657723265619016</v>
      </c>
      <c r="P853" s="5">
        <f t="shared" si="53"/>
        <v>37.271428571428572</v>
      </c>
      <c r="Q853" t="s">
        <v>8326</v>
      </c>
      <c r="R853" t="s">
        <v>8328</v>
      </c>
      <c r="S853" s="6">
        <f t="shared" si="54"/>
        <v>42522.880243055552</v>
      </c>
      <c r="T853" s="7">
        <f t="shared" si="55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8276</v>
      </c>
      <c r="O854" s="8">
        <f t="shared" si="52"/>
        <v>0.95264017419706037</v>
      </c>
      <c r="P854" s="5">
        <f t="shared" si="53"/>
        <v>59.258064516129032</v>
      </c>
      <c r="Q854" t="s">
        <v>8326</v>
      </c>
      <c r="R854" t="s">
        <v>8328</v>
      </c>
      <c r="S854" s="6">
        <f t="shared" si="54"/>
        <v>42656.805497685185</v>
      </c>
      <c r="T854" s="7">
        <f t="shared" si="55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8276</v>
      </c>
      <c r="O855" s="8">
        <f t="shared" si="52"/>
        <v>1</v>
      </c>
      <c r="P855" s="5">
        <f t="shared" si="53"/>
        <v>30</v>
      </c>
      <c r="Q855" t="s">
        <v>8326</v>
      </c>
      <c r="R855" t="s">
        <v>8328</v>
      </c>
      <c r="S855" s="6">
        <f t="shared" si="54"/>
        <v>42021.832280092596</v>
      </c>
      <c r="T855" s="7">
        <f t="shared" si="55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8276</v>
      </c>
      <c r="O856" s="8">
        <f t="shared" si="52"/>
        <v>0.84587695837250831</v>
      </c>
      <c r="P856" s="5">
        <f t="shared" si="53"/>
        <v>65.8623246492986</v>
      </c>
      <c r="Q856" t="s">
        <v>8326</v>
      </c>
      <c r="R856" t="s">
        <v>8328</v>
      </c>
      <c r="S856" s="6">
        <f t="shared" si="54"/>
        <v>42702.212337962963</v>
      </c>
      <c r="T856" s="7">
        <f t="shared" si="55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8276</v>
      </c>
      <c r="O857" s="8">
        <f t="shared" si="52"/>
        <v>0.96666666666666667</v>
      </c>
      <c r="P857" s="5">
        <f t="shared" si="53"/>
        <v>31.914893617021278</v>
      </c>
      <c r="Q857" t="s">
        <v>8326</v>
      </c>
      <c r="R857" t="s">
        <v>8328</v>
      </c>
      <c r="S857" s="6">
        <f t="shared" si="54"/>
        <v>42545.125196759262</v>
      </c>
      <c r="T857" s="7">
        <f t="shared" si="55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8276</v>
      </c>
      <c r="O858" s="8">
        <f t="shared" si="52"/>
        <v>0.45871559633027525</v>
      </c>
      <c r="P858" s="5">
        <f t="shared" si="53"/>
        <v>19.464285714285715</v>
      </c>
      <c r="Q858" t="s">
        <v>8326</v>
      </c>
      <c r="R858" t="s">
        <v>8328</v>
      </c>
      <c r="S858" s="6">
        <f t="shared" si="54"/>
        <v>42609.311990740738</v>
      </c>
      <c r="T858" s="7">
        <f t="shared" si="55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8276</v>
      </c>
      <c r="O859" s="8">
        <f t="shared" si="52"/>
        <v>1</v>
      </c>
      <c r="P859" s="5">
        <f t="shared" si="53"/>
        <v>50</v>
      </c>
      <c r="Q859" t="s">
        <v>8326</v>
      </c>
      <c r="R859" t="s">
        <v>8328</v>
      </c>
      <c r="S859" s="6">
        <f t="shared" si="54"/>
        <v>42291.581377314811</v>
      </c>
      <c r="T859" s="7">
        <f t="shared" si="55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8276</v>
      </c>
      <c r="O860" s="8">
        <f t="shared" si="52"/>
        <v>0.69441631415394056</v>
      </c>
      <c r="P860" s="5">
        <f t="shared" si="53"/>
        <v>22.737763157894737</v>
      </c>
      <c r="Q860" t="s">
        <v>8326</v>
      </c>
      <c r="R860" t="s">
        <v>8328</v>
      </c>
      <c r="S860" s="6">
        <f t="shared" si="54"/>
        <v>42079.745578703703</v>
      </c>
      <c r="T860" s="7">
        <f t="shared" si="55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8276</v>
      </c>
      <c r="O861" s="8">
        <f t="shared" si="52"/>
        <v>0.95533795080009554</v>
      </c>
      <c r="P861" s="5">
        <f t="shared" si="53"/>
        <v>42.724489795918366</v>
      </c>
      <c r="Q861" t="s">
        <v>8326</v>
      </c>
      <c r="R861" t="s">
        <v>8328</v>
      </c>
      <c r="S861" s="6">
        <f t="shared" si="54"/>
        <v>42128.820231481484</v>
      </c>
      <c r="T861" s="7">
        <f t="shared" si="55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8277</v>
      </c>
      <c r="O862" s="8">
        <f t="shared" si="52"/>
        <v>5.5118110236220472</v>
      </c>
      <c r="P862" s="5">
        <f t="shared" si="53"/>
        <v>52.916666666666664</v>
      </c>
      <c r="Q862" t="s">
        <v>8326</v>
      </c>
      <c r="R862" t="s">
        <v>8329</v>
      </c>
      <c r="S862" s="6">
        <f t="shared" si="54"/>
        <v>41570.482789351852</v>
      </c>
      <c r="T862" s="7">
        <f t="shared" si="55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8277</v>
      </c>
      <c r="O863" s="8">
        <f t="shared" si="52"/>
        <v>44.554455445544555</v>
      </c>
      <c r="P863" s="5">
        <f t="shared" si="53"/>
        <v>50.5</v>
      </c>
      <c r="Q863" t="s">
        <v>8326</v>
      </c>
      <c r="R863" t="s">
        <v>8329</v>
      </c>
      <c r="S863" s="6">
        <f t="shared" si="54"/>
        <v>42599.965324074074</v>
      </c>
      <c r="T863" s="7">
        <f t="shared" si="55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8277</v>
      </c>
      <c r="O864" s="8">
        <f t="shared" si="52"/>
        <v>294.11764705882354</v>
      </c>
      <c r="P864" s="5">
        <f t="shared" si="53"/>
        <v>42.5</v>
      </c>
      <c r="Q864" t="s">
        <v>8326</v>
      </c>
      <c r="R864" t="s">
        <v>8329</v>
      </c>
      <c r="S864" s="6">
        <f t="shared" si="54"/>
        <v>41559.5549537037</v>
      </c>
      <c r="T864" s="7">
        <f t="shared" si="55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8277</v>
      </c>
      <c r="O865" s="8">
        <f t="shared" si="52"/>
        <v>22.222222222222221</v>
      </c>
      <c r="P865" s="5">
        <f t="shared" si="53"/>
        <v>18</v>
      </c>
      <c r="Q865" t="s">
        <v>8326</v>
      </c>
      <c r="R865" t="s">
        <v>8329</v>
      </c>
      <c r="S865" s="6">
        <f t="shared" si="54"/>
        <v>40921.117662037039</v>
      </c>
      <c r="T865" s="7">
        <f t="shared" si="55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8277</v>
      </c>
      <c r="O866" s="8">
        <f t="shared" si="52"/>
        <v>2.4074074074074074</v>
      </c>
      <c r="P866" s="5">
        <f t="shared" si="53"/>
        <v>34.177215189873415</v>
      </c>
      <c r="Q866" t="s">
        <v>8326</v>
      </c>
      <c r="R866" t="s">
        <v>8329</v>
      </c>
      <c r="S866" s="6">
        <f t="shared" si="54"/>
        <v>41541.106921296298</v>
      </c>
      <c r="T866" s="7">
        <f t="shared" si="55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8277</v>
      </c>
      <c r="O867" s="8">
        <f t="shared" si="52"/>
        <v>48.888888888888886</v>
      </c>
      <c r="P867" s="5">
        <f t="shared" si="53"/>
        <v>22.5</v>
      </c>
      <c r="Q867" t="s">
        <v>8326</v>
      </c>
      <c r="R867" t="s">
        <v>8329</v>
      </c>
      <c r="S867" s="6">
        <f t="shared" si="54"/>
        <v>41230.77311342593</v>
      </c>
      <c r="T867" s="7">
        <f t="shared" si="55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8277</v>
      </c>
      <c r="O868" s="8">
        <f t="shared" si="52"/>
        <v>5.46875</v>
      </c>
      <c r="P868" s="5">
        <f t="shared" si="53"/>
        <v>58.18181818181818</v>
      </c>
      <c r="Q868" t="s">
        <v>8326</v>
      </c>
      <c r="R868" t="s">
        <v>8329</v>
      </c>
      <c r="S868" s="6">
        <f t="shared" si="54"/>
        <v>42025.637939814813</v>
      </c>
      <c r="T868" s="7">
        <f t="shared" si="55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8277</v>
      </c>
      <c r="O869" s="8">
        <f t="shared" si="52"/>
        <v>4.1631973355537051</v>
      </c>
      <c r="P869" s="5">
        <f t="shared" si="53"/>
        <v>109.18181818181819</v>
      </c>
      <c r="Q869" t="s">
        <v>8326</v>
      </c>
      <c r="R869" t="s">
        <v>8329</v>
      </c>
      <c r="S869" s="6">
        <f t="shared" si="54"/>
        <v>40088.105393518519</v>
      </c>
      <c r="T869" s="7">
        <f t="shared" si="55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8277</v>
      </c>
      <c r="O870" s="8">
        <f t="shared" si="52"/>
        <v>900</v>
      </c>
      <c r="P870" s="5">
        <f t="shared" si="53"/>
        <v>50</v>
      </c>
      <c r="Q870" t="s">
        <v>8326</v>
      </c>
      <c r="R870" t="s">
        <v>8329</v>
      </c>
      <c r="S870" s="6">
        <f t="shared" si="54"/>
        <v>41616.027754629627</v>
      </c>
      <c r="T870" s="7">
        <f t="shared" si="55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8277</v>
      </c>
      <c r="O871" s="8">
        <f t="shared" si="52"/>
        <v>8.4615384615384617</v>
      </c>
      <c r="P871" s="5">
        <f t="shared" si="53"/>
        <v>346.66666666666669</v>
      </c>
      <c r="Q871" t="s">
        <v>8326</v>
      </c>
      <c r="R871" t="s">
        <v>8329</v>
      </c>
      <c r="S871" s="6">
        <f t="shared" si="54"/>
        <v>41342.845567129632</v>
      </c>
      <c r="T871" s="7">
        <f t="shared" si="55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8277</v>
      </c>
      <c r="O872" s="8">
        <f t="shared" si="52"/>
        <v>322.58064516129031</v>
      </c>
      <c r="P872" s="5">
        <f t="shared" si="53"/>
        <v>12.4</v>
      </c>
      <c r="Q872" t="s">
        <v>8326</v>
      </c>
      <c r="R872" t="s">
        <v>8329</v>
      </c>
      <c r="S872" s="6">
        <f t="shared" si="54"/>
        <v>41488.022256944445</v>
      </c>
      <c r="T872" s="7">
        <f t="shared" si="55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8277</v>
      </c>
      <c r="O873" s="8">
        <f t="shared" si="52"/>
        <v>18.46153846153846</v>
      </c>
      <c r="P873" s="5">
        <f t="shared" si="53"/>
        <v>27.083333333333332</v>
      </c>
      <c r="Q873" t="s">
        <v>8326</v>
      </c>
      <c r="R873" t="s">
        <v>8329</v>
      </c>
      <c r="S873" s="6">
        <f t="shared" si="54"/>
        <v>41577.561284722222</v>
      </c>
      <c r="T873" s="7">
        <f t="shared" si="55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8277</v>
      </c>
      <c r="O874" s="8">
        <f t="shared" si="52"/>
        <v>123.07692307692308</v>
      </c>
      <c r="P874" s="5">
        <f t="shared" si="53"/>
        <v>32.5</v>
      </c>
      <c r="Q874" t="s">
        <v>8326</v>
      </c>
      <c r="R874" t="s">
        <v>8329</v>
      </c>
      <c r="S874" s="6">
        <f t="shared" si="54"/>
        <v>40567.825543981482</v>
      </c>
      <c r="T874" s="7">
        <f t="shared" si="55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8277</v>
      </c>
      <c r="O875" s="8">
        <f t="shared" si="52"/>
        <v>77.777777777777771</v>
      </c>
      <c r="P875" s="5">
        <f t="shared" si="53"/>
        <v>9</v>
      </c>
      <c r="Q875" t="s">
        <v>8326</v>
      </c>
      <c r="R875" t="s">
        <v>8329</v>
      </c>
      <c r="S875" s="6">
        <f t="shared" si="54"/>
        <v>41184.167129629634</v>
      </c>
      <c r="T875" s="7">
        <f t="shared" si="55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8277</v>
      </c>
      <c r="O876" s="8">
        <f t="shared" si="52"/>
        <v>4.1095890410958908</v>
      </c>
      <c r="P876" s="5">
        <f t="shared" si="53"/>
        <v>34.761904761904759</v>
      </c>
      <c r="Q876" t="s">
        <v>8326</v>
      </c>
      <c r="R876" t="s">
        <v>8329</v>
      </c>
      <c r="S876" s="6">
        <f t="shared" si="54"/>
        <v>41368.583726851852</v>
      </c>
      <c r="T876" s="7">
        <f t="shared" si="55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8277</v>
      </c>
      <c r="O877" s="8" t="e">
        <f t="shared" si="52"/>
        <v>#DIV/0!</v>
      </c>
      <c r="P877" s="5" t="e">
        <f t="shared" si="53"/>
        <v>#DIV/0!</v>
      </c>
      <c r="Q877" t="s">
        <v>8326</v>
      </c>
      <c r="R877" t="s">
        <v>8329</v>
      </c>
      <c r="S877" s="6">
        <f t="shared" si="54"/>
        <v>42248.723738425921</v>
      </c>
      <c r="T877" s="7">
        <f t="shared" si="55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8277</v>
      </c>
      <c r="O878" s="8">
        <f t="shared" si="52"/>
        <v>2.4510108864696734</v>
      </c>
      <c r="P878" s="5">
        <f t="shared" si="53"/>
        <v>28.577777777777779</v>
      </c>
      <c r="Q878" t="s">
        <v>8326</v>
      </c>
      <c r="R878" t="s">
        <v>8329</v>
      </c>
      <c r="S878" s="6">
        <f t="shared" si="54"/>
        <v>41276.496840277774</v>
      </c>
      <c r="T878" s="7">
        <f t="shared" si="55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8277</v>
      </c>
      <c r="O879" s="8">
        <f t="shared" si="52"/>
        <v>1.4803849000740192</v>
      </c>
      <c r="P879" s="5">
        <f t="shared" si="53"/>
        <v>46.586206896551722</v>
      </c>
      <c r="Q879" t="s">
        <v>8326</v>
      </c>
      <c r="R879" t="s">
        <v>8329</v>
      </c>
      <c r="S879" s="6">
        <f t="shared" si="54"/>
        <v>41597.788888888892</v>
      </c>
      <c r="T879" s="7">
        <f t="shared" si="55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8277</v>
      </c>
      <c r="O880" s="8">
        <f t="shared" si="52"/>
        <v>76.92307692307692</v>
      </c>
      <c r="P880" s="5">
        <f t="shared" si="53"/>
        <v>32.5</v>
      </c>
      <c r="Q880" t="s">
        <v>8326</v>
      </c>
      <c r="R880" t="s">
        <v>8329</v>
      </c>
      <c r="S880" s="6">
        <f t="shared" si="54"/>
        <v>40505.232916666668</v>
      </c>
      <c r="T880" s="7">
        <f t="shared" si="55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8277</v>
      </c>
      <c r="O881" s="8">
        <f t="shared" si="52"/>
        <v>3.2608695652173911</v>
      </c>
      <c r="P881" s="5">
        <f t="shared" si="53"/>
        <v>21.466666666666665</v>
      </c>
      <c r="Q881" t="s">
        <v>8326</v>
      </c>
      <c r="R881" t="s">
        <v>8329</v>
      </c>
      <c r="S881" s="6">
        <f t="shared" si="54"/>
        <v>41037.829918981479</v>
      </c>
      <c r="T881" s="7">
        <f t="shared" si="55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8278</v>
      </c>
      <c r="O882" s="8">
        <f t="shared" si="52"/>
        <v>33.451327433628322</v>
      </c>
      <c r="P882" s="5">
        <f t="shared" si="53"/>
        <v>14.125</v>
      </c>
      <c r="Q882" t="s">
        <v>8326</v>
      </c>
      <c r="R882" t="s">
        <v>8330</v>
      </c>
      <c r="S882" s="6">
        <f t="shared" si="54"/>
        <v>41179.32104166667</v>
      </c>
      <c r="T882" s="7">
        <f t="shared" si="55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8278</v>
      </c>
      <c r="O883" s="8">
        <f t="shared" si="52"/>
        <v>125</v>
      </c>
      <c r="P883" s="5">
        <f t="shared" si="53"/>
        <v>30</v>
      </c>
      <c r="Q883" t="s">
        <v>8326</v>
      </c>
      <c r="R883" t="s">
        <v>8330</v>
      </c>
      <c r="S883" s="6">
        <f t="shared" si="54"/>
        <v>40877.25099537037</v>
      </c>
      <c r="T883" s="7">
        <f t="shared" si="55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8278</v>
      </c>
      <c r="O884" s="8">
        <f t="shared" si="52"/>
        <v>4.9668874172185431</v>
      </c>
      <c r="P884" s="5">
        <f t="shared" si="53"/>
        <v>21.571428571428573</v>
      </c>
      <c r="Q884" t="s">
        <v>8326</v>
      </c>
      <c r="R884" t="s">
        <v>8330</v>
      </c>
      <c r="S884" s="6">
        <f t="shared" si="54"/>
        <v>40759.860532407409</v>
      </c>
      <c r="T884" s="7">
        <f t="shared" si="55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8278</v>
      </c>
      <c r="O885" s="8">
        <f t="shared" si="52"/>
        <v>2.4987506246876561</v>
      </c>
      <c r="P885" s="5">
        <f t="shared" si="53"/>
        <v>83.375</v>
      </c>
      <c r="Q885" t="s">
        <v>8326</v>
      </c>
      <c r="R885" t="s">
        <v>8330</v>
      </c>
      <c r="S885" s="6">
        <f t="shared" si="54"/>
        <v>42371.935590277775</v>
      </c>
      <c r="T885" s="7">
        <f t="shared" si="55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8278</v>
      </c>
      <c r="O886" s="8">
        <f t="shared" si="52"/>
        <v>100</v>
      </c>
      <c r="P886" s="5">
        <f t="shared" si="53"/>
        <v>10</v>
      </c>
      <c r="Q886" t="s">
        <v>8326</v>
      </c>
      <c r="R886" t="s">
        <v>8330</v>
      </c>
      <c r="S886" s="6">
        <f t="shared" si="54"/>
        <v>40981.802615740737</v>
      </c>
      <c r="T886" s="7">
        <f t="shared" si="55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8278</v>
      </c>
      <c r="O887" s="8">
        <f t="shared" si="52"/>
        <v>1.3333333333333333</v>
      </c>
      <c r="P887" s="5">
        <f t="shared" si="53"/>
        <v>35.714285714285715</v>
      </c>
      <c r="Q887" t="s">
        <v>8326</v>
      </c>
      <c r="R887" t="s">
        <v>8330</v>
      </c>
      <c r="S887" s="6">
        <f t="shared" si="54"/>
        <v>42713.941099537042</v>
      </c>
      <c r="T887" s="7">
        <f t="shared" si="55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8278</v>
      </c>
      <c r="O888" s="8">
        <f t="shared" si="52"/>
        <v>2.4390243902439024</v>
      </c>
      <c r="P888" s="5">
        <f t="shared" si="53"/>
        <v>29.285714285714285</v>
      </c>
      <c r="Q888" t="s">
        <v>8326</v>
      </c>
      <c r="R888" t="s">
        <v>8330</v>
      </c>
      <c r="S888" s="6">
        <f t="shared" si="54"/>
        <v>42603.870520833334</v>
      </c>
      <c r="T888" s="7">
        <f t="shared" si="55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8278</v>
      </c>
      <c r="O889" s="8" t="e">
        <f t="shared" si="52"/>
        <v>#DIV/0!</v>
      </c>
      <c r="P889" s="5" t="e">
        <f t="shared" si="53"/>
        <v>#DIV/0!</v>
      </c>
      <c r="Q889" t="s">
        <v>8326</v>
      </c>
      <c r="R889" t="s">
        <v>8330</v>
      </c>
      <c r="S889" s="6">
        <f t="shared" si="54"/>
        <v>41026.958969907406</v>
      </c>
      <c r="T889" s="7">
        <f t="shared" si="55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8278</v>
      </c>
      <c r="O890" s="8">
        <f t="shared" si="52"/>
        <v>13.888888888888889</v>
      </c>
      <c r="P890" s="5">
        <f t="shared" si="53"/>
        <v>18</v>
      </c>
      <c r="Q890" t="s">
        <v>8326</v>
      </c>
      <c r="R890" t="s">
        <v>8330</v>
      </c>
      <c r="S890" s="6">
        <f t="shared" si="54"/>
        <v>40751.753298611111</v>
      </c>
      <c r="T890" s="7">
        <f t="shared" si="55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8278</v>
      </c>
      <c r="O891" s="8">
        <f t="shared" si="52"/>
        <v>10.591784164859002</v>
      </c>
      <c r="P891" s="5">
        <f t="shared" si="53"/>
        <v>73.760000000000005</v>
      </c>
      <c r="Q891" t="s">
        <v>8326</v>
      </c>
      <c r="R891" t="s">
        <v>8330</v>
      </c>
      <c r="S891" s="6">
        <f t="shared" si="54"/>
        <v>41887.784062500003</v>
      </c>
      <c r="T891" s="7">
        <f t="shared" si="55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8278</v>
      </c>
      <c r="O892" s="8">
        <f t="shared" si="52"/>
        <v>24</v>
      </c>
      <c r="P892" s="5">
        <f t="shared" si="53"/>
        <v>31.25</v>
      </c>
      <c r="Q892" t="s">
        <v>8326</v>
      </c>
      <c r="R892" t="s">
        <v>8330</v>
      </c>
      <c r="S892" s="6">
        <f t="shared" si="54"/>
        <v>41569.698831018519</v>
      </c>
      <c r="T892" s="7">
        <f t="shared" si="55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8278</v>
      </c>
      <c r="O893" s="8">
        <f t="shared" si="52"/>
        <v>30.76923076923077</v>
      </c>
      <c r="P893" s="5">
        <f t="shared" si="53"/>
        <v>28.888888888888889</v>
      </c>
      <c r="Q893" t="s">
        <v>8326</v>
      </c>
      <c r="R893" t="s">
        <v>8330</v>
      </c>
      <c r="S893" s="6">
        <f t="shared" si="54"/>
        <v>41842.031597222223</v>
      </c>
      <c r="T893" s="7">
        <f t="shared" si="55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8278</v>
      </c>
      <c r="O894" s="8">
        <f t="shared" si="52"/>
        <v>2.4539877300613497</v>
      </c>
      <c r="P894" s="5">
        <f t="shared" si="53"/>
        <v>143.8235294117647</v>
      </c>
      <c r="Q894" t="s">
        <v>8326</v>
      </c>
      <c r="R894" t="s">
        <v>8330</v>
      </c>
      <c r="S894" s="6">
        <f t="shared" si="54"/>
        <v>40304.20003472222</v>
      </c>
      <c r="T894" s="7">
        <f t="shared" si="55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8278</v>
      </c>
      <c r="O895" s="8">
        <f t="shared" si="52"/>
        <v>10</v>
      </c>
      <c r="P895" s="5">
        <f t="shared" si="53"/>
        <v>40</v>
      </c>
      <c r="Q895" t="s">
        <v>8326</v>
      </c>
      <c r="R895" t="s">
        <v>8330</v>
      </c>
      <c r="S895" s="6">
        <f t="shared" si="54"/>
        <v>42065.897719907407</v>
      </c>
      <c r="T895" s="7">
        <f t="shared" si="55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8278</v>
      </c>
      <c r="O896" s="8">
        <f t="shared" si="52"/>
        <v>2.5529742149604289</v>
      </c>
      <c r="P896" s="5">
        <f t="shared" si="53"/>
        <v>147.81132075471697</v>
      </c>
      <c r="Q896" t="s">
        <v>8326</v>
      </c>
      <c r="R896" t="s">
        <v>8330</v>
      </c>
      <c r="S896" s="6">
        <f t="shared" si="54"/>
        <v>42496.981597222228</v>
      </c>
      <c r="T896" s="7">
        <f t="shared" si="55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8278</v>
      </c>
      <c r="O897" s="8">
        <f t="shared" si="52"/>
        <v>41.025641025641029</v>
      </c>
      <c r="P897" s="5">
        <f t="shared" si="53"/>
        <v>27.857142857142858</v>
      </c>
      <c r="Q897" t="s">
        <v>8326</v>
      </c>
      <c r="R897" t="s">
        <v>8330</v>
      </c>
      <c r="S897" s="6">
        <f t="shared" si="54"/>
        <v>40431.127650462964</v>
      </c>
      <c r="T897" s="7">
        <f t="shared" si="55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8278</v>
      </c>
      <c r="O898" s="8">
        <f t="shared" si="52"/>
        <v>2.5</v>
      </c>
      <c r="P898" s="5">
        <f t="shared" si="53"/>
        <v>44.444444444444443</v>
      </c>
      <c r="Q898" t="s">
        <v>8326</v>
      </c>
      <c r="R898" t="s">
        <v>8330</v>
      </c>
      <c r="S898" s="6">
        <f t="shared" si="54"/>
        <v>42218.872986111113</v>
      </c>
      <c r="T898" s="7">
        <f t="shared" si="55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8278</v>
      </c>
      <c r="O899" s="8" t="e">
        <f t="shared" ref="O899:O962" si="56">D899/E899</f>
        <v>#DIV/0!</v>
      </c>
      <c r="P899" s="5" t="e">
        <f t="shared" ref="P899:P962" si="57">E899/L899</f>
        <v>#DIV/0!</v>
      </c>
      <c r="Q899" t="s">
        <v>8326</v>
      </c>
      <c r="R899" t="s">
        <v>8330</v>
      </c>
      <c r="S899" s="6">
        <f t="shared" ref="S899:S962" si="58">(((J899/60)/60)/24)+DATE(1970,1,1)</f>
        <v>41211.688750000001</v>
      </c>
      <c r="T899" s="7">
        <f t="shared" ref="T899:T962" si="59">(((I899/60)/60)/24)+DATE(1970,1,1)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8278</v>
      </c>
      <c r="O900" s="8">
        <f t="shared" si="56"/>
        <v>35.714285714285715</v>
      </c>
      <c r="P900" s="5">
        <f t="shared" si="57"/>
        <v>35</v>
      </c>
      <c r="Q900" t="s">
        <v>8326</v>
      </c>
      <c r="R900" t="s">
        <v>8330</v>
      </c>
      <c r="S900" s="6">
        <f t="shared" si="58"/>
        <v>40878.758217592593</v>
      </c>
      <c r="T900" s="7">
        <f t="shared" si="5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8278</v>
      </c>
      <c r="O901" s="8">
        <f t="shared" si="56"/>
        <v>2.6785714285714284</v>
      </c>
      <c r="P901" s="5">
        <f t="shared" si="57"/>
        <v>35</v>
      </c>
      <c r="Q901" t="s">
        <v>8326</v>
      </c>
      <c r="R901" t="s">
        <v>8330</v>
      </c>
      <c r="S901" s="6">
        <f t="shared" si="58"/>
        <v>40646.099097222221</v>
      </c>
      <c r="T901" s="7">
        <f t="shared" si="5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8277</v>
      </c>
      <c r="O902" s="8">
        <f t="shared" si="56"/>
        <v>238.0952380952381</v>
      </c>
      <c r="P902" s="5">
        <f t="shared" si="57"/>
        <v>10.5</v>
      </c>
      <c r="Q902" t="s">
        <v>8326</v>
      </c>
      <c r="R902" t="s">
        <v>8329</v>
      </c>
      <c r="S902" s="6">
        <f t="shared" si="58"/>
        <v>42429.84956018519</v>
      </c>
      <c r="T902" s="7">
        <f t="shared" si="5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8277</v>
      </c>
      <c r="O903" s="8" t="e">
        <f t="shared" si="56"/>
        <v>#DIV/0!</v>
      </c>
      <c r="P903" s="5" t="e">
        <f t="shared" si="57"/>
        <v>#DIV/0!</v>
      </c>
      <c r="Q903" t="s">
        <v>8326</v>
      </c>
      <c r="R903" t="s">
        <v>8329</v>
      </c>
      <c r="S903" s="6">
        <f t="shared" si="58"/>
        <v>40291.81150462963</v>
      </c>
      <c r="T903" s="7">
        <f t="shared" si="5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8277</v>
      </c>
      <c r="O904" s="8">
        <f t="shared" si="56"/>
        <v>333.33333333333331</v>
      </c>
      <c r="P904" s="5">
        <f t="shared" si="57"/>
        <v>30</v>
      </c>
      <c r="Q904" t="s">
        <v>8326</v>
      </c>
      <c r="R904" t="s">
        <v>8329</v>
      </c>
      <c r="S904" s="6">
        <f t="shared" si="58"/>
        <v>41829.965532407405</v>
      </c>
      <c r="T904" s="7">
        <f t="shared" si="5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8277</v>
      </c>
      <c r="O905" s="8">
        <f t="shared" si="56"/>
        <v>31.25</v>
      </c>
      <c r="P905" s="5">
        <f t="shared" si="57"/>
        <v>40</v>
      </c>
      <c r="Q905" t="s">
        <v>8326</v>
      </c>
      <c r="R905" t="s">
        <v>8329</v>
      </c>
      <c r="S905" s="6">
        <f t="shared" si="58"/>
        <v>41149.796064814815</v>
      </c>
      <c r="T905" s="7">
        <f t="shared" si="5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8277</v>
      </c>
      <c r="O906" s="8">
        <f t="shared" si="56"/>
        <v>331.12582781456956</v>
      </c>
      <c r="P906" s="5">
        <f t="shared" si="57"/>
        <v>50.333333333333336</v>
      </c>
      <c r="Q906" t="s">
        <v>8326</v>
      </c>
      <c r="R906" t="s">
        <v>8329</v>
      </c>
      <c r="S906" s="6">
        <f t="shared" si="58"/>
        <v>42342.080289351856</v>
      </c>
      <c r="T906" s="7">
        <f t="shared" si="5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8277</v>
      </c>
      <c r="O907" s="8">
        <f t="shared" si="56"/>
        <v>33.163265306122447</v>
      </c>
      <c r="P907" s="5">
        <f t="shared" si="57"/>
        <v>32.666666666666664</v>
      </c>
      <c r="Q907" t="s">
        <v>8326</v>
      </c>
      <c r="R907" t="s">
        <v>8329</v>
      </c>
      <c r="S907" s="6">
        <f t="shared" si="58"/>
        <v>40507.239884259259</v>
      </c>
      <c r="T907" s="7">
        <f t="shared" si="5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8277</v>
      </c>
      <c r="O908" s="8" t="e">
        <f t="shared" si="56"/>
        <v>#DIV/0!</v>
      </c>
      <c r="P908" s="5" t="e">
        <f t="shared" si="57"/>
        <v>#DIV/0!</v>
      </c>
      <c r="Q908" t="s">
        <v>8326</v>
      </c>
      <c r="R908" t="s">
        <v>8329</v>
      </c>
      <c r="S908" s="6">
        <f t="shared" si="58"/>
        <v>41681.189699074072</v>
      </c>
      <c r="T908" s="7">
        <f t="shared" si="5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8277</v>
      </c>
      <c r="O909" s="8" t="e">
        <f t="shared" si="56"/>
        <v>#DIV/0!</v>
      </c>
      <c r="P909" s="5" t="e">
        <f t="shared" si="57"/>
        <v>#DIV/0!</v>
      </c>
      <c r="Q909" t="s">
        <v>8326</v>
      </c>
      <c r="R909" t="s">
        <v>8329</v>
      </c>
      <c r="S909" s="6">
        <f t="shared" si="58"/>
        <v>40767.192395833335</v>
      </c>
      <c r="T909" s="7">
        <f t="shared" si="5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8277</v>
      </c>
      <c r="O910" s="8" t="e">
        <f t="shared" si="56"/>
        <v>#DIV/0!</v>
      </c>
      <c r="P910" s="5" t="e">
        <f t="shared" si="57"/>
        <v>#DIV/0!</v>
      </c>
      <c r="Q910" t="s">
        <v>8326</v>
      </c>
      <c r="R910" t="s">
        <v>8329</v>
      </c>
      <c r="S910" s="6">
        <f t="shared" si="58"/>
        <v>40340.801562499997</v>
      </c>
      <c r="T910" s="7">
        <f t="shared" si="5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8277</v>
      </c>
      <c r="O911" s="8">
        <f t="shared" si="56"/>
        <v>30.76923076923077</v>
      </c>
      <c r="P911" s="5">
        <f t="shared" si="57"/>
        <v>65</v>
      </c>
      <c r="Q911" t="s">
        <v>8326</v>
      </c>
      <c r="R911" t="s">
        <v>8329</v>
      </c>
      <c r="S911" s="6">
        <f t="shared" si="58"/>
        <v>41081.69027777778</v>
      </c>
      <c r="T911" s="7">
        <f t="shared" si="5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8277</v>
      </c>
      <c r="O912" s="8">
        <f t="shared" si="56"/>
        <v>4.4715447154471546</v>
      </c>
      <c r="P912" s="5">
        <f t="shared" si="57"/>
        <v>24.6</v>
      </c>
      <c r="Q912" t="s">
        <v>8326</v>
      </c>
      <c r="R912" t="s">
        <v>8329</v>
      </c>
      <c r="S912" s="6">
        <f t="shared" si="58"/>
        <v>42737.545358796298</v>
      </c>
      <c r="T912" s="7">
        <f t="shared" si="5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8277</v>
      </c>
      <c r="O913" s="8" t="e">
        <f t="shared" si="56"/>
        <v>#DIV/0!</v>
      </c>
      <c r="P913" s="5" t="e">
        <f t="shared" si="57"/>
        <v>#DIV/0!</v>
      </c>
      <c r="Q913" t="s">
        <v>8326</v>
      </c>
      <c r="R913" t="s">
        <v>8329</v>
      </c>
      <c r="S913" s="6">
        <f t="shared" si="58"/>
        <v>41642.005150462966</v>
      </c>
      <c r="T913" s="7">
        <f t="shared" si="5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8277</v>
      </c>
      <c r="O914" s="8">
        <f t="shared" si="56"/>
        <v>116.66666666666667</v>
      </c>
      <c r="P914" s="5">
        <f t="shared" si="57"/>
        <v>15</v>
      </c>
      <c r="Q914" t="s">
        <v>8326</v>
      </c>
      <c r="R914" t="s">
        <v>8329</v>
      </c>
      <c r="S914" s="6">
        <f t="shared" si="58"/>
        <v>41194.109340277777</v>
      </c>
      <c r="T914" s="7">
        <f t="shared" si="59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8277</v>
      </c>
      <c r="O915" s="8">
        <f t="shared" si="56"/>
        <v>15.136226034308779</v>
      </c>
      <c r="P915" s="5">
        <f t="shared" si="57"/>
        <v>82.583333333333329</v>
      </c>
      <c r="Q915" t="s">
        <v>8326</v>
      </c>
      <c r="R915" t="s">
        <v>8329</v>
      </c>
      <c r="S915" s="6">
        <f t="shared" si="58"/>
        <v>41004.139108796298</v>
      </c>
      <c r="T915" s="7">
        <f t="shared" si="5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8277</v>
      </c>
      <c r="O916" s="8" t="e">
        <f t="shared" si="56"/>
        <v>#DIV/0!</v>
      </c>
      <c r="P916" s="5" t="e">
        <f t="shared" si="57"/>
        <v>#DIV/0!</v>
      </c>
      <c r="Q916" t="s">
        <v>8326</v>
      </c>
      <c r="R916" t="s">
        <v>8329</v>
      </c>
      <c r="S916" s="6">
        <f t="shared" si="58"/>
        <v>41116.763275462967</v>
      </c>
      <c r="T916" s="7">
        <f t="shared" si="59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8277</v>
      </c>
      <c r="O917" s="8">
        <f t="shared" si="56"/>
        <v>17.333333333333332</v>
      </c>
      <c r="P917" s="5">
        <f t="shared" si="57"/>
        <v>41.666666666666664</v>
      </c>
      <c r="Q917" t="s">
        <v>8326</v>
      </c>
      <c r="R917" t="s">
        <v>8329</v>
      </c>
      <c r="S917" s="6">
        <f t="shared" si="58"/>
        <v>40937.679560185185</v>
      </c>
      <c r="T917" s="7">
        <f t="shared" si="5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8277</v>
      </c>
      <c r="O918" s="8" t="e">
        <f t="shared" si="56"/>
        <v>#DIV/0!</v>
      </c>
      <c r="P918" s="5" t="e">
        <f t="shared" si="57"/>
        <v>#DIV/0!</v>
      </c>
      <c r="Q918" t="s">
        <v>8326</v>
      </c>
      <c r="R918" t="s">
        <v>8329</v>
      </c>
      <c r="S918" s="6">
        <f t="shared" si="58"/>
        <v>40434.853402777779</v>
      </c>
      <c r="T918" s="7">
        <f t="shared" si="5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8277</v>
      </c>
      <c r="O919" s="8">
        <f t="shared" si="56"/>
        <v>166.66666666666666</v>
      </c>
      <c r="P919" s="5">
        <f t="shared" si="57"/>
        <v>30</v>
      </c>
      <c r="Q919" t="s">
        <v>8326</v>
      </c>
      <c r="R919" t="s">
        <v>8329</v>
      </c>
      <c r="S919" s="6">
        <f t="shared" si="58"/>
        <v>41802.94363425926</v>
      </c>
      <c r="T919" s="7">
        <f t="shared" si="5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8277</v>
      </c>
      <c r="O920" s="8">
        <f t="shared" si="56"/>
        <v>19.897959183673468</v>
      </c>
      <c r="P920" s="5">
        <f t="shared" si="57"/>
        <v>19.600000000000001</v>
      </c>
      <c r="Q920" t="s">
        <v>8326</v>
      </c>
      <c r="R920" t="s">
        <v>8329</v>
      </c>
      <c r="S920" s="6">
        <f t="shared" si="58"/>
        <v>41944.916215277779</v>
      </c>
      <c r="T920" s="7">
        <f t="shared" si="59"/>
        <v>41974.957881944443</v>
      </c>
    </row>
    <row r="921" spans="1:20" ht="15.7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8277</v>
      </c>
      <c r="O921" s="8">
        <f t="shared" si="56"/>
        <v>200</v>
      </c>
      <c r="P921" s="5">
        <f t="shared" si="57"/>
        <v>100</v>
      </c>
      <c r="Q921" t="s">
        <v>8326</v>
      </c>
      <c r="R921" t="s">
        <v>8329</v>
      </c>
      <c r="S921" s="6">
        <f t="shared" si="58"/>
        <v>41227.641724537039</v>
      </c>
      <c r="T921" s="7">
        <f t="shared" si="5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8277</v>
      </c>
      <c r="O922" s="8" t="e">
        <f t="shared" si="56"/>
        <v>#DIV/0!</v>
      </c>
      <c r="P922" s="5" t="e">
        <f t="shared" si="57"/>
        <v>#DIV/0!</v>
      </c>
      <c r="Q922" t="s">
        <v>8326</v>
      </c>
      <c r="R922" t="s">
        <v>8329</v>
      </c>
      <c r="S922" s="6">
        <f t="shared" si="58"/>
        <v>41562.67155092593</v>
      </c>
      <c r="T922" s="7">
        <f t="shared" si="5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8277</v>
      </c>
      <c r="O923" s="8">
        <f t="shared" si="56"/>
        <v>3.2362459546925568</v>
      </c>
      <c r="P923" s="5">
        <f t="shared" si="57"/>
        <v>231.75</v>
      </c>
      <c r="Q923" t="s">
        <v>8326</v>
      </c>
      <c r="R923" t="s">
        <v>8329</v>
      </c>
      <c r="S923" s="6">
        <f t="shared" si="58"/>
        <v>40847.171018518515</v>
      </c>
      <c r="T923" s="7">
        <f t="shared" si="5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8277</v>
      </c>
      <c r="O924" s="8">
        <f t="shared" si="56"/>
        <v>4.753521126760563</v>
      </c>
      <c r="P924" s="5">
        <f t="shared" si="57"/>
        <v>189.33333333333334</v>
      </c>
      <c r="Q924" t="s">
        <v>8326</v>
      </c>
      <c r="R924" t="s">
        <v>8329</v>
      </c>
      <c r="S924" s="6">
        <f t="shared" si="58"/>
        <v>41878.530011574076</v>
      </c>
      <c r="T924" s="7">
        <f t="shared" si="5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8277</v>
      </c>
      <c r="O925" s="8">
        <f t="shared" si="56"/>
        <v>45.454545454545453</v>
      </c>
      <c r="P925" s="5">
        <f t="shared" si="57"/>
        <v>55</v>
      </c>
      <c r="Q925" t="s">
        <v>8326</v>
      </c>
      <c r="R925" t="s">
        <v>8329</v>
      </c>
      <c r="S925" s="6">
        <f t="shared" si="58"/>
        <v>41934.959756944445</v>
      </c>
      <c r="T925" s="7">
        <f t="shared" si="5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8277</v>
      </c>
      <c r="O926" s="8">
        <f t="shared" si="56"/>
        <v>9.1743119266055047</v>
      </c>
      <c r="P926" s="5">
        <f t="shared" si="57"/>
        <v>21.8</v>
      </c>
      <c r="Q926" t="s">
        <v>8326</v>
      </c>
      <c r="R926" t="s">
        <v>8329</v>
      </c>
      <c r="S926" s="6">
        <f t="shared" si="58"/>
        <v>41288.942928240744</v>
      </c>
      <c r="T926" s="7">
        <f t="shared" si="59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8277</v>
      </c>
      <c r="O927" s="8">
        <f t="shared" si="56"/>
        <v>37.5</v>
      </c>
      <c r="P927" s="5">
        <f t="shared" si="57"/>
        <v>32</v>
      </c>
      <c r="Q927" t="s">
        <v>8326</v>
      </c>
      <c r="R927" t="s">
        <v>8329</v>
      </c>
      <c r="S927" s="6">
        <f t="shared" si="58"/>
        <v>41575.880914351852</v>
      </c>
      <c r="T927" s="7">
        <f t="shared" si="5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8277</v>
      </c>
      <c r="O928" s="8" t="e">
        <f t="shared" si="56"/>
        <v>#DIV/0!</v>
      </c>
      <c r="P928" s="5" t="e">
        <f t="shared" si="57"/>
        <v>#DIV/0!</v>
      </c>
      <c r="Q928" t="s">
        <v>8326</v>
      </c>
      <c r="R928" t="s">
        <v>8329</v>
      </c>
      <c r="S928" s="6">
        <f t="shared" si="58"/>
        <v>40338.02002314815</v>
      </c>
      <c r="T928" s="7">
        <f t="shared" si="5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8277</v>
      </c>
      <c r="O929" s="8" t="e">
        <f t="shared" si="56"/>
        <v>#DIV/0!</v>
      </c>
      <c r="P929" s="5" t="e">
        <f t="shared" si="57"/>
        <v>#DIV/0!</v>
      </c>
      <c r="Q929" t="s">
        <v>8326</v>
      </c>
      <c r="R929" t="s">
        <v>8329</v>
      </c>
      <c r="S929" s="6">
        <f t="shared" si="58"/>
        <v>41013.822858796295</v>
      </c>
      <c r="T929" s="7">
        <f t="shared" si="5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8277</v>
      </c>
      <c r="O930" s="8">
        <f t="shared" si="56"/>
        <v>9.2063492063492056</v>
      </c>
      <c r="P930" s="5">
        <f t="shared" si="57"/>
        <v>56.25</v>
      </c>
      <c r="Q930" t="s">
        <v>8326</v>
      </c>
      <c r="R930" t="s">
        <v>8329</v>
      </c>
      <c r="S930" s="6">
        <f t="shared" si="58"/>
        <v>41180.86241898148</v>
      </c>
      <c r="T930" s="7">
        <f t="shared" si="5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8277</v>
      </c>
      <c r="O931" s="8" t="e">
        <f t="shared" si="56"/>
        <v>#DIV/0!</v>
      </c>
      <c r="P931" s="5" t="e">
        <f t="shared" si="57"/>
        <v>#DIV/0!</v>
      </c>
      <c r="Q931" t="s">
        <v>8326</v>
      </c>
      <c r="R931" t="s">
        <v>8329</v>
      </c>
      <c r="S931" s="6">
        <f t="shared" si="58"/>
        <v>40978.238067129627</v>
      </c>
      <c r="T931" s="7">
        <f t="shared" si="5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8277</v>
      </c>
      <c r="O932" s="8">
        <f t="shared" si="56"/>
        <v>2.6086956521739131</v>
      </c>
      <c r="P932" s="5">
        <f t="shared" si="57"/>
        <v>69</v>
      </c>
      <c r="Q932" t="s">
        <v>8326</v>
      </c>
      <c r="R932" t="s">
        <v>8329</v>
      </c>
      <c r="S932" s="6">
        <f t="shared" si="58"/>
        <v>40312.915578703702</v>
      </c>
      <c r="T932" s="7">
        <f t="shared" si="5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8277</v>
      </c>
      <c r="O933" s="8">
        <f t="shared" si="56"/>
        <v>15.267175572519085</v>
      </c>
      <c r="P933" s="5">
        <f t="shared" si="57"/>
        <v>18.714285714285715</v>
      </c>
      <c r="Q933" t="s">
        <v>8326</v>
      </c>
      <c r="R933" t="s">
        <v>8329</v>
      </c>
      <c r="S933" s="6">
        <f t="shared" si="58"/>
        <v>41680.359976851854</v>
      </c>
      <c r="T933" s="7">
        <f t="shared" si="5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8277</v>
      </c>
      <c r="O934" s="8">
        <f t="shared" si="56"/>
        <v>6.8790731354091239</v>
      </c>
      <c r="P934" s="5">
        <f t="shared" si="57"/>
        <v>46.033333333333331</v>
      </c>
      <c r="Q934" t="s">
        <v>8326</v>
      </c>
      <c r="R934" t="s">
        <v>8329</v>
      </c>
      <c r="S934" s="6">
        <f t="shared" si="58"/>
        <v>41310.969270833331</v>
      </c>
      <c r="T934" s="7">
        <f t="shared" si="5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8277</v>
      </c>
      <c r="O935" s="8">
        <f t="shared" si="56"/>
        <v>16.666666666666668</v>
      </c>
      <c r="P935" s="5">
        <f t="shared" si="57"/>
        <v>60</v>
      </c>
      <c r="Q935" t="s">
        <v>8326</v>
      </c>
      <c r="R935" t="s">
        <v>8329</v>
      </c>
      <c r="S935" s="6">
        <f t="shared" si="58"/>
        <v>41711.169085648151</v>
      </c>
      <c r="T935" s="7">
        <f t="shared" si="59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8277</v>
      </c>
      <c r="O936" s="8">
        <f t="shared" si="56"/>
        <v>3.2894736842105261</v>
      </c>
      <c r="P936" s="5">
        <f t="shared" si="57"/>
        <v>50.666666666666664</v>
      </c>
      <c r="Q936" t="s">
        <v>8326</v>
      </c>
      <c r="R936" t="s">
        <v>8329</v>
      </c>
      <c r="S936" s="6">
        <f t="shared" si="58"/>
        <v>41733.737083333333</v>
      </c>
      <c r="T936" s="7">
        <f t="shared" si="5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8277</v>
      </c>
      <c r="O937" s="8">
        <f t="shared" si="56"/>
        <v>70</v>
      </c>
      <c r="P937" s="5">
        <f t="shared" si="57"/>
        <v>25</v>
      </c>
      <c r="Q937" t="s">
        <v>8326</v>
      </c>
      <c r="R937" t="s">
        <v>8329</v>
      </c>
      <c r="S937" s="6">
        <f t="shared" si="58"/>
        <v>42368.333668981482</v>
      </c>
      <c r="T937" s="7">
        <f t="shared" si="5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8277</v>
      </c>
      <c r="O938" s="8" t="e">
        <f t="shared" si="56"/>
        <v>#DIV/0!</v>
      </c>
      <c r="P938" s="5" t="e">
        <f t="shared" si="57"/>
        <v>#DIV/0!</v>
      </c>
      <c r="Q938" t="s">
        <v>8326</v>
      </c>
      <c r="R938" t="s">
        <v>8329</v>
      </c>
      <c r="S938" s="6">
        <f t="shared" si="58"/>
        <v>40883.024178240739</v>
      </c>
      <c r="T938" s="7">
        <f t="shared" si="5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8277</v>
      </c>
      <c r="O939" s="8">
        <f t="shared" si="56"/>
        <v>87.5</v>
      </c>
      <c r="P939" s="5">
        <f t="shared" si="57"/>
        <v>20</v>
      </c>
      <c r="Q939" t="s">
        <v>8326</v>
      </c>
      <c r="R939" t="s">
        <v>8329</v>
      </c>
      <c r="S939" s="6">
        <f t="shared" si="58"/>
        <v>41551.798113425924</v>
      </c>
      <c r="T939" s="7">
        <f t="shared" si="59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8277</v>
      </c>
      <c r="O940" s="8">
        <f t="shared" si="56"/>
        <v>280</v>
      </c>
      <c r="P940" s="5">
        <f t="shared" si="57"/>
        <v>25</v>
      </c>
      <c r="Q940" t="s">
        <v>8326</v>
      </c>
      <c r="R940" t="s">
        <v>8329</v>
      </c>
      <c r="S940" s="6">
        <f t="shared" si="58"/>
        <v>41124.479722222226</v>
      </c>
      <c r="T940" s="7">
        <f t="shared" si="5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8277</v>
      </c>
      <c r="O941" s="8">
        <f t="shared" si="56"/>
        <v>68.75</v>
      </c>
      <c r="P941" s="5">
        <f t="shared" si="57"/>
        <v>20</v>
      </c>
      <c r="Q941" t="s">
        <v>8326</v>
      </c>
      <c r="R941" t="s">
        <v>8329</v>
      </c>
      <c r="S941" s="6">
        <f t="shared" si="58"/>
        <v>41416.763171296298</v>
      </c>
      <c r="T941" s="7">
        <f t="shared" si="5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8272</v>
      </c>
      <c r="O942" s="8">
        <f t="shared" si="56"/>
        <v>5.8290155440414511</v>
      </c>
      <c r="P942" s="5">
        <f t="shared" si="57"/>
        <v>110.28571428571429</v>
      </c>
      <c r="Q942" t="s">
        <v>8320</v>
      </c>
      <c r="R942" t="s">
        <v>8322</v>
      </c>
      <c r="S942" s="6">
        <f t="shared" si="58"/>
        <v>42182.008402777778</v>
      </c>
      <c r="T942" s="7">
        <f t="shared" si="5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8272</v>
      </c>
      <c r="O943" s="8">
        <f t="shared" si="56"/>
        <v>43.066322136089575</v>
      </c>
      <c r="P943" s="5">
        <f t="shared" si="57"/>
        <v>37.451612903225808</v>
      </c>
      <c r="Q943" t="s">
        <v>8320</v>
      </c>
      <c r="R943" t="s">
        <v>8322</v>
      </c>
      <c r="S943" s="6">
        <f t="shared" si="58"/>
        <v>42746.096585648149</v>
      </c>
      <c r="T943" s="7">
        <f t="shared" si="5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8272</v>
      </c>
      <c r="O944" s="8">
        <f t="shared" si="56"/>
        <v>11.22754491017964</v>
      </c>
      <c r="P944" s="5">
        <f t="shared" si="57"/>
        <v>41.75</v>
      </c>
      <c r="Q944" t="s">
        <v>8320</v>
      </c>
      <c r="R944" t="s">
        <v>8322</v>
      </c>
      <c r="S944" s="6">
        <f t="shared" si="58"/>
        <v>42382.843287037031</v>
      </c>
      <c r="T944" s="7">
        <f t="shared" si="59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8272</v>
      </c>
      <c r="O945" s="8">
        <f t="shared" si="56"/>
        <v>10.380622837370241</v>
      </c>
      <c r="P945" s="5">
        <f t="shared" si="57"/>
        <v>24.083333333333332</v>
      </c>
      <c r="Q945" t="s">
        <v>8320</v>
      </c>
      <c r="R945" t="s">
        <v>8322</v>
      </c>
      <c r="S945" s="6">
        <f t="shared" si="58"/>
        <v>42673.66788194445</v>
      </c>
      <c r="T945" s="7">
        <f t="shared" si="5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8272</v>
      </c>
      <c r="O946" s="8">
        <f t="shared" si="56"/>
        <v>7.5041272699984995</v>
      </c>
      <c r="P946" s="5">
        <f t="shared" si="57"/>
        <v>69.40625</v>
      </c>
      <c r="Q946" t="s">
        <v>8320</v>
      </c>
      <c r="R946" t="s">
        <v>8322</v>
      </c>
      <c r="S946" s="6">
        <f t="shared" si="58"/>
        <v>42444.583912037036</v>
      </c>
      <c r="T946" s="7">
        <f t="shared" si="5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8272</v>
      </c>
      <c r="O947" s="8">
        <f t="shared" si="56"/>
        <v>40.257648953301128</v>
      </c>
      <c r="P947" s="5">
        <f t="shared" si="57"/>
        <v>155.25</v>
      </c>
      <c r="Q947" t="s">
        <v>8320</v>
      </c>
      <c r="R947" t="s">
        <v>8322</v>
      </c>
      <c r="S947" s="6">
        <f t="shared" si="58"/>
        <v>42732.872986111113</v>
      </c>
      <c r="T947" s="7">
        <f t="shared" si="5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8272</v>
      </c>
      <c r="O948" s="8">
        <f t="shared" si="56"/>
        <v>52.447552447552447</v>
      </c>
      <c r="P948" s="5">
        <f t="shared" si="57"/>
        <v>57.2</v>
      </c>
      <c r="Q948" t="s">
        <v>8320</v>
      </c>
      <c r="R948" t="s">
        <v>8322</v>
      </c>
      <c r="S948" s="6">
        <f t="shared" si="58"/>
        <v>42592.750555555554</v>
      </c>
      <c r="T948" s="7">
        <f t="shared" si="5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8272</v>
      </c>
      <c r="O949" s="8" t="e">
        <f t="shared" si="56"/>
        <v>#DIV/0!</v>
      </c>
      <c r="P949" s="5" t="e">
        <f t="shared" si="57"/>
        <v>#DIV/0!</v>
      </c>
      <c r="Q949" t="s">
        <v>8320</v>
      </c>
      <c r="R949" t="s">
        <v>8322</v>
      </c>
      <c r="S949" s="6">
        <f t="shared" si="58"/>
        <v>42491.781319444446</v>
      </c>
      <c r="T949" s="7">
        <f t="shared" si="5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8272</v>
      </c>
      <c r="O950" s="8">
        <f t="shared" si="56"/>
        <v>8.3333333333333339</v>
      </c>
      <c r="P950" s="5">
        <f t="shared" si="57"/>
        <v>60</v>
      </c>
      <c r="Q950" t="s">
        <v>8320</v>
      </c>
      <c r="R950" t="s">
        <v>8322</v>
      </c>
      <c r="S950" s="6">
        <f t="shared" si="58"/>
        <v>42411.828287037039</v>
      </c>
      <c r="T950" s="7">
        <f t="shared" si="5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8272</v>
      </c>
      <c r="O951" s="8">
        <f t="shared" si="56"/>
        <v>73.260073260073256</v>
      </c>
      <c r="P951" s="5">
        <f t="shared" si="57"/>
        <v>39</v>
      </c>
      <c r="Q951" t="s">
        <v>8320</v>
      </c>
      <c r="R951" t="s">
        <v>8322</v>
      </c>
      <c r="S951" s="6">
        <f t="shared" si="58"/>
        <v>42361.043703703705</v>
      </c>
      <c r="T951" s="7">
        <f t="shared" si="5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8272</v>
      </c>
      <c r="O952" s="8">
        <f t="shared" si="56"/>
        <v>3.566333808844508</v>
      </c>
      <c r="P952" s="5">
        <f t="shared" si="57"/>
        <v>58.416666666666664</v>
      </c>
      <c r="Q952" t="s">
        <v>8320</v>
      </c>
      <c r="R952" t="s">
        <v>8322</v>
      </c>
      <c r="S952" s="6">
        <f t="shared" si="58"/>
        <v>42356.750706018516</v>
      </c>
      <c r="T952" s="7">
        <f t="shared" si="59"/>
        <v>42386.750706018516</v>
      </c>
    </row>
    <row r="953" spans="1:20" ht="15.7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8272</v>
      </c>
      <c r="O953" s="8">
        <f t="shared" si="56"/>
        <v>2.6048450117218027</v>
      </c>
      <c r="P953" s="5">
        <f t="shared" si="57"/>
        <v>158.63636363636363</v>
      </c>
      <c r="Q953" t="s">
        <v>8320</v>
      </c>
      <c r="R953" t="s">
        <v>8322</v>
      </c>
      <c r="S953" s="6">
        <f t="shared" si="58"/>
        <v>42480.653611111105</v>
      </c>
      <c r="T953" s="7">
        <f t="shared" si="59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8272</v>
      </c>
      <c r="O954" s="8">
        <f t="shared" si="56"/>
        <v>2.503576537911302</v>
      </c>
      <c r="P954" s="5">
        <f t="shared" si="57"/>
        <v>99.857142857142861</v>
      </c>
      <c r="Q954" t="s">
        <v>8320</v>
      </c>
      <c r="R954" t="s">
        <v>8322</v>
      </c>
      <c r="S954" s="6">
        <f t="shared" si="58"/>
        <v>42662.613564814819</v>
      </c>
      <c r="T954" s="7">
        <f t="shared" si="59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8272</v>
      </c>
      <c r="O955" s="8">
        <f t="shared" si="56"/>
        <v>119.04761904761905</v>
      </c>
      <c r="P955" s="5">
        <f t="shared" si="57"/>
        <v>25.2</v>
      </c>
      <c r="Q955" t="s">
        <v>8320</v>
      </c>
      <c r="R955" t="s">
        <v>8322</v>
      </c>
      <c r="S955" s="6">
        <f t="shared" si="58"/>
        <v>41999.164340277777</v>
      </c>
      <c r="T955" s="7">
        <f t="shared" si="5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8272</v>
      </c>
      <c r="O956" s="8">
        <f t="shared" si="56"/>
        <v>2.3037935800952236</v>
      </c>
      <c r="P956" s="5">
        <f t="shared" si="57"/>
        <v>89.191780821917803</v>
      </c>
      <c r="Q956" t="s">
        <v>8320</v>
      </c>
      <c r="R956" t="s">
        <v>8322</v>
      </c>
      <c r="S956" s="6">
        <f t="shared" si="58"/>
        <v>42194.833784722221</v>
      </c>
      <c r="T956" s="7">
        <f t="shared" si="5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8272</v>
      </c>
      <c r="O957" s="8">
        <f t="shared" si="56"/>
        <v>17.663683466792275</v>
      </c>
      <c r="P957" s="5">
        <f t="shared" si="57"/>
        <v>182.6236559139785</v>
      </c>
      <c r="Q957" t="s">
        <v>8320</v>
      </c>
      <c r="R957" t="s">
        <v>8322</v>
      </c>
      <c r="S957" s="6">
        <f t="shared" si="58"/>
        <v>42586.295138888891</v>
      </c>
      <c r="T957" s="7">
        <f t="shared" si="5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8272</v>
      </c>
      <c r="O958" s="8">
        <f t="shared" si="56"/>
        <v>58.072009291521489</v>
      </c>
      <c r="P958" s="5">
        <f t="shared" si="57"/>
        <v>50.647058823529413</v>
      </c>
      <c r="Q958" t="s">
        <v>8320</v>
      </c>
      <c r="R958" t="s">
        <v>8322</v>
      </c>
      <c r="S958" s="6">
        <f t="shared" si="58"/>
        <v>42060.913877314815</v>
      </c>
      <c r="T958" s="7">
        <f t="shared" si="5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8272</v>
      </c>
      <c r="O959" s="8">
        <f t="shared" si="56"/>
        <v>51.502145922746784</v>
      </c>
      <c r="P959" s="5">
        <f t="shared" si="57"/>
        <v>33.285714285714285</v>
      </c>
      <c r="Q959" t="s">
        <v>8320</v>
      </c>
      <c r="R959" t="s">
        <v>8322</v>
      </c>
      <c r="S959" s="6">
        <f t="shared" si="58"/>
        <v>42660.552465277782</v>
      </c>
      <c r="T959" s="7">
        <f t="shared" si="5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8272</v>
      </c>
      <c r="O960" s="8">
        <f t="shared" si="56"/>
        <v>8.827468785471055</v>
      </c>
      <c r="P960" s="5">
        <f t="shared" si="57"/>
        <v>51.823529411764703</v>
      </c>
      <c r="Q960" t="s">
        <v>8320</v>
      </c>
      <c r="R960" t="s">
        <v>8322</v>
      </c>
      <c r="S960" s="6">
        <f t="shared" si="58"/>
        <v>42082.802812499998</v>
      </c>
      <c r="T960" s="7">
        <f t="shared" si="5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8272</v>
      </c>
      <c r="O961" s="8">
        <f t="shared" si="56"/>
        <v>2.5733401955738548</v>
      </c>
      <c r="P961" s="5">
        <f t="shared" si="57"/>
        <v>113.62573099415205</v>
      </c>
      <c r="Q961" t="s">
        <v>8320</v>
      </c>
      <c r="R961" t="s">
        <v>8322</v>
      </c>
      <c r="S961" s="6">
        <f t="shared" si="58"/>
        <v>41993.174363425926</v>
      </c>
      <c r="T961" s="7">
        <f t="shared" si="5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8272</v>
      </c>
      <c r="O962" s="8">
        <f t="shared" si="56"/>
        <v>2.169167803547067</v>
      </c>
      <c r="P962" s="5">
        <f t="shared" si="57"/>
        <v>136.46276595744681</v>
      </c>
      <c r="Q962" t="s">
        <v>8320</v>
      </c>
      <c r="R962" t="s">
        <v>8322</v>
      </c>
      <c r="S962" s="6">
        <f t="shared" si="58"/>
        <v>42766.626793981486</v>
      </c>
      <c r="T962" s="7">
        <f t="shared" si="59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8272</v>
      </c>
      <c r="O963" s="8">
        <f t="shared" ref="O963:O1026" si="60">D963/E963</f>
        <v>2.3703186207240701</v>
      </c>
      <c r="P963" s="5">
        <f t="shared" ref="P963:P1026" si="61">E963/L963</f>
        <v>364.35454545454547</v>
      </c>
      <c r="Q963" t="s">
        <v>8320</v>
      </c>
      <c r="R963" t="s">
        <v>8322</v>
      </c>
      <c r="S963" s="6">
        <f t="shared" ref="S963:S1026" si="62">(((J963/60)/60)/24)+DATE(1970,1,1)</f>
        <v>42740.693692129629</v>
      </c>
      <c r="T963" s="7">
        <f t="shared" ref="T963:T1026" si="63">(((I963/60)/60)/24)+DATE(1970,1,1)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8272</v>
      </c>
      <c r="O964" s="8">
        <f t="shared" si="60"/>
        <v>3.5112359550561796</v>
      </c>
      <c r="P964" s="5">
        <f t="shared" si="61"/>
        <v>19.243243243243242</v>
      </c>
      <c r="Q964" t="s">
        <v>8320</v>
      </c>
      <c r="R964" t="s">
        <v>8322</v>
      </c>
      <c r="S964" s="6">
        <f t="shared" si="62"/>
        <v>42373.712418981479</v>
      </c>
      <c r="T964" s="7">
        <f t="shared" si="63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8272</v>
      </c>
      <c r="O965" s="8">
        <f t="shared" si="60"/>
        <v>92.838196286472154</v>
      </c>
      <c r="P965" s="5">
        <f t="shared" si="61"/>
        <v>41.888888888888886</v>
      </c>
      <c r="Q965" t="s">
        <v>8320</v>
      </c>
      <c r="R965" t="s">
        <v>8322</v>
      </c>
      <c r="S965" s="6">
        <f t="shared" si="62"/>
        <v>42625.635636574079</v>
      </c>
      <c r="T965" s="7">
        <f t="shared" si="63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8272</v>
      </c>
      <c r="O966" s="8">
        <f t="shared" si="60"/>
        <v>125.14220705346985</v>
      </c>
      <c r="P966" s="5">
        <f t="shared" si="61"/>
        <v>30.310344827586206</v>
      </c>
      <c r="Q966" t="s">
        <v>8320</v>
      </c>
      <c r="R966" t="s">
        <v>8322</v>
      </c>
      <c r="S966" s="6">
        <f t="shared" si="62"/>
        <v>42208.628692129627</v>
      </c>
      <c r="T966" s="7">
        <f t="shared" si="63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8272</v>
      </c>
      <c r="O967" s="8">
        <f t="shared" si="60"/>
        <v>83.892617449664428</v>
      </c>
      <c r="P967" s="5">
        <f t="shared" si="61"/>
        <v>49.666666666666664</v>
      </c>
      <c r="Q967" t="s">
        <v>8320</v>
      </c>
      <c r="R967" t="s">
        <v>8322</v>
      </c>
      <c r="S967" s="6">
        <f t="shared" si="62"/>
        <v>42637.016736111109</v>
      </c>
      <c r="T967" s="7">
        <f t="shared" si="63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8272</v>
      </c>
      <c r="O968" s="8">
        <f t="shared" si="60"/>
        <v>6.756756756756757</v>
      </c>
      <c r="P968" s="5">
        <f t="shared" si="61"/>
        <v>59.2</v>
      </c>
      <c r="Q968" t="s">
        <v>8320</v>
      </c>
      <c r="R968" t="s">
        <v>8322</v>
      </c>
      <c r="S968" s="6">
        <f t="shared" si="62"/>
        <v>42619.635787037041</v>
      </c>
      <c r="T968" s="7">
        <f t="shared" si="63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8272</v>
      </c>
      <c r="O969" s="8">
        <f t="shared" si="60"/>
        <v>5.6148231330713081</v>
      </c>
      <c r="P969" s="5">
        <f t="shared" si="61"/>
        <v>43.97530864197531</v>
      </c>
      <c r="Q969" t="s">
        <v>8320</v>
      </c>
      <c r="R969" t="s">
        <v>8322</v>
      </c>
      <c r="S969" s="6">
        <f t="shared" si="62"/>
        <v>42422.254328703704</v>
      </c>
      <c r="T969" s="7">
        <f t="shared" si="63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8272</v>
      </c>
      <c r="O970" s="8">
        <f t="shared" si="60"/>
        <v>75.471698113207552</v>
      </c>
      <c r="P970" s="5">
        <f t="shared" si="61"/>
        <v>26.5</v>
      </c>
      <c r="Q970" t="s">
        <v>8320</v>
      </c>
      <c r="R970" t="s">
        <v>8322</v>
      </c>
      <c r="S970" s="6">
        <f t="shared" si="62"/>
        <v>41836.847615740742</v>
      </c>
      <c r="T970" s="7">
        <f t="shared" si="63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8272</v>
      </c>
      <c r="O971" s="8">
        <f t="shared" si="60"/>
        <v>2.1428571428571428</v>
      </c>
      <c r="P971" s="5">
        <f t="shared" si="61"/>
        <v>1272.7272727272727</v>
      </c>
      <c r="Q971" t="s">
        <v>8320</v>
      </c>
      <c r="R971" t="s">
        <v>8322</v>
      </c>
      <c r="S971" s="6">
        <f t="shared" si="62"/>
        <v>42742.30332175926</v>
      </c>
      <c r="T971" s="7">
        <f t="shared" si="63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8272</v>
      </c>
      <c r="O972" s="8">
        <f t="shared" si="60"/>
        <v>2.1777003484320558</v>
      </c>
      <c r="P972" s="5">
        <f t="shared" si="61"/>
        <v>164</v>
      </c>
      <c r="Q972" t="s">
        <v>8320</v>
      </c>
      <c r="R972" t="s">
        <v>8322</v>
      </c>
      <c r="S972" s="6">
        <f t="shared" si="62"/>
        <v>42721.220520833333</v>
      </c>
      <c r="T972" s="7">
        <f t="shared" si="63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8272</v>
      </c>
      <c r="O973" s="8">
        <f t="shared" si="60"/>
        <v>442.47787610619469</v>
      </c>
      <c r="P973" s="5">
        <f t="shared" si="61"/>
        <v>45.2</v>
      </c>
      <c r="Q973" t="s">
        <v>8320</v>
      </c>
      <c r="R973" t="s">
        <v>8322</v>
      </c>
      <c r="S973" s="6">
        <f t="shared" si="62"/>
        <v>42111.709027777775</v>
      </c>
      <c r="T973" s="7">
        <f t="shared" si="63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8272</v>
      </c>
      <c r="O974" s="8">
        <f t="shared" si="60"/>
        <v>2.8880866425992782</v>
      </c>
      <c r="P974" s="5">
        <f t="shared" si="61"/>
        <v>153.88888888888889</v>
      </c>
      <c r="Q974" t="s">
        <v>8320</v>
      </c>
      <c r="R974" t="s">
        <v>8322</v>
      </c>
      <c r="S974" s="6">
        <f t="shared" si="62"/>
        <v>41856.865717592591</v>
      </c>
      <c r="T974" s="7">
        <f t="shared" si="63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8272</v>
      </c>
      <c r="O975" s="8">
        <f t="shared" si="60"/>
        <v>48.661800486618006</v>
      </c>
      <c r="P975" s="5">
        <f t="shared" si="61"/>
        <v>51.375</v>
      </c>
      <c r="Q975" t="s">
        <v>8320</v>
      </c>
      <c r="R975" t="s">
        <v>8322</v>
      </c>
      <c r="S975" s="6">
        <f t="shared" si="62"/>
        <v>42257.014965277776</v>
      </c>
      <c r="T975" s="7">
        <f t="shared" si="63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8272</v>
      </c>
      <c r="O976" s="8">
        <f t="shared" si="60"/>
        <v>178.57142857142858</v>
      </c>
      <c r="P976" s="5">
        <f t="shared" si="61"/>
        <v>93.333333333333329</v>
      </c>
      <c r="Q976" t="s">
        <v>8320</v>
      </c>
      <c r="R976" t="s">
        <v>8322</v>
      </c>
      <c r="S976" s="6">
        <f t="shared" si="62"/>
        <v>42424.749490740738</v>
      </c>
      <c r="T976" s="7">
        <f t="shared" si="63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8272</v>
      </c>
      <c r="O977" s="8">
        <f t="shared" si="60"/>
        <v>38.358266206367475</v>
      </c>
      <c r="P977" s="5">
        <f t="shared" si="61"/>
        <v>108.625</v>
      </c>
      <c r="Q977" t="s">
        <v>8320</v>
      </c>
      <c r="R977" t="s">
        <v>8322</v>
      </c>
      <c r="S977" s="6">
        <f t="shared" si="62"/>
        <v>42489.696585648147</v>
      </c>
      <c r="T977" s="7">
        <f t="shared" si="63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8272</v>
      </c>
      <c r="O978" s="8">
        <f t="shared" si="60"/>
        <v>51.921079958463139</v>
      </c>
      <c r="P978" s="5">
        <f t="shared" si="61"/>
        <v>160.5</v>
      </c>
      <c r="Q978" t="s">
        <v>8320</v>
      </c>
      <c r="R978" t="s">
        <v>8322</v>
      </c>
      <c r="S978" s="6">
        <f t="shared" si="62"/>
        <v>42185.058993055558</v>
      </c>
      <c r="T978" s="7">
        <f t="shared" si="63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8272</v>
      </c>
      <c r="O979" s="8">
        <f t="shared" si="60"/>
        <v>2.9702970297029703</v>
      </c>
      <c r="P979" s="5">
        <f t="shared" si="61"/>
        <v>75.75</v>
      </c>
      <c r="Q979" t="s">
        <v>8320</v>
      </c>
      <c r="R979" t="s">
        <v>8322</v>
      </c>
      <c r="S979" s="6">
        <f t="shared" si="62"/>
        <v>42391.942094907412</v>
      </c>
      <c r="T979" s="7">
        <f t="shared" si="63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8272</v>
      </c>
      <c r="O980" s="8">
        <f t="shared" si="60"/>
        <v>1.7773585681535473</v>
      </c>
      <c r="P980" s="5">
        <f t="shared" si="61"/>
        <v>790.83739837398377</v>
      </c>
      <c r="Q980" t="s">
        <v>8320</v>
      </c>
      <c r="R980" t="s">
        <v>8322</v>
      </c>
      <c r="S980" s="6">
        <f t="shared" si="62"/>
        <v>42395.309039351851</v>
      </c>
      <c r="T980" s="7">
        <f t="shared" si="63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8272</v>
      </c>
      <c r="O981" s="8">
        <f t="shared" si="60"/>
        <v>1.2074728077123704</v>
      </c>
      <c r="P981" s="5">
        <f t="shared" si="61"/>
        <v>301.93916666666667</v>
      </c>
      <c r="Q981" t="s">
        <v>8320</v>
      </c>
      <c r="R981" t="s">
        <v>8322</v>
      </c>
      <c r="S981" s="6">
        <f t="shared" si="62"/>
        <v>42506.416990740734</v>
      </c>
      <c r="T981" s="7">
        <f t="shared" si="63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8272</v>
      </c>
      <c r="O982" s="8">
        <f t="shared" si="60"/>
        <v>6.7294751009421265</v>
      </c>
      <c r="P982" s="5">
        <f t="shared" si="61"/>
        <v>47.935483870967744</v>
      </c>
      <c r="Q982" t="s">
        <v>8320</v>
      </c>
      <c r="R982" t="s">
        <v>8322</v>
      </c>
      <c r="S982" s="6">
        <f t="shared" si="62"/>
        <v>41928.904189814813</v>
      </c>
      <c r="T982" s="7">
        <f t="shared" si="63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8272</v>
      </c>
      <c r="O983" s="8">
        <f t="shared" si="60"/>
        <v>8080.727272727273</v>
      </c>
      <c r="P983" s="5">
        <f t="shared" si="61"/>
        <v>2.75</v>
      </c>
      <c r="Q983" t="s">
        <v>8320</v>
      </c>
      <c r="R983" t="s">
        <v>8322</v>
      </c>
      <c r="S983" s="6">
        <f t="shared" si="62"/>
        <v>41830.947013888886</v>
      </c>
      <c r="T983" s="7">
        <f t="shared" si="63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8272</v>
      </c>
      <c r="O984" s="8">
        <f t="shared" si="60"/>
        <v>5833.333333333333</v>
      </c>
      <c r="P984" s="5">
        <f t="shared" si="61"/>
        <v>1</v>
      </c>
      <c r="Q984" t="s">
        <v>8320</v>
      </c>
      <c r="R984" t="s">
        <v>8322</v>
      </c>
      <c r="S984" s="6">
        <f t="shared" si="62"/>
        <v>42615.753310185188</v>
      </c>
      <c r="T984" s="7">
        <f t="shared" si="63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8272</v>
      </c>
      <c r="O985" s="8">
        <f t="shared" si="60"/>
        <v>3.3891255568924588</v>
      </c>
      <c r="P985" s="5">
        <f t="shared" si="61"/>
        <v>171.79329608938548</v>
      </c>
      <c r="Q985" t="s">
        <v>8320</v>
      </c>
      <c r="R985" t="s">
        <v>8322</v>
      </c>
      <c r="S985" s="6">
        <f t="shared" si="62"/>
        <v>42574.667650462965</v>
      </c>
      <c r="T985" s="7">
        <f t="shared" si="63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8272</v>
      </c>
      <c r="O986" s="8">
        <f t="shared" si="60"/>
        <v>94.339622641509436</v>
      </c>
      <c r="P986" s="5">
        <f t="shared" si="61"/>
        <v>35.333333333333336</v>
      </c>
      <c r="Q986" t="s">
        <v>8320</v>
      </c>
      <c r="R986" t="s">
        <v>8322</v>
      </c>
      <c r="S986" s="6">
        <f t="shared" si="62"/>
        <v>42061.11583333333</v>
      </c>
      <c r="T986" s="7">
        <f t="shared" si="63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8272</v>
      </c>
      <c r="O987" s="8">
        <f t="shared" si="60"/>
        <v>15.889830508474576</v>
      </c>
      <c r="P987" s="5">
        <f t="shared" si="61"/>
        <v>82.086956521739125</v>
      </c>
      <c r="Q987" t="s">
        <v>8320</v>
      </c>
      <c r="R987" t="s">
        <v>8322</v>
      </c>
      <c r="S987" s="6">
        <f t="shared" si="62"/>
        <v>42339.967708333337</v>
      </c>
      <c r="T987" s="7">
        <f t="shared" si="63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8272</v>
      </c>
      <c r="O988" s="8">
        <f t="shared" si="60"/>
        <v>7.8431372549019605</v>
      </c>
      <c r="P988" s="5">
        <f t="shared" si="61"/>
        <v>110.8695652173913</v>
      </c>
      <c r="Q988" t="s">
        <v>8320</v>
      </c>
      <c r="R988" t="s">
        <v>8322</v>
      </c>
      <c r="S988" s="6">
        <f t="shared" si="62"/>
        <v>42324.767361111109</v>
      </c>
      <c r="T988" s="7">
        <f t="shared" si="63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8272</v>
      </c>
      <c r="O989" s="8">
        <f t="shared" si="60"/>
        <v>7.5642965204236008</v>
      </c>
      <c r="P989" s="5">
        <f t="shared" si="61"/>
        <v>161.21951219512195</v>
      </c>
      <c r="Q989" t="s">
        <v>8320</v>
      </c>
      <c r="R989" t="s">
        <v>8322</v>
      </c>
      <c r="S989" s="6">
        <f t="shared" si="62"/>
        <v>41773.294560185182</v>
      </c>
      <c r="T989" s="7">
        <f t="shared" si="63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8272</v>
      </c>
      <c r="O990" s="8" t="e">
        <f t="shared" si="60"/>
        <v>#DIV/0!</v>
      </c>
      <c r="P990" s="5" t="e">
        <f t="shared" si="61"/>
        <v>#DIV/0!</v>
      </c>
      <c r="Q990" t="s">
        <v>8320</v>
      </c>
      <c r="R990" t="s">
        <v>8322</v>
      </c>
      <c r="S990" s="6">
        <f t="shared" si="62"/>
        <v>42614.356770833328</v>
      </c>
      <c r="T990" s="7">
        <f t="shared" si="63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8272</v>
      </c>
      <c r="O991" s="8">
        <f t="shared" si="60"/>
        <v>5.9630292188431726</v>
      </c>
      <c r="P991" s="5">
        <f t="shared" si="61"/>
        <v>52.40625</v>
      </c>
      <c r="Q991" t="s">
        <v>8320</v>
      </c>
      <c r="R991" t="s">
        <v>8322</v>
      </c>
      <c r="S991" s="6">
        <f t="shared" si="62"/>
        <v>42611.933969907404</v>
      </c>
      <c r="T991" s="7">
        <f t="shared" si="63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8272</v>
      </c>
      <c r="O992" s="8">
        <f t="shared" si="60"/>
        <v>961.53846153846155</v>
      </c>
      <c r="P992" s="5">
        <f t="shared" si="61"/>
        <v>13</v>
      </c>
      <c r="Q992" t="s">
        <v>8320</v>
      </c>
      <c r="R992" t="s">
        <v>8322</v>
      </c>
      <c r="S992" s="6">
        <f t="shared" si="62"/>
        <v>41855.784305555557</v>
      </c>
      <c r="T992" s="7">
        <f t="shared" si="63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8272</v>
      </c>
      <c r="O993" s="8">
        <f t="shared" si="60"/>
        <v>23.584905660377359</v>
      </c>
      <c r="P993" s="5">
        <f t="shared" si="61"/>
        <v>30.285714285714285</v>
      </c>
      <c r="Q993" t="s">
        <v>8320</v>
      </c>
      <c r="R993" t="s">
        <v>8322</v>
      </c>
      <c r="S993" s="6">
        <f t="shared" si="62"/>
        <v>42538.75680555556</v>
      </c>
      <c r="T993" s="7">
        <f t="shared" si="63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8272</v>
      </c>
      <c r="O994" s="8">
        <f t="shared" si="60"/>
        <v>214.13276231263384</v>
      </c>
      <c r="P994" s="5">
        <f t="shared" si="61"/>
        <v>116.75</v>
      </c>
      <c r="Q994" t="s">
        <v>8320</v>
      </c>
      <c r="R994" t="s">
        <v>8322</v>
      </c>
      <c r="S994" s="6">
        <f t="shared" si="62"/>
        <v>42437.924988425926</v>
      </c>
      <c r="T994" s="7">
        <f t="shared" si="63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8272</v>
      </c>
      <c r="O995" s="8">
        <f t="shared" si="60"/>
        <v>3.9861055748533682</v>
      </c>
      <c r="P995" s="5">
        <f t="shared" si="61"/>
        <v>89.59693877551021</v>
      </c>
      <c r="Q995" t="s">
        <v>8320</v>
      </c>
      <c r="R995" t="s">
        <v>8322</v>
      </c>
      <c r="S995" s="6">
        <f t="shared" si="62"/>
        <v>42652.964907407411</v>
      </c>
      <c r="T995" s="7">
        <f t="shared" si="63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8272</v>
      </c>
      <c r="O996" s="8">
        <f t="shared" si="60"/>
        <v>42.835724994645531</v>
      </c>
      <c r="P996" s="5">
        <f t="shared" si="61"/>
        <v>424.45454545454544</v>
      </c>
      <c r="Q996" t="s">
        <v>8320</v>
      </c>
      <c r="R996" t="s">
        <v>8322</v>
      </c>
      <c r="S996" s="6">
        <f t="shared" si="62"/>
        <v>41921.263078703705</v>
      </c>
      <c r="T996" s="7">
        <f t="shared" si="63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8272</v>
      </c>
      <c r="O997" s="8">
        <f t="shared" si="60"/>
        <v>13.774104683195592</v>
      </c>
      <c r="P997" s="5">
        <f t="shared" si="61"/>
        <v>80.666666666666671</v>
      </c>
      <c r="Q997" t="s">
        <v>8320</v>
      </c>
      <c r="R997" t="s">
        <v>8322</v>
      </c>
      <c r="S997" s="6">
        <f t="shared" si="62"/>
        <v>41947.940740740742</v>
      </c>
      <c r="T997" s="7">
        <f t="shared" si="63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8272</v>
      </c>
      <c r="O998" s="8">
        <f t="shared" si="60"/>
        <v>61.53846153846154</v>
      </c>
      <c r="P998" s="5">
        <f t="shared" si="61"/>
        <v>13</v>
      </c>
      <c r="Q998" t="s">
        <v>8320</v>
      </c>
      <c r="R998" t="s">
        <v>8322</v>
      </c>
      <c r="S998" s="6">
        <f t="shared" si="62"/>
        <v>41817.866435185184</v>
      </c>
      <c r="T998" s="7">
        <f t="shared" si="63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8272</v>
      </c>
      <c r="O999" s="8">
        <f t="shared" si="60"/>
        <v>76.92307692307692</v>
      </c>
      <c r="P999" s="5">
        <f t="shared" si="61"/>
        <v>8.125</v>
      </c>
      <c r="Q999" t="s">
        <v>8320</v>
      </c>
      <c r="R999" t="s">
        <v>8322</v>
      </c>
      <c r="S999" s="6">
        <f t="shared" si="62"/>
        <v>41941.10297453704</v>
      </c>
      <c r="T999" s="7">
        <f t="shared" si="63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8272</v>
      </c>
      <c r="O1000" s="8">
        <f t="shared" si="60"/>
        <v>1.7076988757649068</v>
      </c>
      <c r="P1000" s="5">
        <f t="shared" si="61"/>
        <v>153.42794759825327</v>
      </c>
      <c r="Q1000" t="s">
        <v>8320</v>
      </c>
      <c r="R1000" t="s">
        <v>8322</v>
      </c>
      <c r="S1000" s="6">
        <f t="shared" si="62"/>
        <v>42282.168993055559</v>
      </c>
      <c r="T1000" s="7">
        <f t="shared" si="63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8272</v>
      </c>
      <c r="O1001" s="8">
        <f t="shared" si="60"/>
        <v>12.83916802191218</v>
      </c>
      <c r="P1001" s="5">
        <f t="shared" si="61"/>
        <v>292.07499999999999</v>
      </c>
      <c r="Q1001" t="s">
        <v>8320</v>
      </c>
      <c r="R1001" t="s">
        <v>8322</v>
      </c>
      <c r="S1001" s="6">
        <f t="shared" si="62"/>
        <v>41926.29965277778</v>
      </c>
      <c r="T1001" s="7">
        <f t="shared" si="63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8272</v>
      </c>
      <c r="O1002" s="8">
        <f t="shared" si="60"/>
        <v>45.132163034705407</v>
      </c>
      <c r="P1002" s="5">
        <f t="shared" si="61"/>
        <v>3304</v>
      </c>
      <c r="Q1002" t="s">
        <v>8320</v>
      </c>
      <c r="R1002" t="s">
        <v>8322</v>
      </c>
      <c r="S1002" s="6">
        <f t="shared" si="62"/>
        <v>42749.059722222228</v>
      </c>
      <c r="T1002" s="7">
        <f t="shared" si="63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8272</v>
      </c>
      <c r="O1003" s="8">
        <f t="shared" si="60"/>
        <v>0.96153846153846156</v>
      </c>
      <c r="P1003" s="5">
        <f t="shared" si="61"/>
        <v>1300</v>
      </c>
      <c r="Q1003" t="s">
        <v>8320</v>
      </c>
      <c r="R1003" t="s">
        <v>8322</v>
      </c>
      <c r="S1003" s="6">
        <f t="shared" si="62"/>
        <v>42720.720057870371</v>
      </c>
      <c r="T1003" s="7">
        <f t="shared" si="63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8272</v>
      </c>
      <c r="O1004" s="8">
        <f t="shared" si="60"/>
        <v>3.3780405405405407</v>
      </c>
      <c r="P1004" s="5">
        <f t="shared" si="61"/>
        <v>134.54545454545453</v>
      </c>
      <c r="Q1004" t="s">
        <v>8320</v>
      </c>
      <c r="R1004" t="s">
        <v>8322</v>
      </c>
      <c r="S1004" s="6">
        <f t="shared" si="62"/>
        <v>42325.684189814812</v>
      </c>
      <c r="T1004" s="7">
        <f t="shared" si="63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8272</v>
      </c>
      <c r="O1005" s="8">
        <f t="shared" si="60"/>
        <v>6.2285892245406416</v>
      </c>
      <c r="P1005" s="5">
        <f t="shared" si="61"/>
        <v>214.06666666666666</v>
      </c>
      <c r="Q1005" t="s">
        <v>8320</v>
      </c>
      <c r="R1005" t="s">
        <v>8322</v>
      </c>
      <c r="S1005" s="6">
        <f t="shared" si="62"/>
        <v>42780.709039351852</v>
      </c>
      <c r="T1005" s="7">
        <f t="shared" si="63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8272</v>
      </c>
      <c r="O1006" s="8">
        <f t="shared" si="60"/>
        <v>1.2164266251459712</v>
      </c>
      <c r="P1006" s="5">
        <f t="shared" si="61"/>
        <v>216.33684210526314</v>
      </c>
      <c r="Q1006" t="s">
        <v>8320</v>
      </c>
      <c r="R1006" t="s">
        <v>8322</v>
      </c>
      <c r="S1006" s="6">
        <f t="shared" si="62"/>
        <v>42388.708645833336</v>
      </c>
      <c r="T1006" s="7">
        <f t="shared" si="63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8272</v>
      </c>
      <c r="O1007" s="8">
        <f t="shared" si="60"/>
        <v>1.3324272827810422</v>
      </c>
      <c r="P1007" s="5">
        <f t="shared" si="61"/>
        <v>932.31055900621118</v>
      </c>
      <c r="Q1007" t="s">
        <v>8320</v>
      </c>
      <c r="R1007" t="s">
        <v>8322</v>
      </c>
      <c r="S1007" s="6">
        <f t="shared" si="62"/>
        <v>42276.624803240738</v>
      </c>
      <c r="T1007" s="7">
        <f t="shared" si="63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8272</v>
      </c>
      <c r="O1008" s="8">
        <f t="shared" si="60"/>
        <v>17.094017094017094</v>
      </c>
      <c r="P1008" s="5">
        <f t="shared" si="61"/>
        <v>29.25</v>
      </c>
      <c r="Q1008" t="s">
        <v>8320</v>
      </c>
      <c r="R1008" t="s">
        <v>8322</v>
      </c>
      <c r="S1008" s="6">
        <f t="shared" si="62"/>
        <v>41977.040185185186</v>
      </c>
      <c r="T1008" s="7">
        <f t="shared" si="63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8272</v>
      </c>
      <c r="O1009" s="8">
        <f t="shared" si="60"/>
        <v>2.256317689530686</v>
      </c>
      <c r="P1009" s="5">
        <f t="shared" si="61"/>
        <v>174.94736842105263</v>
      </c>
      <c r="Q1009" t="s">
        <v>8320</v>
      </c>
      <c r="R1009" t="s">
        <v>8322</v>
      </c>
      <c r="S1009" s="6">
        <f t="shared" si="62"/>
        <v>42676.583599537036</v>
      </c>
      <c r="T1009" s="7">
        <f t="shared" si="63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8272</v>
      </c>
      <c r="O1010" s="8">
        <f t="shared" si="60"/>
        <v>374</v>
      </c>
      <c r="P1010" s="5">
        <f t="shared" si="61"/>
        <v>250</v>
      </c>
      <c r="Q1010" t="s">
        <v>8320</v>
      </c>
      <c r="R1010" t="s">
        <v>8322</v>
      </c>
      <c r="S1010" s="6">
        <f t="shared" si="62"/>
        <v>42702.809201388889</v>
      </c>
      <c r="T1010" s="7">
        <f t="shared" si="63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8272</v>
      </c>
      <c r="O1011" s="8">
        <f t="shared" si="60"/>
        <v>7.6161462300076161</v>
      </c>
      <c r="P1011" s="5">
        <f t="shared" si="61"/>
        <v>65</v>
      </c>
      <c r="Q1011" t="s">
        <v>8320</v>
      </c>
      <c r="R1011" t="s">
        <v>8322</v>
      </c>
      <c r="S1011" s="6">
        <f t="shared" si="62"/>
        <v>42510.604699074072</v>
      </c>
      <c r="T1011" s="7">
        <f t="shared" si="63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8272</v>
      </c>
      <c r="O1012" s="8">
        <f t="shared" si="60"/>
        <v>523.86363636363637</v>
      </c>
      <c r="P1012" s="5">
        <f t="shared" si="61"/>
        <v>55</v>
      </c>
      <c r="Q1012" t="s">
        <v>8320</v>
      </c>
      <c r="R1012" t="s">
        <v>8322</v>
      </c>
      <c r="S1012" s="6">
        <f t="shared" si="62"/>
        <v>42561.829421296294</v>
      </c>
      <c r="T1012" s="7">
        <f t="shared" si="63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8272</v>
      </c>
      <c r="O1013" s="8">
        <f t="shared" si="60"/>
        <v>266.66666666666669</v>
      </c>
      <c r="P1013" s="5">
        <f t="shared" si="61"/>
        <v>75</v>
      </c>
      <c r="Q1013" t="s">
        <v>8320</v>
      </c>
      <c r="R1013" t="s">
        <v>8322</v>
      </c>
      <c r="S1013" s="6">
        <f t="shared" si="62"/>
        <v>41946.898090277777</v>
      </c>
      <c r="T1013" s="7">
        <f t="shared" si="63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8272</v>
      </c>
      <c r="O1014" s="8">
        <f t="shared" si="60"/>
        <v>4.6435989080298549E-3</v>
      </c>
      <c r="P1014" s="5">
        <f t="shared" si="61"/>
        <v>1389.3561935483872</v>
      </c>
      <c r="Q1014" t="s">
        <v>8320</v>
      </c>
      <c r="R1014" t="s">
        <v>8322</v>
      </c>
      <c r="S1014" s="6">
        <f t="shared" si="62"/>
        <v>42714.440416666665</v>
      </c>
      <c r="T1014" s="7">
        <f t="shared" si="63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8272</v>
      </c>
      <c r="O1015" s="8">
        <f t="shared" si="60"/>
        <v>2.896200185356812</v>
      </c>
      <c r="P1015" s="5">
        <f t="shared" si="61"/>
        <v>95.911111111111111</v>
      </c>
      <c r="Q1015" t="s">
        <v>8320</v>
      </c>
      <c r="R1015" t="s">
        <v>8322</v>
      </c>
      <c r="S1015" s="6">
        <f t="shared" si="62"/>
        <v>42339.833981481483</v>
      </c>
      <c r="T1015" s="7">
        <f t="shared" si="63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8272</v>
      </c>
      <c r="O1016" s="8">
        <f t="shared" si="60"/>
        <v>3.2679738562091503</v>
      </c>
      <c r="P1016" s="5">
        <f t="shared" si="61"/>
        <v>191.25</v>
      </c>
      <c r="Q1016" t="s">
        <v>8320</v>
      </c>
      <c r="R1016" t="s">
        <v>8322</v>
      </c>
      <c r="S1016" s="6">
        <f t="shared" si="62"/>
        <v>41955.002488425926</v>
      </c>
      <c r="T1016" s="7">
        <f t="shared" si="63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8272</v>
      </c>
      <c r="O1017" s="8">
        <f t="shared" si="60"/>
        <v>37.5</v>
      </c>
      <c r="P1017" s="5">
        <f t="shared" si="61"/>
        <v>40</v>
      </c>
      <c r="Q1017" t="s">
        <v>8320</v>
      </c>
      <c r="R1017" t="s">
        <v>8322</v>
      </c>
      <c r="S1017" s="6">
        <f t="shared" si="62"/>
        <v>42303.878414351857</v>
      </c>
      <c r="T1017" s="7">
        <f t="shared" si="63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8272</v>
      </c>
      <c r="O1018" s="8">
        <f t="shared" si="60"/>
        <v>35.186488388458834</v>
      </c>
      <c r="P1018" s="5">
        <f t="shared" si="61"/>
        <v>74.78947368421052</v>
      </c>
      <c r="Q1018" t="s">
        <v>8320</v>
      </c>
      <c r="R1018" t="s">
        <v>8322</v>
      </c>
      <c r="S1018" s="6">
        <f t="shared" si="62"/>
        <v>42422.107129629629</v>
      </c>
      <c r="T1018" s="7">
        <f t="shared" si="63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8272</v>
      </c>
      <c r="O1019" s="8">
        <f t="shared" si="60"/>
        <v>4.3708586114656365</v>
      </c>
      <c r="P1019" s="5">
        <f t="shared" si="61"/>
        <v>161.11830985915492</v>
      </c>
      <c r="Q1019" t="s">
        <v>8320</v>
      </c>
      <c r="R1019" t="s">
        <v>8322</v>
      </c>
      <c r="S1019" s="6">
        <f t="shared" si="62"/>
        <v>42289.675173611111</v>
      </c>
      <c r="T1019" s="7">
        <f t="shared" si="63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8272</v>
      </c>
      <c r="O1020" s="8">
        <f t="shared" si="60"/>
        <v>32.206119162640903</v>
      </c>
      <c r="P1020" s="5">
        <f t="shared" si="61"/>
        <v>88.714285714285708</v>
      </c>
      <c r="Q1020" t="s">
        <v>8320</v>
      </c>
      <c r="R1020" t="s">
        <v>8322</v>
      </c>
      <c r="S1020" s="6">
        <f t="shared" si="62"/>
        <v>42535.492280092592</v>
      </c>
      <c r="T1020" s="7">
        <f t="shared" si="63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8272</v>
      </c>
      <c r="O1021" s="8">
        <f t="shared" si="60"/>
        <v>2.112676056338028</v>
      </c>
      <c r="P1021" s="5">
        <f t="shared" si="61"/>
        <v>53.25</v>
      </c>
      <c r="Q1021" t="s">
        <v>8320</v>
      </c>
      <c r="R1021" t="s">
        <v>8322</v>
      </c>
      <c r="S1021" s="6">
        <f t="shared" si="62"/>
        <v>42009.973946759259</v>
      </c>
      <c r="T1021" s="7">
        <f t="shared" si="63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 s="8">
        <f t="shared" si="60"/>
        <v>0.48650345260514755</v>
      </c>
      <c r="P1022" s="5">
        <f t="shared" si="61"/>
        <v>106.2</v>
      </c>
      <c r="Q1022" t="s">
        <v>8326</v>
      </c>
      <c r="R1022" t="s">
        <v>8331</v>
      </c>
      <c r="S1022" s="6">
        <f t="shared" si="62"/>
        <v>42127.069548611107</v>
      </c>
      <c r="T1022" s="7">
        <f t="shared" si="63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 s="8">
        <f t="shared" si="60"/>
        <v>0.28424945353042558</v>
      </c>
      <c r="P1023" s="5">
        <f t="shared" si="61"/>
        <v>22.079728033472804</v>
      </c>
      <c r="Q1023" t="s">
        <v>8326</v>
      </c>
      <c r="R1023" t="s">
        <v>8331</v>
      </c>
      <c r="S1023" s="6">
        <f t="shared" si="62"/>
        <v>42271.251979166671</v>
      </c>
      <c r="T1023" s="7">
        <f t="shared" si="63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 s="8">
        <f t="shared" si="60"/>
        <v>0.8703220191470844</v>
      </c>
      <c r="P1024" s="5">
        <f t="shared" si="61"/>
        <v>31.054054054054053</v>
      </c>
      <c r="Q1024" t="s">
        <v>8326</v>
      </c>
      <c r="R1024" t="s">
        <v>8331</v>
      </c>
      <c r="S1024" s="6">
        <f t="shared" si="62"/>
        <v>42111.646724537044</v>
      </c>
      <c r="T1024" s="7">
        <f t="shared" si="63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 s="8">
        <f t="shared" si="60"/>
        <v>0.42167404596247099</v>
      </c>
      <c r="P1025" s="5">
        <f t="shared" si="61"/>
        <v>36.206106870229007</v>
      </c>
      <c r="Q1025" t="s">
        <v>8326</v>
      </c>
      <c r="R1025" t="s">
        <v>8331</v>
      </c>
      <c r="S1025" s="6">
        <f t="shared" si="62"/>
        <v>42145.919687500005</v>
      </c>
      <c r="T1025" s="7">
        <f t="shared" si="63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 s="8">
        <f t="shared" si="60"/>
        <v>0.84290202739010145</v>
      </c>
      <c r="P1026" s="5">
        <f t="shared" si="61"/>
        <v>388.9762295081967</v>
      </c>
      <c r="Q1026" t="s">
        <v>8326</v>
      </c>
      <c r="R1026" t="s">
        <v>8331</v>
      </c>
      <c r="S1026" s="6">
        <f t="shared" si="62"/>
        <v>42370.580590277779</v>
      </c>
      <c r="T1026" s="7">
        <f t="shared" si="63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 s="8">
        <f t="shared" ref="O1027:O1090" si="64">D1027/E1027</f>
        <v>0.90968373935117708</v>
      </c>
      <c r="P1027" s="5">
        <f t="shared" ref="P1027:P1090" si="65">E1027/L1027</f>
        <v>71.848571428571432</v>
      </c>
      <c r="Q1027" t="s">
        <v>8326</v>
      </c>
      <c r="R1027" t="s">
        <v>8331</v>
      </c>
      <c r="S1027" s="6">
        <f t="shared" ref="S1027:S1090" si="66">(((J1027/60)/60)/24)+DATE(1970,1,1)</f>
        <v>42049.833761574075</v>
      </c>
      <c r="T1027" s="7">
        <f t="shared" ref="T1027:T1090" si="67">(((I1027/60)/60)/24)+DATE(1970,1,1)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 s="8">
        <f t="shared" si="64"/>
        <v>0.99991714972188017</v>
      </c>
      <c r="P1028" s="5">
        <f t="shared" si="65"/>
        <v>57.381803278688523</v>
      </c>
      <c r="Q1028" t="s">
        <v>8326</v>
      </c>
      <c r="R1028" t="s">
        <v>8331</v>
      </c>
      <c r="S1028" s="6">
        <f t="shared" si="66"/>
        <v>42426.407592592594</v>
      </c>
      <c r="T1028" s="7">
        <f t="shared" si="67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 s="8">
        <f t="shared" si="64"/>
        <v>0.96999870684081213</v>
      </c>
      <c r="P1029" s="5">
        <f t="shared" si="65"/>
        <v>69.666666666666671</v>
      </c>
      <c r="Q1029" t="s">
        <v>8326</v>
      </c>
      <c r="R1029" t="s">
        <v>8331</v>
      </c>
      <c r="S1029" s="6">
        <f t="shared" si="66"/>
        <v>41905.034108796295</v>
      </c>
      <c r="T1029" s="7">
        <f t="shared" si="67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 s="8">
        <f t="shared" si="64"/>
        <v>0.85273300929478979</v>
      </c>
      <c r="P1030" s="5">
        <f t="shared" si="65"/>
        <v>45.988235294117644</v>
      </c>
      <c r="Q1030" t="s">
        <v>8326</v>
      </c>
      <c r="R1030" t="s">
        <v>8331</v>
      </c>
      <c r="S1030" s="6">
        <f t="shared" si="66"/>
        <v>42755.627372685187</v>
      </c>
      <c r="T1030" s="7">
        <f t="shared" si="67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 s="8">
        <f t="shared" si="64"/>
        <v>0.8947745168217609</v>
      </c>
      <c r="P1031" s="5">
        <f t="shared" si="65"/>
        <v>79.262411347517727</v>
      </c>
      <c r="Q1031" t="s">
        <v>8326</v>
      </c>
      <c r="R1031" t="s">
        <v>8331</v>
      </c>
      <c r="S1031" s="6">
        <f t="shared" si="66"/>
        <v>42044.711886574078</v>
      </c>
      <c r="T1031" s="7">
        <f t="shared" si="67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 s="8">
        <f t="shared" si="64"/>
        <v>0.29231218941829873</v>
      </c>
      <c r="P1032" s="5">
        <f t="shared" si="65"/>
        <v>43.031446540880502</v>
      </c>
      <c r="Q1032" t="s">
        <v>8326</v>
      </c>
      <c r="R1032" t="s">
        <v>8331</v>
      </c>
      <c r="S1032" s="6">
        <f t="shared" si="66"/>
        <v>42611.483206018514</v>
      </c>
      <c r="T1032" s="7">
        <f t="shared" si="67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 s="8">
        <f t="shared" si="64"/>
        <v>0.93109869646182497</v>
      </c>
      <c r="P1033" s="5">
        <f t="shared" si="65"/>
        <v>108.48484848484848</v>
      </c>
      <c r="Q1033" t="s">
        <v>8326</v>
      </c>
      <c r="R1033" t="s">
        <v>8331</v>
      </c>
      <c r="S1033" s="6">
        <f t="shared" si="66"/>
        <v>42324.764004629629</v>
      </c>
      <c r="T1033" s="7">
        <f t="shared" si="67"/>
        <v>42354.764004629629</v>
      </c>
    </row>
    <row r="1034" spans="1:20" ht="15.7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 s="8">
        <f t="shared" si="64"/>
        <v>0.92168415590799546</v>
      </c>
      <c r="P1034" s="5">
        <f t="shared" si="65"/>
        <v>61.029583333333335</v>
      </c>
      <c r="Q1034" t="s">
        <v>8326</v>
      </c>
      <c r="R1034" t="s">
        <v>8331</v>
      </c>
      <c r="S1034" s="6">
        <f t="shared" si="66"/>
        <v>42514.666956018518</v>
      </c>
      <c r="T1034" s="7">
        <f t="shared" si="67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 s="8">
        <f t="shared" si="64"/>
        <v>0.97218155197657397</v>
      </c>
      <c r="P1035" s="5">
        <f t="shared" si="65"/>
        <v>50.592592592592595</v>
      </c>
      <c r="Q1035" t="s">
        <v>8326</v>
      </c>
      <c r="R1035" t="s">
        <v>8331</v>
      </c>
      <c r="S1035" s="6">
        <f t="shared" si="66"/>
        <v>42688.732407407413</v>
      </c>
      <c r="T1035" s="7">
        <f t="shared" si="67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 s="8">
        <f t="shared" si="64"/>
        <v>0.76922011849066707</v>
      </c>
      <c r="P1036" s="5">
        <f t="shared" si="65"/>
        <v>39.157168674698795</v>
      </c>
      <c r="Q1036" t="s">
        <v>8326</v>
      </c>
      <c r="R1036" t="s">
        <v>8331</v>
      </c>
      <c r="S1036" s="6">
        <f t="shared" si="66"/>
        <v>42555.166712962964</v>
      </c>
      <c r="T1036" s="7">
        <f t="shared" si="67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 s="8">
        <f t="shared" si="64"/>
        <v>0.92891760904684972</v>
      </c>
      <c r="P1037" s="5">
        <f t="shared" si="65"/>
        <v>65.15789473684211</v>
      </c>
      <c r="Q1037" t="s">
        <v>8326</v>
      </c>
      <c r="R1037" t="s">
        <v>8331</v>
      </c>
      <c r="S1037" s="6">
        <f t="shared" si="66"/>
        <v>42016.641435185185</v>
      </c>
      <c r="T1037" s="7">
        <f t="shared" si="67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 s="8">
        <f t="shared" si="64"/>
        <v>0.88999291961188398</v>
      </c>
      <c r="P1038" s="5">
        <f t="shared" si="65"/>
        <v>23.963127962085309</v>
      </c>
      <c r="Q1038" t="s">
        <v>8326</v>
      </c>
      <c r="R1038" t="s">
        <v>8331</v>
      </c>
      <c r="S1038" s="6">
        <f t="shared" si="66"/>
        <v>41249.448958333334</v>
      </c>
      <c r="T1038" s="7">
        <f t="shared" si="67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 s="8">
        <f t="shared" si="64"/>
        <v>0.97943192948090108</v>
      </c>
      <c r="P1039" s="5">
        <f t="shared" si="65"/>
        <v>48.61904761904762</v>
      </c>
      <c r="Q1039" t="s">
        <v>8326</v>
      </c>
      <c r="R1039" t="s">
        <v>8331</v>
      </c>
      <c r="S1039" s="6">
        <f t="shared" si="66"/>
        <v>42119.822476851856</v>
      </c>
      <c r="T1039" s="7">
        <f t="shared" si="67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 s="8">
        <f t="shared" si="64"/>
        <v>0.68807339449541283</v>
      </c>
      <c r="P1040" s="5">
        <f t="shared" si="65"/>
        <v>35.73770491803279</v>
      </c>
      <c r="Q1040" t="s">
        <v>8326</v>
      </c>
      <c r="R1040" t="s">
        <v>8331</v>
      </c>
      <c r="S1040" s="6">
        <f t="shared" si="66"/>
        <v>42418.231747685189</v>
      </c>
      <c r="T1040" s="7">
        <f t="shared" si="67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 s="8">
        <f t="shared" si="64"/>
        <v>0.78003120124804992</v>
      </c>
      <c r="P1041" s="5">
        <f t="shared" si="65"/>
        <v>21.366666666666667</v>
      </c>
      <c r="Q1041" t="s">
        <v>8326</v>
      </c>
      <c r="R1041" t="s">
        <v>8331</v>
      </c>
      <c r="S1041" s="6">
        <f t="shared" si="66"/>
        <v>42692.109328703707</v>
      </c>
      <c r="T1041" s="7">
        <f t="shared" si="67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8280</v>
      </c>
      <c r="O1042" s="8">
        <f t="shared" si="64"/>
        <v>340</v>
      </c>
      <c r="P1042" s="5">
        <f t="shared" si="65"/>
        <v>250</v>
      </c>
      <c r="Q1042" t="s">
        <v>8332</v>
      </c>
      <c r="R1042" t="s">
        <v>8333</v>
      </c>
      <c r="S1042" s="6">
        <f t="shared" si="66"/>
        <v>42579.708437499998</v>
      </c>
      <c r="T1042" s="7">
        <f t="shared" si="67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8280</v>
      </c>
      <c r="O1043" s="8" t="e">
        <f t="shared" si="64"/>
        <v>#DIV/0!</v>
      </c>
      <c r="P1043" s="5" t="e">
        <f t="shared" si="65"/>
        <v>#DIV/0!</v>
      </c>
      <c r="Q1043" t="s">
        <v>8332</v>
      </c>
      <c r="R1043" t="s">
        <v>8333</v>
      </c>
      <c r="S1043" s="6">
        <f t="shared" si="66"/>
        <v>41831.060092592597</v>
      </c>
      <c r="T1043" s="7">
        <f t="shared" si="67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8280</v>
      </c>
      <c r="O1044" s="8">
        <f t="shared" si="64"/>
        <v>65</v>
      </c>
      <c r="P1044" s="5">
        <f t="shared" si="65"/>
        <v>10</v>
      </c>
      <c r="Q1044" t="s">
        <v>8332</v>
      </c>
      <c r="R1044" t="s">
        <v>8333</v>
      </c>
      <c r="S1044" s="6">
        <f t="shared" si="66"/>
        <v>41851.696157407408</v>
      </c>
      <c r="T1044" s="7">
        <f t="shared" si="67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8280</v>
      </c>
      <c r="O1045" s="8">
        <f t="shared" si="64"/>
        <v>11.713716762328687</v>
      </c>
      <c r="P1045" s="5">
        <f t="shared" si="65"/>
        <v>29.236301369863014</v>
      </c>
      <c r="Q1045" t="s">
        <v>8332</v>
      </c>
      <c r="R1045" t="s">
        <v>8333</v>
      </c>
      <c r="S1045" s="6">
        <f t="shared" si="66"/>
        <v>42114.252951388888</v>
      </c>
      <c r="T1045" s="7">
        <f t="shared" si="67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8280</v>
      </c>
      <c r="O1046" s="8">
        <f t="shared" si="64"/>
        <v>1166.6666666666667</v>
      </c>
      <c r="P1046" s="5">
        <f t="shared" si="65"/>
        <v>3</v>
      </c>
      <c r="Q1046" t="s">
        <v>8332</v>
      </c>
      <c r="R1046" t="s">
        <v>8333</v>
      </c>
      <c r="S1046" s="6">
        <f t="shared" si="66"/>
        <v>42011.925937499997</v>
      </c>
      <c r="T1046" s="7">
        <f t="shared" si="67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8280</v>
      </c>
      <c r="O1047" s="8">
        <f t="shared" si="64"/>
        <v>37.593984962406012</v>
      </c>
      <c r="P1047" s="5">
        <f t="shared" si="65"/>
        <v>33.25</v>
      </c>
      <c r="Q1047" t="s">
        <v>8332</v>
      </c>
      <c r="R1047" t="s">
        <v>8333</v>
      </c>
      <c r="S1047" s="6">
        <f t="shared" si="66"/>
        <v>41844.874421296299</v>
      </c>
      <c r="T1047" s="7">
        <f t="shared" si="67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8280</v>
      </c>
      <c r="O1048" s="8" t="e">
        <f t="shared" si="64"/>
        <v>#DIV/0!</v>
      </c>
      <c r="P1048" s="5" t="e">
        <f t="shared" si="65"/>
        <v>#DIV/0!</v>
      </c>
      <c r="Q1048" t="s">
        <v>8332</v>
      </c>
      <c r="R1048" t="s">
        <v>8333</v>
      </c>
      <c r="S1048" s="6">
        <f t="shared" si="66"/>
        <v>42319.851388888885</v>
      </c>
      <c r="T1048" s="7">
        <f t="shared" si="67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8280</v>
      </c>
      <c r="O1049" s="8">
        <f t="shared" si="64"/>
        <v>2000</v>
      </c>
      <c r="P1049" s="5">
        <f t="shared" si="65"/>
        <v>1</v>
      </c>
      <c r="Q1049" t="s">
        <v>8332</v>
      </c>
      <c r="R1049" t="s">
        <v>8333</v>
      </c>
      <c r="S1049" s="6">
        <f t="shared" si="66"/>
        <v>41918.818460648145</v>
      </c>
      <c r="T1049" s="7">
        <f t="shared" si="67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8280</v>
      </c>
      <c r="O1050" s="8">
        <f t="shared" si="64"/>
        <v>70.754716981132077</v>
      </c>
      <c r="P1050" s="5">
        <f t="shared" si="65"/>
        <v>53</v>
      </c>
      <c r="Q1050" t="s">
        <v>8332</v>
      </c>
      <c r="R1050" t="s">
        <v>8333</v>
      </c>
      <c r="S1050" s="6">
        <f t="shared" si="66"/>
        <v>42598.053113425922</v>
      </c>
      <c r="T1050" s="7">
        <f t="shared" si="67"/>
        <v>42638.053113425922</v>
      </c>
    </row>
    <row r="1051" spans="1:20" ht="15.7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8280</v>
      </c>
      <c r="O1051" s="8" t="e">
        <f t="shared" si="64"/>
        <v>#DIV/0!</v>
      </c>
      <c r="P1051" s="5" t="e">
        <f t="shared" si="65"/>
        <v>#DIV/0!</v>
      </c>
      <c r="Q1051" t="s">
        <v>8332</v>
      </c>
      <c r="R1051" t="s">
        <v>8333</v>
      </c>
      <c r="S1051" s="6">
        <f t="shared" si="66"/>
        <v>42382.431076388893</v>
      </c>
      <c r="T1051" s="7">
        <f t="shared" si="67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8280</v>
      </c>
      <c r="O1052" s="8" t="e">
        <f t="shared" si="64"/>
        <v>#DIV/0!</v>
      </c>
      <c r="P1052" s="5" t="e">
        <f t="shared" si="65"/>
        <v>#DIV/0!</v>
      </c>
      <c r="Q1052" t="s">
        <v>8332</v>
      </c>
      <c r="R1052" t="s">
        <v>8333</v>
      </c>
      <c r="S1052" s="6">
        <f t="shared" si="66"/>
        <v>42231.7971875</v>
      </c>
      <c r="T1052" s="7">
        <f t="shared" si="67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8280</v>
      </c>
      <c r="O1053" s="8" t="e">
        <f t="shared" si="64"/>
        <v>#DIV/0!</v>
      </c>
      <c r="P1053" s="5" t="e">
        <f t="shared" si="65"/>
        <v>#DIV/0!</v>
      </c>
      <c r="Q1053" t="s">
        <v>8332</v>
      </c>
      <c r="R1053" t="s">
        <v>8333</v>
      </c>
      <c r="S1053" s="6">
        <f t="shared" si="66"/>
        <v>41850.014178240745</v>
      </c>
      <c r="T1053" s="7">
        <f t="shared" si="67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8280</v>
      </c>
      <c r="O1054" s="8" t="e">
        <f t="shared" si="64"/>
        <v>#DIV/0!</v>
      </c>
      <c r="P1054" s="5" t="e">
        <f t="shared" si="65"/>
        <v>#DIV/0!</v>
      </c>
      <c r="Q1054" t="s">
        <v>8332</v>
      </c>
      <c r="R1054" t="s">
        <v>8333</v>
      </c>
      <c r="S1054" s="6">
        <f t="shared" si="66"/>
        <v>42483.797395833331</v>
      </c>
      <c r="T1054" s="7">
        <f t="shared" si="67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8280</v>
      </c>
      <c r="O1055" s="8">
        <f t="shared" si="64"/>
        <v>100</v>
      </c>
      <c r="P1055" s="5">
        <f t="shared" si="65"/>
        <v>15</v>
      </c>
      <c r="Q1055" t="s">
        <v>8332</v>
      </c>
      <c r="R1055" t="s">
        <v>8333</v>
      </c>
      <c r="S1055" s="6">
        <f t="shared" si="66"/>
        <v>42775.172824074078</v>
      </c>
      <c r="T1055" s="7">
        <f t="shared" si="67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8280</v>
      </c>
      <c r="O1056" s="8" t="e">
        <f t="shared" si="64"/>
        <v>#DIV/0!</v>
      </c>
      <c r="P1056" s="5" t="e">
        <f t="shared" si="65"/>
        <v>#DIV/0!</v>
      </c>
      <c r="Q1056" t="s">
        <v>8332</v>
      </c>
      <c r="R1056" t="s">
        <v>8333</v>
      </c>
      <c r="S1056" s="6">
        <f t="shared" si="66"/>
        <v>41831.851840277777</v>
      </c>
      <c r="T1056" s="7">
        <f t="shared" si="67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8280</v>
      </c>
      <c r="O1057" s="8" t="e">
        <f t="shared" si="64"/>
        <v>#DIV/0!</v>
      </c>
      <c r="P1057" s="5" t="e">
        <f t="shared" si="65"/>
        <v>#DIV/0!</v>
      </c>
      <c r="Q1057" t="s">
        <v>8332</v>
      </c>
      <c r="R1057" t="s">
        <v>8333</v>
      </c>
      <c r="S1057" s="6">
        <f t="shared" si="66"/>
        <v>42406.992418981477</v>
      </c>
      <c r="T1057" s="7">
        <f t="shared" si="67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8280</v>
      </c>
      <c r="O1058" s="8" t="e">
        <f t="shared" si="64"/>
        <v>#DIV/0!</v>
      </c>
      <c r="P1058" s="5" t="e">
        <f t="shared" si="65"/>
        <v>#DIV/0!</v>
      </c>
      <c r="Q1058" t="s">
        <v>8332</v>
      </c>
      <c r="R1058" t="s">
        <v>8333</v>
      </c>
      <c r="S1058" s="6">
        <f t="shared" si="66"/>
        <v>42058.719641203701</v>
      </c>
      <c r="T1058" s="7">
        <f t="shared" si="67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8280</v>
      </c>
      <c r="O1059" s="8" t="e">
        <f t="shared" si="64"/>
        <v>#DIV/0!</v>
      </c>
      <c r="P1059" s="5" t="e">
        <f t="shared" si="65"/>
        <v>#DIV/0!</v>
      </c>
      <c r="Q1059" t="s">
        <v>8332</v>
      </c>
      <c r="R1059" t="s">
        <v>8333</v>
      </c>
      <c r="S1059" s="6">
        <f t="shared" si="66"/>
        <v>42678.871331018512</v>
      </c>
      <c r="T1059" s="7">
        <f t="shared" si="67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8280</v>
      </c>
      <c r="O1060" s="8" t="e">
        <f t="shared" si="64"/>
        <v>#DIV/0!</v>
      </c>
      <c r="P1060" s="5" t="e">
        <f t="shared" si="65"/>
        <v>#DIV/0!</v>
      </c>
      <c r="Q1060" t="s">
        <v>8332</v>
      </c>
      <c r="R1060" t="s">
        <v>8333</v>
      </c>
      <c r="S1060" s="6">
        <f t="shared" si="66"/>
        <v>42047.900960648149</v>
      </c>
      <c r="T1060" s="7">
        <f t="shared" si="67"/>
        <v>42089</v>
      </c>
    </row>
    <row r="1061" spans="1:20" ht="15.7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8280</v>
      </c>
      <c r="O1061" s="8" t="e">
        <f t="shared" si="64"/>
        <v>#DIV/0!</v>
      </c>
      <c r="P1061" s="5" t="e">
        <f t="shared" si="65"/>
        <v>#DIV/0!</v>
      </c>
      <c r="Q1061" t="s">
        <v>8332</v>
      </c>
      <c r="R1061" t="s">
        <v>8333</v>
      </c>
      <c r="S1061" s="6">
        <f t="shared" si="66"/>
        <v>42046.79</v>
      </c>
      <c r="T1061" s="7">
        <f t="shared" si="67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8280</v>
      </c>
      <c r="O1062" s="8">
        <f t="shared" si="64"/>
        <v>100</v>
      </c>
      <c r="P1062" s="5">
        <f t="shared" si="65"/>
        <v>50</v>
      </c>
      <c r="Q1062" t="s">
        <v>8332</v>
      </c>
      <c r="R1062" t="s">
        <v>8333</v>
      </c>
      <c r="S1062" s="6">
        <f t="shared" si="66"/>
        <v>42079.913113425922</v>
      </c>
      <c r="T1062" s="7">
        <f t="shared" si="67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8280</v>
      </c>
      <c r="O1063" s="8" t="e">
        <f t="shared" si="64"/>
        <v>#DIV/0!</v>
      </c>
      <c r="P1063" s="5" t="e">
        <f t="shared" si="65"/>
        <v>#DIV/0!</v>
      </c>
      <c r="Q1063" t="s">
        <v>8332</v>
      </c>
      <c r="R1063" t="s">
        <v>8333</v>
      </c>
      <c r="S1063" s="6">
        <f t="shared" si="66"/>
        <v>42432.276712962965</v>
      </c>
      <c r="T1063" s="7">
        <f t="shared" si="67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8280</v>
      </c>
      <c r="O1064" s="8">
        <f t="shared" si="64"/>
        <v>1.0473684210526315</v>
      </c>
      <c r="P1064" s="5">
        <f t="shared" si="65"/>
        <v>47.5</v>
      </c>
      <c r="Q1064" t="s">
        <v>8332</v>
      </c>
      <c r="R1064" t="s">
        <v>8333</v>
      </c>
      <c r="S1064" s="6">
        <f t="shared" si="66"/>
        <v>42556.807187500002</v>
      </c>
      <c r="T1064" s="7">
        <f t="shared" si="67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8280</v>
      </c>
      <c r="O1065" s="8" t="e">
        <f t="shared" si="64"/>
        <v>#DIV/0!</v>
      </c>
      <c r="P1065" s="5" t="e">
        <f t="shared" si="65"/>
        <v>#DIV/0!</v>
      </c>
      <c r="Q1065" t="s">
        <v>8332</v>
      </c>
      <c r="R1065" t="s">
        <v>8333</v>
      </c>
      <c r="S1065" s="6">
        <f t="shared" si="66"/>
        <v>42583.030810185184</v>
      </c>
      <c r="T1065" s="7">
        <f t="shared" si="67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8281</v>
      </c>
      <c r="O1066" s="8">
        <f t="shared" si="64"/>
        <v>11.142751021418844</v>
      </c>
      <c r="P1066" s="5">
        <f t="shared" si="65"/>
        <v>65.666666666666671</v>
      </c>
      <c r="Q1066" t="s">
        <v>8334</v>
      </c>
      <c r="R1066" t="s">
        <v>8335</v>
      </c>
      <c r="S1066" s="6">
        <f t="shared" si="66"/>
        <v>41417.228043981479</v>
      </c>
      <c r="T1066" s="7">
        <f t="shared" si="67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8281</v>
      </c>
      <c r="O1067" s="8">
        <f t="shared" si="64"/>
        <v>37.037037037037038</v>
      </c>
      <c r="P1067" s="5">
        <f t="shared" si="65"/>
        <v>16.2</v>
      </c>
      <c r="Q1067" t="s">
        <v>8334</v>
      </c>
      <c r="R1067" t="s">
        <v>8335</v>
      </c>
      <c r="S1067" s="6">
        <f t="shared" si="66"/>
        <v>41661.381041666667</v>
      </c>
      <c r="T1067" s="7">
        <f t="shared" si="67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8281</v>
      </c>
      <c r="O1068" s="8">
        <f t="shared" si="64"/>
        <v>29.697089685210848</v>
      </c>
      <c r="P1068" s="5">
        <f t="shared" si="65"/>
        <v>34.128378378378379</v>
      </c>
      <c r="Q1068" t="s">
        <v>8334</v>
      </c>
      <c r="R1068" t="s">
        <v>8335</v>
      </c>
      <c r="S1068" s="6">
        <f t="shared" si="66"/>
        <v>41445.962754629632</v>
      </c>
      <c r="T1068" s="7">
        <f t="shared" si="67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8281</v>
      </c>
      <c r="O1069" s="8">
        <f t="shared" si="64"/>
        <v>3.8461538461538463</v>
      </c>
      <c r="P1069" s="5">
        <f t="shared" si="65"/>
        <v>13</v>
      </c>
      <c r="Q1069" t="s">
        <v>8334</v>
      </c>
      <c r="R1069" t="s">
        <v>8335</v>
      </c>
      <c r="S1069" s="6">
        <f t="shared" si="66"/>
        <v>41599.855682870373</v>
      </c>
      <c r="T1069" s="7">
        <f t="shared" si="67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8281</v>
      </c>
      <c r="O1070" s="8">
        <f t="shared" si="64"/>
        <v>666.66666666666663</v>
      </c>
      <c r="P1070" s="5">
        <f t="shared" si="65"/>
        <v>11.25</v>
      </c>
      <c r="Q1070" t="s">
        <v>8334</v>
      </c>
      <c r="R1070" t="s">
        <v>8335</v>
      </c>
      <c r="S1070" s="6">
        <f t="shared" si="66"/>
        <v>42440.371111111104</v>
      </c>
      <c r="T1070" s="7">
        <f t="shared" si="67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8281</v>
      </c>
      <c r="O1071" s="8">
        <f t="shared" si="64"/>
        <v>2.5882352941176472</v>
      </c>
      <c r="P1071" s="5">
        <f t="shared" si="65"/>
        <v>40.476190476190474</v>
      </c>
      <c r="Q1071" t="s">
        <v>8334</v>
      </c>
      <c r="R1071" t="s">
        <v>8335</v>
      </c>
      <c r="S1071" s="6">
        <f t="shared" si="66"/>
        <v>41572.229849537034</v>
      </c>
      <c r="T1071" s="7">
        <f t="shared" si="67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8281</v>
      </c>
      <c r="O1072" s="8">
        <f t="shared" si="64"/>
        <v>142.85714285714286</v>
      </c>
      <c r="P1072" s="5">
        <f t="shared" si="65"/>
        <v>35</v>
      </c>
      <c r="Q1072" t="s">
        <v>8334</v>
      </c>
      <c r="R1072" t="s">
        <v>8335</v>
      </c>
      <c r="S1072" s="6">
        <f t="shared" si="66"/>
        <v>41163.011828703704</v>
      </c>
      <c r="T1072" s="7">
        <f t="shared" si="67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8281</v>
      </c>
      <c r="O1073" s="8" t="e">
        <f t="shared" si="64"/>
        <v>#DIV/0!</v>
      </c>
      <c r="P1073" s="5" t="e">
        <f t="shared" si="65"/>
        <v>#DIV/0!</v>
      </c>
      <c r="Q1073" t="s">
        <v>8334</v>
      </c>
      <c r="R1073" t="s">
        <v>8335</v>
      </c>
      <c r="S1073" s="6">
        <f t="shared" si="66"/>
        <v>42295.753391203703</v>
      </c>
      <c r="T1073" s="7">
        <f t="shared" si="67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8281</v>
      </c>
      <c r="O1074" s="8">
        <f t="shared" si="64"/>
        <v>1470.5882352941176</v>
      </c>
      <c r="P1074" s="5">
        <f t="shared" si="65"/>
        <v>12.75</v>
      </c>
      <c r="Q1074" t="s">
        <v>8334</v>
      </c>
      <c r="R1074" t="s">
        <v>8335</v>
      </c>
      <c r="S1074" s="6">
        <f t="shared" si="66"/>
        <v>41645.832141203704</v>
      </c>
      <c r="T1074" s="7">
        <f t="shared" si="67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8281</v>
      </c>
      <c r="O1075" s="8">
        <f t="shared" si="64"/>
        <v>75</v>
      </c>
      <c r="P1075" s="5">
        <f t="shared" si="65"/>
        <v>10</v>
      </c>
      <c r="Q1075" t="s">
        <v>8334</v>
      </c>
      <c r="R1075" t="s">
        <v>8335</v>
      </c>
      <c r="S1075" s="6">
        <f t="shared" si="66"/>
        <v>40802.964594907404</v>
      </c>
      <c r="T1075" s="7">
        <f t="shared" si="67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8281</v>
      </c>
      <c r="O1076" s="8">
        <f t="shared" si="64"/>
        <v>15.849721162312886</v>
      </c>
      <c r="P1076" s="5">
        <f t="shared" si="65"/>
        <v>113.56666666666666</v>
      </c>
      <c r="Q1076" t="s">
        <v>8334</v>
      </c>
      <c r="R1076" t="s">
        <v>8335</v>
      </c>
      <c r="S1076" s="6">
        <f t="shared" si="66"/>
        <v>41613.172974537039</v>
      </c>
      <c r="T1076" s="7">
        <f t="shared" si="67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8281</v>
      </c>
      <c r="O1077" s="8">
        <f t="shared" si="64"/>
        <v>22.222222222222221</v>
      </c>
      <c r="P1077" s="5">
        <f t="shared" si="65"/>
        <v>15</v>
      </c>
      <c r="Q1077" t="s">
        <v>8334</v>
      </c>
      <c r="R1077" t="s">
        <v>8335</v>
      </c>
      <c r="S1077" s="6">
        <f t="shared" si="66"/>
        <v>41005.904120370367</v>
      </c>
      <c r="T1077" s="7">
        <f t="shared" si="67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8281</v>
      </c>
      <c r="O1078" s="8">
        <f t="shared" si="64"/>
        <v>1.5932361813315206</v>
      </c>
      <c r="P1078" s="5">
        <f t="shared" si="65"/>
        <v>48.281025641025643</v>
      </c>
      <c r="Q1078" t="s">
        <v>8334</v>
      </c>
      <c r="R1078" t="s">
        <v>8335</v>
      </c>
      <c r="S1078" s="6">
        <f t="shared" si="66"/>
        <v>41838.377893518518</v>
      </c>
      <c r="T1078" s="7">
        <f t="shared" si="67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8281</v>
      </c>
      <c r="O1079" s="8">
        <f t="shared" si="64"/>
        <v>3.4041394335511983</v>
      </c>
      <c r="P1079" s="5">
        <f t="shared" si="65"/>
        <v>43.976047904191617</v>
      </c>
      <c r="Q1079" t="s">
        <v>8334</v>
      </c>
      <c r="R1079" t="s">
        <v>8335</v>
      </c>
      <c r="S1079" s="6">
        <f t="shared" si="66"/>
        <v>42353.16679398148</v>
      </c>
      <c r="T1079" s="7">
        <f t="shared" si="67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8281</v>
      </c>
      <c r="O1080" s="8">
        <f t="shared" si="64"/>
        <v>13.333333333333334</v>
      </c>
      <c r="P1080" s="5">
        <f t="shared" si="65"/>
        <v>9</v>
      </c>
      <c r="Q1080" t="s">
        <v>8334</v>
      </c>
      <c r="R1080" t="s">
        <v>8335</v>
      </c>
      <c r="S1080" s="6">
        <f t="shared" si="66"/>
        <v>40701.195844907408</v>
      </c>
      <c r="T1080" s="7">
        <f t="shared" si="67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8281</v>
      </c>
      <c r="O1081" s="8">
        <f t="shared" si="64"/>
        <v>38.34808259587021</v>
      </c>
      <c r="P1081" s="5">
        <f t="shared" si="65"/>
        <v>37.666666666666664</v>
      </c>
      <c r="Q1081" t="s">
        <v>8334</v>
      </c>
      <c r="R1081" t="s">
        <v>8335</v>
      </c>
      <c r="S1081" s="6">
        <f t="shared" si="66"/>
        <v>42479.566388888896</v>
      </c>
      <c r="T1081" s="7">
        <f t="shared" si="67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8281</v>
      </c>
      <c r="O1082" s="8">
        <f t="shared" si="64"/>
        <v>10.982976386600768</v>
      </c>
      <c r="P1082" s="5">
        <f t="shared" si="65"/>
        <v>18.581632653061224</v>
      </c>
      <c r="Q1082" t="s">
        <v>8334</v>
      </c>
      <c r="R1082" t="s">
        <v>8335</v>
      </c>
      <c r="S1082" s="6">
        <f t="shared" si="66"/>
        <v>41740.138113425928</v>
      </c>
      <c r="T1082" s="7">
        <f t="shared" si="67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8281</v>
      </c>
      <c r="O1083" s="8">
        <f t="shared" si="64"/>
        <v>5666.666666666667</v>
      </c>
      <c r="P1083" s="5">
        <f t="shared" si="65"/>
        <v>3</v>
      </c>
      <c r="Q1083" t="s">
        <v>8334</v>
      </c>
      <c r="R1083" t="s">
        <v>8335</v>
      </c>
      <c r="S1083" s="6">
        <f t="shared" si="66"/>
        <v>42002.926990740743</v>
      </c>
      <c r="T1083" s="7">
        <f t="shared" si="67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8281</v>
      </c>
      <c r="O1084" s="8">
        <f t="shared" si="64"/>
        <v>178.57142857142858</v>
      </c>
      <c r="P1084" s="5">
        <f t="shared" si="65"/>
        <v>18.666666666666668</v>
      </c>
      <c r="Q1084" t="s">
        <v>8334</v>
      </c>
      <c r="R1084" t="s">
        <v>8335</v>
      </c>
      <c r="S1084" s="6">
        <f t="shared" si="66"/>
        <v>41101.906111111115</v>
      </c>
      <c r="T1084" s="7">
        <f t="shared" si="67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8281</v>
      </c>
      <c r="O1085" s="8">
        <f t="shared" si="64"/>
        <v>121.95121951219512</v>
      </c>
      <c r="P1085" s="5">
        <f t="shared" si="65"/>
        <v>410</v>
      </c>
      <c r="Q1085" t="s">
        <v>8334</v>
      </c>
      <c r="R1085" t="s">
        <v>8335</v>
      </c>
      <c r="S1085" s="6">
        <f t="shared" si="66"/>
        <v>41793.659525462965</v>
      </c>
      <c r="T1085" s="7">
        <f t="shared" si="67"/>
        <v>41853.659525462965</v>
      </c>
    </row>
    <row r="1086" spans="1:20" ht="15.7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8281</v>
      </c>
      <c r="O1086" s="8" t="e">
        <f t="shared" si="64"/>
        <v>#DIV/0!</v>
      </c>
      <c r="P1086" s="5" t="e">
        <f t="shared" si="65"/>
        <v>#DIV/0!</v>
      </c>
      <c r="Q1086" t="s">
        <v>8334</v>
      </c>
      <c r="R1086" t="s">
        <v>8335</v>
      </c>
      <c r="S1086" s="6">
        <f t="shared" si="66"/>
        <v>41829.912083333329</v>
      </c>
      <c r="T1086" s="7">
        <f t="shared" si="67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8281</v>
      </c>
      <c r="O1087" s="8">
        <f t="shared" si="64"/>
        <v>29.239766081871345</v>
      </c>
      <c r="P1087" s="5">
        <f t="shared" si="65"/>
        <v>114</v>
      </c>
      <c r="Q1087" t="s">
        <v>8334</v>
      </c>
      <c r="R1087" t="s">
        <v>8335</v>
      </c>
      <c r="S1087" s="6">
        <f t="shared" si="66"/>
        <v>42413.671006944445</v>
      </c>
      <c r="T1087" s="7">
        <f t="shared" si="67"/>
        <v>42443.629340277781</v>
      </c>
    </row>
    <row r="1088" spans="1:20" ht="15.7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8281</v>
      </c>
      <c r="O1088" s="8">
        <f t="shared" si="64"/>
        <v>1200</v>
      </c>
      <c r="P1088" s="5">
        <f t="shared" si="65"/>
        <v>7.5</v>
      </c>
      <c r="Q1088" t="s">
        <v>8334</v>
      </c>
      <c r="R1088" t="s">
        <v>8335</v>
      </c>
      <c r="S1088" s="6">
        <f t="shared" si="66"/>
        <v>41845.866793981484</v>
      </c>
      <c r="T1088" s="7">
        <f t="shared" si="67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8281</v>
      </c>
      <c r="O1089" s="8" t="e">
        <f t="shared" si="64"/>
        <v>#DIV/0!</v>
      </c>
      <c r="P1089" s="5" t="e">
        <f t="shared" si="65"/>
        <v>#DIV/0!</v>
      </c>
      <c r="Q1089" t="s">
        <v>8334</v>
      </c>
      <c r="R1089" t="s">
        <v>8335</v>
      </c>
      <c r="S1089" s="6">
        <f t="shared" si="66"/>
        <v>41775.713969907411</v>
      </c>
      <c r="T1089" s="7">
        <f t="shared" si="67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8281</v>
      </c>
      <c r="O1090" s="8">
        <f t="shared" si="64"/>
        <v>7.0507055406010961</v>
      </c>
      <c r="P1090" s="5">
        <f t="shared" si="65"/>
        <v>43.41727891156463</v>
      </c>
      <c r="Q1090" t="s">
        <v>8334</v>
      </c>
      <c r="R1090" t="s">
        <v>8335</v>
      </c>
      <c r="S1090" s="6">
        <f t="shared" si="66"/>
        <v>41723.799386574072</v>
      </c>
      <c r="T1090" s="7">
        <f t="shared" si="67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8281</v>
      </c>
      <c r="O1091" s="8">
        <f t="shared" ref="O1091:O1154" si="68">D1091/E1091</f>
        <v>12.776831345826235</v>
      </c>
      <c r="P1091" s="5">
        <f t="shared" ref="P1091:P1154" si="69">E1091/L1091</f>
        <v>23.959183673469386</v>
      </c>
      <c r="Q1091" t="s">
        <v>8334</v>
      </c>
      <c r="R1091" t="s">
        <v>8335</v>
      </c>
      <c r="S1091" s="6">
        <f t="shared" ref="S1091:S1154" si="70">(((J1091/60)/60)/24)+DATE(1970,1,1)</f>
        <v>42151.189525462964</v>
      </c>
      <c r="T1091" s="7">
        <f t="shared" ref="T1091:T1154" si="71">(((I1091/60)/60)/24)+DATE(1970,1,1)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8281</v>
      </c>
      <c r="O1092" s="8">
        <f t="shared" si="68"/>
        <v>2599.8000000000002</v>
      </c>
      <c r="P1092" s="5">
        <f t="shared" si="69"/>
        <v>5</v>
      </c>
      <c r="Q1092" t="s">
        <v>8334</v>
      </c>
      <c r="R1092" t="s">
        <v>8335</v>
      </c>
      <c r="S1092" s="6">
        <f t="shared" si="70"/>
        <v>42123.185798611114</v>
      </c>
      <c r="T1092" s="7">
        <f t="shared" si="71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8281</v>
      </c>
      <c r="O1093" s="8">
        <f t="shared" si="68"/>
        <v>8</v>
      </c>
      <c r="P1093" s="5">
        <f t="shared" si="69"/>
        <v>12.5</v>
      </c>
      <c r="Q1093" t="s">
        <v>8334</v>
      </c>
      <c r="R1093" t="s">
        <v>8335</v>
      </c>
      <c r="S1093" s="6">
        <f t="shared" si="70"/>
        <v>42440.820277777777</v>
      </c>
      <c r="T1093" s="7">
        <f t="shared" si="71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8281</v>
      </c>
      <c r="O1094" s="8">
        <f t="shared" si="68"/>
        <v>95.238095238095241</v>
      </c>
      <c r="P1094" s="5">
        <f t="shared" si="69"/>
        <v>3</v>
      </c>
      <c r="Q1094" t="s">
        <v>8334</v>
      </c>
      <c r="R1094" t="s">
        <v>8335</v>
      </c>
      <c r="S1094" s="6">
        <f t="shared" si="70"/>
        <v>41250.025902777779</v>
      </c>
      <c r="T1094" s="7">
        <f t="shared" si="71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8281</v>
      </c>
      <c r="O1095" s="8">
        <f t="shared" si="68"/>
        <v>7.1005917159763312</v>
      </c>
      <c r="P1095" s="5">
        <f t="shared" si="69"/>
        <v>10.5625</v>
      </c>
      <c r="Q1095" t="s">
        <v>8334</v>
      </c>
      <c r="R1095" t="s">
        <v>8335</v>
      </c>
      <c r="S1095" s="6">
        <f t="shared" si="70"/>
        <v>42396.973807870367</v>
      </c>
      <c r="T1095" s="7">
        <f t="shared" si="71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8281</v>
      </c>
      <c r="O1096" s="8">
        <f t="shared" si="68"/>
        <v>5.4644642851721761</v>
      </c>
      <c r="P1096" s="5">
        <f t="shared" si="69"/>
        <v>122.00037037037038</v>
      </c>
      <c r="Q1096" t="s">
        <v>8334</v>
      </c>
      <c r="R1096" t="s">
        <v>8335</v>
      </c>
      <c r="S1096" s="6">
        <f t="shared" si="70"/>
        <v>40795.713344907403</v>
      </c>
      <c r="T1096" s="7">
        <f t="shared" si="71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8281</v>
      </c>
      <c r="O1097" s="8">
        <f t="shared" si="68"/>
        <v>19.861762135536665</v>
      </c>
      <c r="P1097" s="5">
        <f t="shared" si="69"/>
        <v>267.80851063829789</v>
      </c>
      <c r="Q1097" t="s">
        <v>8334</v>
      </c>
      <c r="R1097" t="s">
        <v>8335</v>
      </c>
      <c r="S1097" s="6">
        <f t="shared" si="70"/>
        <v>41486.537268518521</v>
      </c>
      <c r="T1097" s="7">
        <f t="shared" si="71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8281</v>
      </c>
      <c r="O1098" s="8">
        <f t="shared" si="68"/>
        <v>5.5762081784386615</v>
      </c>
      <c r="P1098" s="5">
        <f t="shared" si="69"/>
        <v>74.206896551724142</v>
      </c>
      <c r="Q1098" t="s">
        <v>8334</v>
      </c>
      <c r="R1098" t="s">
        <v>8335</v>
      </c>
      <c r="S1098" s="6">
        <f t="shared" si="70"/>
        <v>41885.51798611111</v>
      </c>
      <c r="T1098" s="7">
        <f t="shared" si="71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8281</v>
      </c>
      <c r="O1099" s="8">
        <f t="shared" si="68"/>
        <v>2127.6595744680849</v>
      </c>
      <c r="P1099" s="5">
        <f t="shared" si="69"/>
        <v>6.7142857142857144</v>
      </c>
      <c r="Q1099" t="s">
        <v>8334</v>
      </c>
      <c r="R1099" t="s">
        <v>8335</v>
      </c>
      <c r="S1099" s="6">
        <f t="shared" si="70"/>
        <v>41660.792557870373</v>
      </c>
      <c r="T1099" s="7">
        <f t="shared" si="71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8281</v>
      </c>
      <c r="O1100" s="8">
        <f t="shared" si="68"/>
        <v>13.865779256794232</v>
      </c>
      <c r="P1100" s="5">
        <f t="shared" si="69"/>
        <v>81.954545454545453</v>
      </c>
      <c r="Q1100" t="s">
        <v>8334</v>
      </c>
      <c r="R1100" t="s">
        <v>8335</v>
      </c>
      <c r="S1100" s="6">
        <f t="shared" si="70"/>
        <v>41712.762673611112</v>
      </c>
      <c r="T1100" s="7">
        <f t="shared" si="71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8281</v>
      </c>
      <c r="O1101" s="8">
        <f t="shared" si="68"/>
        <v>200</v>
      </c>
      <c r="P1101" s="5">
        <f t="shared" si="69"/>
        <v>25</v>
      </c>
      <c r="Q1101" t="s">
        <v>8334</v>
      </c>
      <c r="R1101" t="s">
        <v>8335</v>
      </c>
      <c r="S1101" s="6">
        <f t="shared" si="70"/>
        <v>42107.836435185185</v>
      </c>
      <c r="T1101" s="7">
        <f t="shared" si="71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8281</v>
      </c>
      <c r="O1102" s="8">
        <f t="shared" si="68"/>
        <v>40</v>
      </c>
      <c r="P1102" s="5">
        <f t="shared" si="69"/>
        <v>10</v>
      </c>
      <c r="Q1102" t="s">
        <v>8334</v>
      </c>
      <c r="R1102" t="s">
        <v>8335</v>
      </c>
      <c r="S1102" s="6">
        <f t="shared" si="70"/>
        <v>42384.110775462963</v>
      </c>
      <c r="T1102" s="7">
        <f t="shared" si="71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8281</v>
      </c>
      <c r="O1103" s="8">
        <f t="shared" si="68"/>
        <v>2439.0243902439024</v>
      </c>
      <c r="P1103" s="5">
        <f t="shared" si="69"/>
        <v>6.833333333333333</v>
      </c>
      <c r="Q1103" t="s">
        <v>8334</v>
      </c>
      <c r="R1103" t="s">
        <v>8335</v>
      </c>
      <c r="S1103" s="6">
        <f t="shared" si="70"/>
        <v>42538.77243055556</v>
      </c>
      <c r="T1103" s="7">
        <f t="shared" si="71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8281</v>
      </c>
      <c r="O1104" s="8">
        <f t="shared" si="68"/>
        <v>18.823529411764707</v>
      </c>
      <c r="P1104" s="5">
        <f t="shared" si="69"/>
        <v>17.708333333333332</v>
      </c>
      <c r="Q1104" t="s">
        <v>8334</v>
      </c>
      <c r="R1104" t="s">
        <v>8335</v>
      </c>
      <c r="S1104" s="6">
        <f t="shared" si="70"/>
        <v>41577.045428240745</v>
      </c>
      <c r="T1104" s="7">
        <f t="shared" si="71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8281</v>
      </c>
      <c r="O1105" s="8">
        <f t="shared" si="68"/>
        <v>61.728395061728392</v>
      </c>
      <c r="P1105" s="5">
        <f t="shared" si="69"/>
        <v>16.2</v>
      </c>
      <c r="Q1105" t="s">
        <v>8334</v>
      </c>
      <c r="R1105" t="s">
        <v>8335</v>
      </c>
      <c r="S1105" s="6">
        <f t="shared" si="70"/>
        <v>42479.22210648148</v>
      </c>
      <c r="T1105" s="7">
        <f t="shared" si="71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8281</v>
      </c>
      <c r="O1106" s="8">
        <f t="shared" si="68"/>
        <v>20.19522046449007</v>
      </c>
      <c r="P1106" s="5">
        <f t="shared" si="69"/>
        <v>80.297297297297291</v>
      </c>
      <c r="Q1106" t="s">
        <v>8334</v>
      </c>
      <c r="R1106" t="s">
        <v>8335</v>
      </c>
      <c r="S1106" s="6">
        <f t="shared" si="70"/>
        <v>41771.40996527778</v>
      </c>
      <c r="T1106" s="7">
        <f t="shared" si="71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8281</v>
      </c>
      <c r="O1107" s="8">
        <f t="shared" si="68"/>
        <v>628.93081761006295</v>
      </c>
      <c r="P1107" s="5">
        <f t="shared" si="69"/>
        <v>71.55</v>
      </c>
      <c r="Q1107" t="s">
        <v>8334</v>
      </c>
      <c r="R1107" t="s">
        <v>8335</v>
      </c>
      <c r="S1107" s="6">
        <f t="shared" si="70"/>
        <v>41692.135729166665</v>
      </c>
      <c r="T1107" s="7">
        <f t="shared" si="71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8281</v>
      </c>
      <c r="O1108" s="8">
        <f t="shared" si="68"/>
        <v>2.4242424242424243</v>
      </c>
      <c r="P1108" s="5">
        <f t="shared" si="69"/>
        <v>23.571428571428573</v>
      </c>
      <c r="Q1108" t="s">
        <v>8334</v>
      </c>
      <c r="R1108" t="s">
        <v>8335</v>
      </c>
      <c r="S1108" s="6">
        <f t="shared" si="70"/>
        <v>40973.740451388891</v>
      </c>
      <c r="T1108" s="7">
        <f t="shared" si="71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8281</v>
      </c>
      <c r="O1109" s="8" t="e">
        <f t="shared" si="68"/>
        <v>#DIV/0!</v>
      </c>
      <c r="P1109" s="5" t="e">
        <f t="shared" si="69"/>
        <v>#DIV/0!</v>
      </c>
      <c r="Q1109" t="s">
        <v>8334</v>
      </c>
      <c r="R1109" t="s">
        <v>8335</v>
      </c>
      <c r="S1109" s="6">
        <f t="shared" si="70"/>
        <v>41813.861388888887</v>
      </c>
      <c r="T1109" s="7">
        <f t="shared" si="71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8281</v>
      </c>
      <c r="O1110" s="8">
        <f t="shared" si="68"/>
        <v>34.129692832764505</v>
      </c>
      <c r="P1110" s="5">
        <f t="shared" si="69"/>
        <v>34.88095238095238</v>
      </c>
      <c r="Q1110" t="s">
        <v>8334</v>
      </c>
      <c r="R1110" t="s">
        <v>8335</v>
      </c>
      <c r="S1110" s="6">
        <f t="shared" si="70"/>
        <v>40952.636979166666</v>
      </c>
      <c r="T1110" s="7">
        <f t="shared" si="71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8281</v>
      </c>
      <c r="O1111" s="8">
        <f t="shared" si="68"/>
        <v>222.22222222222223</v>
      </c>
      <c r="P1111" s="5">
        <f t="shared" si="69"/>
        <v>15</v>
      </c>
      <c r="Q1111" t="s">
        <v>8334</v>
      </c>
      <c r="R1111" t="s">
        <v>8335</v>
      </c>
      <c r="S1111" s="6">
        <f t="shared" si="70"/>
        <v>42662.752199074079</v>
      </c>
      <c r="T1111" s="7">
        <f t="shared" si="71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8281</v>
      </c>
      <c r="O1112" s="8">
        <f t="shared" si="68"/>
        <v>196.07843137254903</v>
      </c>
      <c r="P1112" s="5">
        <f t="shared" si="69"/>
        <v>23.181818181818183</v>
      </c>
      <c r="Q1112" t="s">
        <v>8334</v>
      </c>
      <c r="R1112" t="s">
        <v>8335</v>
      </c>
      <c r="S1112" s="6">
        <f t="shared" si="70"/>
        <v>41220.933124999996</v>
      </c>
      <c r="T1112" s="7">
        <f t="shared" si="71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8281</v>
      </c>
      <c r="O1113" s="8">
        <f t="shared" si="68"/>
        <v>2500</v>
      </c>
      <c r="P1113" s="5">
        <f t="shared" si="69"/>
        <v>1</v>
      </c>
      <c r="Q1113" t="s">
        <v>8334</v>
      </c>
      <c r="R1113" t="s">
        <v>8335</v>
      </c>
      <c r="S1113" s="6">
        <f t="shared" si="70"/>
        <v>42347.203587962969</v>
      </c>
      <c r="T1113" s="7">
        <f t="shared" si="71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8281</v>
      </c>
      <c r="O1114" s="8">
        <f t="shared" si="68"/>
        <v>2.8139361466725847</v>
      </c>
      <c r="P1114" s="5">
        <f t="shared" si="69"/>
        <v>100.23371794871794</v>
      </c>
      <c r="Q1114" t="s">
        <v>8334</v>
      </c>
      <c r="R1114" t="s">
        <v>8335</v>
      </c>
      <c r="S1114" s="6">
        <f t="shared" si="70"/>
        <v>41963.759386574078</v>
      </c>
      <c r="T1114" s="7">
        <f t="shared" si="71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8281</v>
      </c>
      <c r="O1115" s="8">
        <f t="shared" si="68"/>
        <v>200</v>
      </c>
      <c r="P1115" s="5">
        <f t="shared" si="69"/>
        <v>5</v>
      </c>
      <c r="Q1115" t="s">
        <v>8334</v>
      </c>
      <c r="R1115" t="s">
        <v>8335</v>
      </c>
      <c r="S1115" s="6">
        <f t="shared" si="70"/>
        <v>41835.977083333331</v>
      </c>
      <c r="T1115" s="7">
        <f t="shared" si="71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8281</v>
      </c>
      <c r="O1116" s="8">
        <f t="shared" si="68"/>
        <v>600</v>
      </c>
      <c r="P1116" s="5">
        <f t="shared" si="69"/>
        <v>3.3333333333333335</v>
      </c>
      <c r="Q1116" t="s">
        <v>8334</v>
      </c>
      <c r="R1116" t="s">
        <v>8335</v>
      </c>
      <c r="S1116" s="6">
        <f t="shared" si="70"/>
        <v>41526.345914351856</v>
      </c>
      <c r="T1116" s="7">
        <f t="shared" si="71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8281</v>
      </c>
      <c r="O1117" s="8">
        <f t="shared" si="68"/>
        <v>754.71698113207549</v>
      </c>
      <c r="P1117" s="5">
        <f t="shared" si="69"/>
        <v>13.25</v>
      </c>
      <c r="Q1117" t="s">
        <v>8334</v>
      </c>
      <c r="R1117" t="s">
        <v>8335</v>
      </c>
      <c r="S1117" s="6">
        <f t="shared" si="70"/>
        <v>42429.695543981477</v>
      </c>
      <c r="T1117" s="7">
        <f t="shared" si="71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8281</v>
      </c>
      <c r="O1118" s="8">
        <f t="shared" si="68"/>
        <v>2800.8066323101052</v>
      </c>
      <c r="P1118" s="5">
        <f t="shared" si="69"/>
        <v>17.852</v>
      </c>
      <c r="Q1118" t="s">
        <v>8334</v>
      </c>
      <c r="R1118" t="s">
        <v>8335</v>
      </c>
      <c r="S1118" s="6">
        <f t="shared" si="70"/>
        <v>41009.847314814811</v>
      </c>
      <c r="T1118" s="7">
        <f t="shared" si="71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8281</v>
      </c>
      <c r="O1119" s="8">
        <f t="shared" si="68"/>
        <v>12.048192771084338</v>
      </c>
      <c r="P1119" s="5">
        <f t="shared" si="69"/>
        <v>10.375</v>
      </c>
      <c r="Q1119" t="s">
        <v>8334</v>
      </c>
      <c r="R1119" t="s">
        <v>8335</v>
      </c>
      <c r="S1119" s="6">
        <f t="shared" si="70"/>
        <v>42333.598530092597</v>
      </c>
      <c r="T1119" s="7">
        <f t="shared" si="71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8281</v>
      </c>
      <c r="O1120" s="8">
        <f t="shared" si="68"/>
        <v>41.284403669724767</v>
      </c>
      <c r="P1120" s="5">
        <f t="shared" si="69"/>
        <v>36.333333333333336</v>
      </c>
      <c r="Q1120" t="s">
        <v>8334</v>
      </c>
      <c r="R1120" t="s">
        <v>8335</v>
      </c>
      <c r="S1120" s="6">
        <f t="shared" si="70"/>
        <v>41704.16642361111</v>
      </c>
      <c r="T1120" s="7">
        <f t="shared" si="71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8281</v>
      </c>
      <c r="O1121" s="8">
        <f t="shared" si="68"/>
        <v>420</v>
      </c>
      <c r="P1121" s="5">
        <f t="shared" si="69"/>
        <v>5</v>
      </c>
      <c r="Q1121" t="s">
        <v>8334</v>
      </c>
      <c r="R1121" t="s">
        <v>8335</v>
      </c>
      <c r="S1121" s="6">
        <f t="shared" si="70"/>
        <v>41722.792407407411</v>
      </c>
      <c r="T1121" s="7">
        <f t="shared" si="71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8281</v>
      </c>
      <c r="O1122" s="8" t="e">
        <f t="shared" si="68"/>
        <v>#DIV/0!</v>
      </c>
      <c r="P1122" s="5" t="e">
        <f t="shared" si="69"/>
        <v>#DIV/0!</v>
      </c>
      <c r="Q1122" t="s">
        <v>8334</v>
      </c>
      <c r="R1122" t="s">
        <v>8335</v>
      </c>
      <c r="S1122" s="6">
        <f t="shared" si="70"/>
        <v>40799.872685185182</v>
      </c>
      <c r="T1122" s="7">
        <f t="shared" si="71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8281</v>
      </c>
      <c r="O1123" s="8">
        <f t="shared" si="68"/>
        <v>8620.689655172413</v>
      </c>
      <c r="P1123" s="5">
        <f t="shared" si="69"/>
        <v>5.8</v>
      </c>
      <c r="Q1123" t="s">
        <v>8334</v>
      </c>
      <c r="R1123" t="s">
        <v>8335</v>
      </c>
      <c r="S1123" s="6">
        <f t="shared" si="70"/>
        <v>42412.934212962966</v>
      </c>
      <c r="T1123" s="7">
        <f t="shared" si="71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8281</v>
      </c>
      <c r="O1124" s="8" t="e">
        <f t="shared" si="68"/>
        <v>#DIV/0!</v>
      </c>
      <c r="P1124" s="5" t="e">
        <f t="shared" si="69"/>
        <v>#DIV/0!</v>
      </c>
      <c r="Q1124" t="s">
        <v>8334</v>
      </c>
      <c r="R1124" t="s">
        <v>8335</v>
      </c>
      <c r="S1124" s="6">
        <f t="shared" si="70"/>
        <v>41410.703993055555</v>
      </c>
      <c r="T1124" s="7">
        <f t="shared" si="71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8281</v>
      </c>
      <c r="O1125" s="8">
        <f t="shared" si="68"/>
        <v>454.54545454545456</v>
      </c>
      <c r="P1125" s="5">
        <f t="shared" si="69"/>
        <v>3.6666666666666665</v>
      </c>
      <c r="Q1125" t="s">
        <v>8334</v>
      </c>
      <c r="R1125" t="s">
        <v>8335</v>
      </c>
      <c r="S1125" s="6">
        <f t="shared" si="70"/>
        <v>41718.5237037037</v>
      </c>
      <c r="T1125" s="7">
        <f t="shared" si="71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8282</v>
      </c>
      <c r="O1126" s="8">
        <f t="shared" si="68"/>
        <v>211.76470588235293</v>
      </c>
      <c r="P1126" s="5">
        <f t="shared" si="69"/>
        <v>60.714285714285715</v>
      </c>
      <c r="Q1126" t="s">
        <v>8334</v>
      </c>
      <c r="R1126" t="s">
        <v>8336</v>
      </c>
      <c r="S1126" s="6">
        <f t="shared" si="70"/>
        <v>42094.667256944449</v>
      </c>
      <c r="T1126" s="7">
        <f t="shared" si="71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8282</v>
      </c>
      <c r="O1127" s="8" t="e">
        <f t="shared" si="68"/>
        <v>#DIV/0!</v>
      </c>
      <c r="P1127" s="5" t="e">
        <f t="shared" si="69"/>
        <v>#DIV/0!</v>
      </c>
      <c r="Q1127" t="s">
        <v>8334</v>
      </c>
      <c r="R1127" t="s">
        <v>8336</v>
      </c>
      <c r="S1127" s="6">
        <f t="shared" si="70"/>
        <v>42212.624189814815</v>
      </c>
      <c r="T1127" s="7">
        <f t="shared" si="71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8282</v>
      </c>
      <c r="O1128" s="8">
        <f t="shared" si="68"/>
        <v>200</v>
      </c>
      <c r="P1128" s="5">
        <f t="shared" si="69"/>
        <v>5</v>
      </c>
      <c r="Q1128" t="s">
        <v>8334</v>
      </c>
      <c r="R1128" t="s">
        <v>8336</v>
      </c>
      <c r="S1128" s="6">
        <f t="shared" si="70"/>
        <v>42535.327476851846</v>
      </c>
      <c r="T1128" s="7">
        <f t="shared" si="71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8282</v>
      </c>
      <c r="O1129" s="8">
        <f t="shared" si="68"/>
        <v>59.82905982905983</v>
      </c>
      <c r="P1129" s="5">
        <f t="shared" si="69"/>
        <v>25.434782608695652</v>
      </c>
      <c r="Q1129" t="s">
        <v>8334</v>
      </c>
      <c r="R1129" t="s">
        <v>8336</v>
      </c>
      <c r="S1129" s="6">
        <f t="shared" si="70"/>
        <v>41926.854166666664</v>
      </c>
      <c r="T1129" s="7">
        <f t="shared" si="71"/>
        <v>41957.895833333328</v>
      </c>
    </row>
    <row r="1130" spans="1:20" ht="15.7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8282</v>
      </c>
      <c r="O1130" s="8">
        <f t="shared" si="68"/>
        <v>1000</v>
      </c>
      <c r="P1130" s="5">
        <f t="shared" si="69"/>
        <v>1</v>
      </c>
      <c r="Q1130" t="s">
        <v>8334</v>
      </c>
      <c r="R1130" t="s">
        <v>8336</v>
      </c>
      <c r="S1130" s="6">
        <f t="shared" si="70"/>
        <v>41828.649502314816</v>
      </c>
      <c r="T1130" s="7">
        <f t="shared" si="71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8282</v>
      </c>
      <c r="O1131" s="8">
        <f t="shared" si="68"/>
        <v>952.38095238095241</v>
      </c>
      <c r="P1131" s="5">
        <f t="shared" si="69"/>
        <v>10.5</v>
      </c>
      <c r="Q1131" t="s">
        <v>8334</v>
      </c>
      <c r="R1131" t="s">
        <v>8336</v>
      </c>
      <c r="S1131" s="6">
        <f t="shared" si="70"/>
        <v>42496.264965277776</v>
      </c>
      <c r="T1131" s="7">
        <f t="shared" si="71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8282</v>
      </c>
      <c r="O1132" s="8">
        <f t="shared" si="68"/>
        <v>454.54545454545456</v>
      </c>
      <c r="P1132" s="5">
        <f t="shared" si="69"/>
        <v>3.6666666666666665</v>
      </c>
      <c r="Q1132" t="s">
        <v>8334</v>
      </c>
      <c r="R1132" t="s">
        <v>8336</v>
      </c>
      <c r="S1132" s="6">
        <f t="shared" si="70"/>
        <v>41908.996527777781</v>
      </c>
      <c r="T1132" s="7">
        <f t="shared" si="71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8282</v>
      </c>
      <c r="O1133" s="8" t="e">
        <f t="shared" si="68"/>
        <v>#DIV/0!</v>
      </c>
      <c r="P1133" s="5" t="e">
        <f t="shared" si="69"/>
        <v>#DIV/0!</v>
      </c>
      <c r="Q1133" t="s">
        <v>8334</v>
      </c>
      <c r="R1133" t="s">
        <v>8336</v>
      </c>
      <c r="S1133" s="6">
        <f t="shared" si="70"/>
        <v>42332.908194444448</v>
      </c>
      <c r="T1133" s="7">
        <f t="shared" si="71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8282</v>
      </c>
      <c r="O1134" s="8">
        <f t="shared" si="68"/>
        <v>6.9541029207232263</v>
      </c>
      <c r="P1134" s="5">
        <f t="shared" si="69"/>
        <v>110.61538461538461</v>
      </c>
      <c r="Q1134" t="s">
        <v>8334</v>
      </c>
      <c r="R1134" t="s">
        <v>8336</v>
      </c>
      <c r="S1134" s="6">
        <f t="shared" si="70"/>
        <v>42706.115405092598</v>
      </c>
      <c r="T1134" s="7">
        <f t="shared" si="71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8282</v>
      </c>
      <c r="O1135" s="8">
        <f t="shared" si="68"/>
        <v>150</v>
      </c>
      <c r="P1135" s="5">
        <f t="shared" si="69"/>
        <v>20</v>
      </c>
      <c r="Q1135" t="s">
        <v>8334</v>
      </c>
      <c r="R1135" t="s">
        <v>8336</v>
      </c>
      <c r="S1135" s="6">
        <f t="shared" si="70"/>
        <v>41821.407187500001</v>
      </c>
      <c r="T1135" s="7">
        <f t="shared" si="71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8282</v>
      </c>
      <c r="O1136" s="8">
        <f t="shared" si="68"/>
        <v>25000</v>
      </c>
      <c r="P1136" s="5">
        <f t="shared" si="69"/>
        <v>1</v>
      </c>
      <c r="Q1136" t="s">
        <v>8334</v>
      </c>
      <c r="R1136" t="s">
        <v>8336</v>
      </c>
      <c r="S1136" s="6">
        <f t="shared" si="70"/>
        <v>41958.285046296296</v>
      </c>
      <c r="T1136" s="7">
        <f t="shared" si="71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8282</v>
      </c>
      <c r="O1137" s="8">
        <f t="shared" si="68"/>
        <v>20</v>
      </c>
      <c r="P1137" s="5">
        <f t="shared" si="69"/>
        <v>50</v>
      </c>
      <c r="Q1137" t="s">
        <v>8334</v>
      </c>
      <c r="R1137" t="s">
        <v>8336</v>
      </c>
      <c r="S1137" s="6">
        <f t="shared" si="70"/>
        <v>42558.989513888882</v>
      </c>
      <c r="T1137" s="7">
        <f t="shared" si="71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8282</v>
      </c>
      <c r="O1138" s="8">
        <f t="shared" si="68"/>
        <v>15.518518518518519</v>
      </c>
      <c r="P1138" s="5">
        <f t="shared" si="69"/>
        <v>45</v>
      </c>
      <c r="Q1138" t="s">
        <v>8334</v>
      </c>
      <c r="R1138" t="s">
        <v>8336</v>
      </c>
      <c r="S1138" s="6">
        <f t="shared" si="70"/>
        <v>42327.671631944439</v>
      </c>
      <c r="T1138" s="7">
        <f t="shared" si="71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8282</v>
      </c>
      <c r="O1139" s="8">
        <f t="shared" si="68"/>
        <v>2.5316455696202533</v>
      </c>
      <c r="P1139" s="5">
        <f t="shared" si="69"/>
        <v>253.2051282051282</v>
      </c>
      <c r="Q1139" t="s">
        <v>8334</v>
      </c>
      <c r="R1139" t="s">
        <v>8336</v>
      </c>
      <c r="S1139" s="6">
        <f t="shared" si="70"/>
        <v>42453.819687499999</v>
      </c>
      <c r="T1139" s="7">
        <f t="shared" si="71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8282</v>
      </c>
      <c r="O1140" s="8">
        <f t="shared" si="68"/>
        <v>280</v>
      </c>
      <c r="P1140" s="5">
        <f t="shared" si="69"/>
        <v>31.25</v>
      </c>
      <c r="Q1140" t="s">
        <v>8334</v>
      </c>
      <c r="R1140" t="s">
        <v>8336</v>
      </c>
      <c r="S1140" s="6">
        <f t="shared" si="70"/>
        <v>42736.9066087963</v>
      </c>
      <c r="T1140" s="7">
        <f t="shared" si="71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8282</v>
      </c>
      <c r="O1141" s="8">
        <f t="shared" si="68"/>
        <v>1600</v>
      </c>
      <c r="P1141" s="5">
        <f t="shared" si="69"/>
        <v>5</v>
      </c>
      <c r="Q1141" t="s">
        <v>8334</v>
      </c>
      <c r="R1141" t="s">
        <v>8336</v>
      </c>
      <c r="S1141" s="6">
        <f t="shared" si="70"/>
        <v>41975.347523148142</v>
      </c>
      <c r="T1141" s="7">
        <f t="shared" si="71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8282</v>
      </c>
      <c r="O1142" s="8" t="e">
        <f t="shared" si="68"/>
        <v>#DIV/0!</v>
      </c>
      <c r="P1142" s="5" t="e">
        <f t="shared" si="69"/>
        <v>#DIV/0!</v>
      </c>
      <c r="Q1142" t="s">
        <v>8334</v>
      </c>
      <c r="R1142" t="s">
        <v>8336</v>
      </c>
      <c r="S1142" s="6">
        <f t="shared" si="70"/>
        <v>42192.462048611109</v>
      </c>
      <c r="T1142" s="7">
        <f t="shared" si="71"/>
        <v>42222.462048611109</v>
      </c>
    </row>
    <row r="1143" spans="1:20" ht="15.7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8282</v>
      </c>
      <c r="O1143" s="8" t="e">
        <f t="shared" si="68"/>
        <v>#DIV/0!</v>
      </c>
      <c r="P1143" s="5" t="e">
        <f t="shared" si="69"/>
        <v>#DIV/0!</v>
      </c>
      <c r="Q1143" t="s">
        <v>8334</v>
      </c>
      <c r="R1143" t="s">
        <v>8336</v>
      </c>
      <c r="S1143" s="6">
        <f t="shared" si="70"/>
        <v>42164.699652777781</v>
      </c>
      <c r="T1143" s="7">
        <f t="shared" si="71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8282</v>
      </c>
      <c r="O1144" s="8" t="e">
        <f t="shared" si="68"/>
        <v>#DIV/0!</v>
      </c>
      <c r="P1144" s="5" t="e">
        <f t="shared" si="69"/>
        <v>#DIV/0!</v>
      </c>
      <c r="Q1144" t="s">
        <v>8334</v>
      </c>
      <c r="R1144" t="s">
        <v>8336</v>
      </c>
      <c r="S1144" s="6">
        <f t="shared" si="70"/>
        <v>42022.006099537044</v>
      </c>
      <c r="T1144" s="7">
        <f t="shared" si="71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8282</v>
      </c>
      <c r="O1145" s="8">
        <f t="shared" si="68"/>
        <v>241.93548387096774</v>
      </c>
      <c r="P1145" s="5">
        <f t="shared" si="69"/>
        <v>23.25</v>
      </c>
      <c r="Q1145" t="s">
        <v>8334</v>
      </c>
      <c r="R1145" t="s">
        <v>8336</v>
      </c>
      <c r="S1145" s="6">
        <f t="shared" si="70"/>
        <v>42325.19358796296</v>
      </c>
      <c r="T1145" s="7">
        <f t="shared" si="71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8283</v>
      </c>
      <c r="O1146" s="8" t="e">
        <f t="shared" si="68"/>
        <v>#DIV/0!</v>
      </c>
      <c r="P1146" s="5" t="e">
        <f t="shared" si="69"/>
        <v>#DIV/0!</v>
      </c>
      <c r="Q1146" t="s">
        <v>8337</v>
      </c>
      <c r="R1146" t="s">
        <v>8338</v>
      </c>
      <c r="S1146" s="6">
        <f t="shared" si="70"/>
        <v>42093.181944444441</v>
      </c>
      <c r="T1146" s="7">
        <f t="shared" si="71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8283</v>
      </c>
      <c r="O1147" s="8">
        <f t="shared" si="68"/>
        <v>800</v>
      </c>
      <c r="P1147" s="5">
        <f t="shared" si="69"/>
        <v>100</v>
      </c>
      <c r="Q1147" t="s">
        <v>8337</v>
      </c>
      <c r="R1147" t="s">
        <v>8338</v>
      </c>
      <c r="S1147" s="6">
        <f t="shared" si="70"/>
        <v>41854.747592592597</v>
      </c>
      <c r="T1147" s="7">
        <f t="shared" si="71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8283</v>
      </c>
      <c r="O1148" s="8">
        <f t="shared" si="68"/>
        <v>11.320754716981131</v>
      </c>
      <c r="P1148" s="5">
        <f t="shared" si="69"/>
        <v>44.166666666666664</v>
      </c>
      <c r="Q1148" t="s">
        <v>8337</v>
      </c>
      <c r="R1148" t="s">
        <v>8338</v>
      </c>
      <c r="S1148" s="6">
        <f t="shared" si="70"/>
        <v>41723.9533912037</v>
      </c>
      <c r="T1148" s="7">
        <f t="shared" si="71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8283</v>
      </c>
      <c r="O1149" s="8" t="e">
        <f t="shared" si="68"/>
        <v>#DIV/0!</v>
      </c>
      <c r="P1149" s="5" t="e">
        <f t="shared" si="69"/>
        <v>#DIV/0!</v>
      </c>
      <c r="Q1149" t="s">
        <v>8337</v>
      </c>
      <c r="R1149" t="s">
        <v>8338</v>
      </c>
      <c r="S1149" s="6">
        <f t="shared" si="70"/>
        <v>41871.972025462965</v>
      </c>
      <c r="T1149" s="7">
        <f t="shared" si="71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8283</v>
      </c>
      <c r="O1150" s="8">
        <f t="shared" si="68"/>
        <v>205.47945205479451</v>
      </c>
      <c r="P1150" s="5">
        <f t="shared" si="69"/>
        <v>24.333333333333332</v>
      </c>
      <c r="Q1150" t="s">
        <v>8337</v>
      </c>
      <c r="R1150" t="s">
        <v>8338</v>
      </c>
      <c r="S1150" s="6">
        <f t="shared" si="70"/>
        <v>42675.171076388884</v>
      </c>
      <c r="T1150" s="7">
        <f t="shared" si="71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8283</v>
      </c>
      <c r="O1151" s="8">
        <f t="shared" si="68"/>
        <v>666.66666666666663</v>
      </c>
      <c r="P1151" s="5">
        <f t="shared" si="69"/>
        <v>37.5</v>
      </c>
      <c r="Q1151" t="s">
        <v>8337</v>
      </c>
      <c r="R1151" t="s">
        <v>8338</v>
      </c>
      <c r="S1151" s="6">
        <f t="shared" si="70"/>
        <v>42507.71025462963</v>
      </c>
      <c r="T1151" s="7">
        <f t="shared" si="71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8283</v>
      </c>
      <c r="O1152" s="8">
        <f t="shared" si="68"/>
        <v>9.9206349206349209</v>
      </c>
      <c r="P1152" s="5">
        <f t="shared" si="69"/>
        <v>42</v>
      </c>
      <c r="Q1152" t="s">
        <v>8337</v>
      </c>
      <c r="R1152" t="s">
        <v>8338</v>
      </c>
      <c r="S1152" s="6">
        <f t="shared" si="70"/>
        <v>42317.954571759255</v>
      </c>
      <c r="T1152" s="7">
        <f t="shared" si="71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8283</v>
      </c>
      <c r="O1153" s="8" t="e">
        <f t="shared" si="68"/>
        <v>#DIV/0!</v>
      </c>
      <c r="P1153" s="5" t="e">
        <f t="shared" si="69"/>
        <v>#DIV/0!</v>
      </c>
      <c r="Q1153" t="s">
        <v>8337</v>
      </c>
      <c r="R1153" t="s">
        <v>8338</v>
      </c>
      <c r="S1153" s="6">
        <f t="shared" si="70"/>
        <v>42224.102581018517</v>
      </c>
      <c r="T1153" s="7">
        <f t="shared" si="71"/>
        <v>42254.102581018517</v>
      </c>
    </row>
    <row r="1154" spans="1:20" ht="15.7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8283</v>
      </c>
      <c r="O1154" s="8">
        <f t="shared" si="68"/>
        <v>17.563117453347971</v>
      </c>
      <c r="P1154" s="5">
        <f t="shared" si="69"/>
        <v>60.733333333333334</v>
      </c>
      <c r="Q1154" t="s">
        <v>8337</v>
      </c>
      <c r="R1154" t="s">
        <v>8338</v>
      </c>
      <c r="S1154" s="6">
        <f t="shared" si="70"/>
        <v>42109.709629629629</v>
      </c>
      <c r="T1154" s="7">
        <f t="shared" si="71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8283</v>
      </c>
      <c r="O1155" s="8">
        <f t="shared" ref="O1155:O1218" si="72">D1155/E1155</f>
        <v>160</v>
      </c>
      <c r="P1155" s="5">
        <f t="shared" ref="P1155:P1218" si="73">E1155/L1155</f>
        <v>50</v>
      </c>
      <c r="Q1155" t="s">
        <v>8337</v>
      </c>
      <c r="R1155" t="s">
        <v>8338</v>
      </c>
      <c r="S1155" s="6">
        <f t="shared" ref="S1155:S1218" si="74">(((J1155/60)/60)/24)+DATE(1970,1,1)</f>
        <v>42143.714178240742</v>
      </c>
      <c r="T1155" s="7">
        <f t="shared" ref="T1155:T1218" si="75">(((I1155/60)/60)/24)+DATE(1970,1,1)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8283</v>
      </c>
      <c r="O1156" s="8">
        <f t="shared" si="72"/>
        <v>15.384615384615385</v>
      </c>
      <c r="P1156" s="5">
        <f t="shared" si="73"/>
        <v>108.33333333333333</v>
      </c>
      <c r="Q1156" t="s">
        <v>8337</v>
      </c>
      <c r="R1156" t="s">
        <v>8338</v>
      </c>
      <c r="S1156" s="6">
        <f t="shared" si="74"/>
        <v>42223.108865740738</v>
      </c>
      <c r="T1156" s="7">
        <f t="shared" si="75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8283</v>
      </c>
      <c r="O1157" s="8">
        <f t="shared" si="72"/>
        <v>132.97872340425531</v>
      </c>
      <c r="P1157" s="5">
        <f t="shared" si="73"/>
        <v>23.5</v>
      </c>
      <c r="Q1157" t="s">
        <v>8337</v>
      </c>
      <c r="R1157" t="s">
        <v>8338</v>
      </c>
      <c r="S1157" s="6">
        <f t="shared" si="74"/>
        <v>41835.763981481483</v>
      </c>
      <c r="T1157" s="7">
        <f t="shared" si="75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8283</v>
      </c>
      <c r="O1158" s="8" t="e">
        <f t="shared" si="72"/>
        <v>#DIV/0!</v>
      </c>
      <c r="P1158" s="5" t="e">
        <f t="shared" si="73"/>
        <v>#DIV/0!</v>
      </c>
      <c r="Q1158" t="s">
        <v>8337</v>
      </c>
      <c r="R1158" t="s">
        <v>8338</v>
      </c>
      <c r="S1158" s="6">
        <f t="shared" si="74"/>
        <v>42029.07131944444</v>
      </c>
      <c r="T1158" s="7">
        <f t="shared" si="75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8283</v>
      </c>
      <c r="O1159" s="8">
        <f t="shared" si="72"/>
        <v>66.225165562913901</v>
      </c>
      <c r="P1159" s="5">
        <f t="shared" si="73"/>
        <v>50.333333333333336</v>
      </c>
      <c r="Q1159" t="s">
        <v>8337</v>
      </c>
      <c r="R1159" t="s">
        <v>8338</v>
      </c>
      <c r="S1159" s="6">
        <f t="shared" si="74"/>
        <v>41918.628240740742</v>
      </c>
      <c r="T1159" s="7">
        <f t="shared" si="75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8283</v>
      </c>
      <c r="O1160" s="8">
        <f t="shared" si="72"/>
        <v>214.28571428571428</v>
      </c>
      <c r="P1160" s="5">
        <f t="shared" si="73"/>
        <v>11.666666666666666</v>
      </c>
      <c r="Q1160" t="s">
        <v>8337</v>
      </c>
      <c r="R1160" t="s">
        <v>8338</v>
      </c>
      <c r="S1160" s="6">
        <f t="shared" si="74"/>
        <v>41952.09175925926</v>
      </c>
      <c r="T1160" s="7">
        <f t="shared" si="75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8283</v>
      </c>
      <c r="O1161" s="8" t="e">
        <f t="shared" si="72"/>
        <v>#DIV/0!</v>
      </c>
      <c r="P1161" s="5" t="e">
        <f t="shared" si="73"/>
        <v>#DIV/0!</v>
      </c>
      <c r="Q1161" t="s">
        <v>8337</v>
      </c>
      <c r="R1161" t="s">
        <v>8338</v>
      </c>
      <c r="S1161" s="6">
        <f t="shared" si="74"/>
        <v>42154.726446759261</v>
      </c>
      <c r="T1161" s="7">
        <f t="shared" si="75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8283</v>
      </c>
      <c r="O1162" s="8">
        <f t="shared" si="72"/>
        <v>25.974025974025974</v>
      </c>
      <c r="P1162" s="5">
        <f t="shared" si="73"/>
        <v>60.789473684210527</v>
      </c>
      <c r="Q1162" t="s">
        <v>8337</v>
      </c>
      <c r="R1162" t="s">
        <v>8338</v>
      </c>
      <c r="S1162" s="6">
        <f t="shared" si="74"/>
        <v>42061.154930555553</v>
      </c>
      <c r="T1162" s="7">
        <f t="shared" si="75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8283</v>
      </c>
      <c r="O1163" s="8" t="e">
        <f t="shared" si="72"/>
        <v>#DIV/0!</v>
      </c>
      <c r="P1163" s="5" t="e">
        <f t="shared" si="73"/>
        <v>#DIV/0!</v>
      </c>
      <c r="Q1163" t="s">
        <v>8337</v>
      </c>
      <c r="R1163" t="s">
        <v>8338</v>
      </c>
      <c r="S1163" s="6">
        <f t="shared" si="74"/>
        <v>42122.629502314812</v>
      </c>
      <c r="T1163" s="7">
        <f t="shared" si="75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8283</v>
      </c>
      <c r="O1164" s="8">
        <f t="shared" si="72"/>
        <v>1714.2857142857142</v>
      </c>
      <c r="P1164" s="5">
        <f t="shared" si="73"/>
        <v>17.5</v>
      </c>
      <c r="Q1164" t="s">
        <v>8337</v>
      </c>
      <c r="R1164" t="s">
        <v>8338</v>
      </c>
      <c r="S1164" s="6">
        <f t="shared" si="74"/>
        <v>41876.683611111112</v>
      </c>
      <c r="T1164" s="7">
        <f t="shared" si="75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8283</v>
      </c>
      <c r="O1165" s="8" t="e">
        <f t="shared" si="72"/>
        <v>#DIV/0!</v>
      </c>
      <c r="P1165" s="5" t="e">
        <f t="shared" si="73"/>
        <v>#DIV/0!</v>
      </c>
      <c r="Q1165" t="s">
        <v>8337</v>
      </c>
      <c r="R1165" t="s">
        <v>8338</v>
      </c>
      <c r="S1165" s="6">
        <f t="shared" si="74"/>
        <v>41830.723611111112</v>
      </c>
      <c r="T1165" s="7">
        <f t="shared" si="75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8283</v>
      </c>
      <c r="O1166" s="8" t="e">
        <f t="shared" si="72"/>
        <v>#DIV/0!</v>
      </c>
      <c r="P1166" s="5" t="e">
        <f t="shared" si="73"/>
        <v>#DIV/0!</v>
      </c>
      <c r="Q1166" t="s">
        <v>8337</v>
      </c>
      <c r="R1166" t="s">
        <v>8338</v>
      </c>
      <c r="S1166" s="6">
        <f t="shared" si="74"/>
        <v>42509.724328703705</v>
      </c>
      <c r="T1166" s="7">
        <f t="shared" si="75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8283</v>
      </c>
      <c r="O1167" s="8">
        <f t="shared" si="72"/>
        <v>4.8297512678097076</v>
      </c>
      <c r="P1167" s="5">
        <f t="shared" si="73"/>
        <v>82.82</v>
      </c>
      <c r="Q1167" t="s">
        <v>8337</v>
      </c>
      <c r="R1167" t="s">
        <v>8338</v>
      </c>
      <c r="S1167" s="6">
        <f t="shared" si="74"/>
        <v>41792.214467592588</v>
      </c>
      <c r="T1167" s="7">
        <f t="shared" si="75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8283</v>
      </c>
      <c r="O1168" s="8">
        <f t="shared" si="72"/>
        <v>5.2246603970741905</v>
      </c>
      <c r="P1168" s="5">
        <f t="shared" si="73"/>
        <v>358.875</v>
      </c>
      <c r="Q1168" t="s">
        <v>8337</v>
      </c>
      <c r="R1168" t="s">
        <v>8338</v>
      </c>
      <c r="S1168" s="6">
        <f t="shared" si="74"/>
        <v>42150.485439814816</v>
      </c>
      <c r="T1168" s="7">
        <f t="shared" si="75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8283</v>
      </c>
      <c r="O1169" s="8">
        <f t="shared" si="72"/>
        <v>61.287027579162412</v>
      </c>
      <c r="P1169" s="5">
        <f t="shared" si="73"/>
        <v>61.1875</v>
      </c>
      <c r="Q1169" t="s">
        <v>8337</v>
      </c>
      <c r="R1169" t="s">
        <v>8338</v>
      </c>
      <c r="S1169" s="6">
        <f t="shared" si="74"/>
        <v>41863.734895833331</v>
      </c>
      <c r="T1169" s="7">
        <f t="shared" si="75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8283</v>
      </c>
      <c r="O1170" s="8">
        <f t="shared" si="72"/>
        <v>17.647058823529413</v>
      </c>
      <c r="P1170" s="5">
        <f t="shared" si="73"/>
        <v>340</v>
      </c>
      <c r="Q1170" t="s">
        <v>8337</v>
      </c>
      <c r="R1170" t="s">
        <v>8338</v>
      </c>
      <c r="S1170" s="6">
        <f t="shared" si="74"/>
        <v>42605.053993055553</v>
      </c>
      <c r="T1170" s="7">
        <f t="shared" si="75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8283</v>
      </c>
      <c r="O1171" s="8">
        <f t="shared" si="72"/>
        <v>588.23529411764707</v>
      </c>
      <c r="P1171" s="5">
        <f t="shared" si="73"/>
        <v>5.666666666666667</v>
      </c>
      <c r="Q1171" t="s">
        <v>8337</v>
      </c>
      <c r="R1171" t="s">
        <v>8338</v>
      </c>
      <c r="S1171" s="6">
        <f t="shared" si="74"/>
        <v>42027.353738425925</v>
      </c>
      <c r="T1171" s="7">
        <f t="shared" si="75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8283</v>
      </c>
      <c r="O1172" s="8">
        <f t="shared" si="72"/>
        <v>250</v>
      </c>
      <c r="P1172" s="5">
        <f t="shared" si="73"/>
        <v>50</v>
      </c>
      <c r="Q1172" t="s">
        <v>8337</v>
      </c>
      <c r="R1172" t="s">
        <v>8338</v>
      </c>
      <c r="S1172" s="6">
        <f t="shared" si="74"/>
        <v>42124.893182870372</v>
      </c>
      <c r="T1172" s="7">
        <f t="shared" si="75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8283</v>
      </c>
      <c r="O1173" s="8">
        <f t="shared" si="72"/>
        <v>1000</v>
      </c>
      <c r="P1173" s="5">
        <f t="shared" si="73"/>
        <v>25</v>
      </c>
      <c r="Q1173" t="s">
        <v>8337</v>
      </c>
      <c r="R1173" t="s">
        <v>8338</v>
      </c>
      <c r="S1173" s="6">
        <f t="shared" si="74"/>
        <v>41938.804710648146</v>
      </c>
      <c r="T1173" s="7">
        <f t="shared" si="75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8283</v>
      </c>
      <c r="O1174" s="8" t="e">
        <f t="shared" si="72"/>
        <v>#DIV/0!</v>
      </c>
      <c r="P1174" s="5" t="e">
        <f t="shared" si="73"/>
        <v>#DIV/0!</v>
      </c>
      <c r="Q1174" t="s">
        <v>8337</v>
      </c>
      <c r="R1174" t="s">
        <v>8338</v>
      </c>
      <c r="S1174" s="6">
        <f t="shared" si="74"/>
        <v>41841.682314814818</v>
      </c>
      <c r="T1174" s="7">
        <f t="shared" si="75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8283</v>
      </c>
      <c r="O1175" s="8">
        <f t="shared" si="72"/>
        <v>4166.666666666667</v>
      </c>
      <c r="P1175" s="5">
        <f t="shared" si="73"/>
        <v>30</v>
      </c>
      <c r="Q1175" t="s">
        <v>8337</v>
      </c>
      <c r="R1175" t="s">
        <v>8338</v>
      </c>
      <c r="S1175" s="6">
        <f t="shared" si="74"/>
        <v>42184.185844907406</v>
      </c>
      <c r="T1175" s="7">
        <f t="shared" si="75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8283</v>
      </c>
      <c r="O1176" s="8">
        <f t="shared" si="72"/>
        <v>16.930022573363431</v>
      </c>
      <c r="P1176" s="5">
        <f t="shared" si="73"/>
        <v>46.631578947368418</v>
      </c>
      <c r="Q1176" t="s">
        <v>8337</v>
      </c>
      <c r="R1176" t="s">
        <v>8338</v>
      </c>
      <c r="S1176" s="6">
        <f t="shared" si="74"/>
        <v>42468.84174768519</v>
      </c>
      <c r="T1176" s="7">
        <f t="shared" si="75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8283</v>
      </c>
      <c r="O1177" s="8">
        <f t="shared" si="72"/>
        <v>34.188034188034187</v>
      </c>
      <c r="P1177" s="5">
        <f t="shared" si="73"/>
        <v>65</v>
      </c>
      <c r="Q1177" t="s">
        <v>8337</v>
      </c>
      <c r="R1177" t="s">
        <v>8338</v>
      </c>
      <c r="S1177" s="6">
        <f t="shared" si="74"/>
        <v>42170.728460648148</v>
      </c>
      <c r="T1177" s="7">
        <f t="shared" si="75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8283</v>
      </c>
      <c r="O1178" s="8">
        <f t="shared" si="72"/>
        <v>17500</v>
      </c>
      <c r="P1178" s="5">
        <f t="shared" si="73"/>
        <v>10</v>
      </c>
      <c r="Q1178" t="s">
        <v>8337</v>
      </c>
      <c r="R1178" t="s">
        <v>8338</v>
      </c>
      <c r="S1178" s="6">
        <f t="shared" si="74"/>
        <v>42746.019652777773</v>
      </c>
      <c r="T1178" s="7">
        <f t="shared" si="75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8283</v>
      </c>
      <c r="O1179" s="8" t="e">
        <f t="shared" si="72"/>
        <v>#DIV/0!</v>
      </c>
      <c r="P1179" s="5" t="e">
        <f t="shared" si="73"/>
        <v>#DIV/0!</v>
      </c>
      <c r="Q1179" t="s">
        <v>8337</v>
      </c>
      <c r="R1179" t="s">
        <v>8338</v>
      </c>
      <c r="S1179" s="6">
        <f t="shared" si="74"/>
        <v>41897.660833333335</v>
      </c>
      <c r="T1179" s="7">
        <f t="shared" si="75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8283</v>
      </c>
      <c r="O1180" s="8">
        <f t="shared" si="72"/>
        <v>15000</v>
      </c>
      <c r="P1180" s="5">
        <f t="shared" si="73"/>
        <v>5</v>
      </c>
      <c r="Q1180" t="s">
        <v>8337</v>
      </c>
      <c r="R1180" t="s">
        <v>8338</v>
      </c>
      <c r="S1180" s="6">
        <f t="shared" si="74"/>
        <v>41837.905694444446</v>
      </c>
      <c r="T1180" s="7">
        <f t="shared" si="75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8283</v>
      </c>
      <c r="O1181" s="8">
        <f t="shared" si="72"/>
        <v>18.75</v>
      </c>
      <c r="P1181" s="5">
        <f t="shared" si="73"/>
        <v>640</v>
      </c>
      <c r="Q1181" t="s">
        <v>8337</v>
      </c>
      <c r="R1181" t="s">
        <v>8338</v>
      </c>
      <c r="S1181" s="6">
        <f t="shared" si="74"/>
        <v>42275.720219907409</v>
      </c>
      <c r="T1181" s="7">
        <f t="shared" si="75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8283</v>
      </c>
      <c r="O1182" s="8">
        <f t="shared" si="72"/>
        <v>8.5106382978723403</v>
      </c>
      <c r="P1182" s="5">
        <f t="shared" si="73"/>
        <v>69.117647058823536</v>
      </c>
      <c r="Q1182" t="s">
        <v>8337</v>
      </c>
      <c r="R1182" t="s">
        <v>8338</v>
      </c>
      <c r="S1182" s="6">
        <f t="shared" si="74"/>
        <v>41781.806875000002</v>
      </c>
      <c r="T1182" s="7">
        <f t="shared" si="75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8283</v>
      </c>
      <c r="O1183" s="8">
        <f t="shared" si="72"/>
        <v>12500</v>
      </c>
      <c r="P1183" s="5">
        <f t="shared" si="73"/>
        <v>1.3333333333333333</v>
      </c>
      <c r="Q1183" t="s">
        <v>8337</v>
      </c>
      <c r="R1183" t="s">
        <v>8338</v>
      </c>
      <c r="S1183" s="6">
        <f t="shared" si="74"/>
        <v>42034.339363425926</v>
      </c>
      <c r="T1183" s="7">
        <f t="shared" si="75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8283</v>
      </c>
      <c r="O1184" s="8">
        <f t="shared" si="72"/>
        <v>23.80952380952381</v>
      </c>
      <c r="P1184" s="5">
        <f t="shared" si="73"/>
        <v>10.5</v>
      </c>
      <c r="Q1184" t="s">
        <v>8337</v>
      </c>
      <c r="R1184" t="s">
        <v>8338</v>
      </c>
      <c r="S1184" s="6">
        <f t="shared" si="74"/>
        <v>42728.827407407407</v>
      </c>
      <c r="T1184" s="7">
        <f t="shared" si="75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8283</v>
      </c>
      <c r="O1185" s="8">
        <f t="shared" si="72"/>
        <v>25</v>
      </c>
      <c r="P1185" s="5">
        <f t="shared" si="73"/>
        <v>33.333333333333336</v>
      </c>
      <c r="Q1185" t="s">
        <v>8337</v>
      </c>
      <c r="R1185" t="s">
        <v>8338</v>
      </c>
      <c r="S1185" s="6">
        <f t="shared" si="74"/>
        <v>42656.86137731481</v>
      </c>
      <c r="T1185" s="7">
        <f t="shared" si="75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8284</v>
      </c>
      <c r="O1186" s="8">
        <f t="shared" si="72"/>
        <v>0.95295850298882434</v>
      </c>
      <c r="P1186" s="5">
        <f t="shared" si="73"/>
        <v>61.562666666666665</v>
      </c>
      <c r="Q1186" t="s">
        <v>8339</v>
      </c>
      <c r="R1186" t="s">
        <v>8340</v>
      </c>
      <c r="S1186" s="6">
        <f t="shared" si="74"/>
        <v>42741.599664351852</v>
      </c>
      <c r="T1186" s="7">
        <f t="shared" si="75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8284</v>
      </c>
      <c r="O1187" s="8">
        <f t="shared" si="72"/>
        <v>0.9484066767830045</v>
      </c>
      <c r="P1187" s="5">
        <f t="shared" si="73"/>
        <v>118.73873873873873</v>
      </c>
      <c r="Q1187" t="s">
        <v>8339</v>
      </c>
      <c r="R1187" t="s">
        <v>8340</v>
      </c>
      <c r="S1187" s="6">
        <f t="shared" si="74"/>
        <v>42130.865150462967</v>
      </c>
      <c r="T1187" s="7">
        <f t="shared" si="75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8284</v>
      </c>
      <c r="O1188" s="8">
        <f t="shared" si="72"/>
        <v>0.93691442848219864</v>
      </c>
      <c r="P1188" s="5">
        <f t="shared" si="73"/>
        <v>65.081300813008127</v>
      </c>
      <c r="Q1188" t="s">
        <v>8339</v>
      </c>
      <c r="R1188" t="s">
        <v>8340</v>
      </c>
      <c r="S1188" s="6">
        <f t="shared" si="74"/>
        <v>42123.86336805555</v>
      </c>
      <c r="T1188" s="7">
        <f t="shared" si="75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8284</v>
      </c>
      <c r="O1189" s="8">
        <f t="shared" si="72"/>
        <v>0.96037756558006804</v>
      </c>
      <c r="P1189" s="5">
        <f t="shared" si="73"/>
        <v>130.15714285714284</v>
      </c>
      <c r="Q1189" t="s">
        <v>8339</v>
      </c>
      <c r="R1189" t="s">
        <v>8340</v>
      </c>
      <c r="S1189" s="6">
        <f t="shared" si="74"/>
        <v>42109.894942129627</v>
      </c>
      <c r="T1189" s="7">
        <f t="shared" si="75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8284</v>
      </c>
      <c r="O1190" s="8">
        <f t="shared" si="72"/>
        <v>0.62285892245406416</v>
      </c>
      <c r="P1190" s="5">
        <f t="shared" si="73"/>
        <v>37.776470588235291</v>
      </c>
      <c r="Q1190" t="s">
        <v>8339</v>
      </c>
      <c r="R1190" t="s">
        <v>8340</v>
      </c>
      <c r="S1190" s="6">
        <f t="shared" si="74"/>
        <v>42711.700694444444</v>
      </c>
      <c r="T1190" s="7">
        <f t="shared" si="75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8284</v>
      </c>
      <c r="O1191" s="8">
        <f t="shared" si="72"/>
        <v>0.92783505154639179</v>
      </c>
      <c r="P1191" s="5">
        <f t="shared" si="73"/>
        <v>112.79069767441861</v>
      </c>
      <c r="Q1191" t="s">
        <v>8339</v>
      </c>
      <c r="R1191" t="s">
        <v>8340</v>
      </c>
      <c r="S1191" s="6">
        <f t="shared" si="74"/>
        <v>42529.979108796295</v>
      </c>
      <c r="T1191" s="7">
        <f t="shared" si="75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8284</v>
      </c>
      <c r="O1192" s="8">
        <f t="shared" si="72"/>
        <v>0.7407407407407407</v>
      </c>
      <c r="P1192" s="5">
        <f t="shared" si="73"/>
        <v>51.92307692307692</v>
      </c>
      <c r="Q1192" t="s">
        <v>8339</v>
      </c>
      <c r="R1192" t="s">
        <v>8340</v>
      </c>
      <c r="S1192" s="6">
        <f t="shared" si="74"/>
        <v>41852.665798611109</v>
      </c>
      <c r="T1192" s="7">
        <f t="shared" si="75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8284</v>
      </c>
      <c r="O1193" s="8">
        <f t="shared" si="72"/>
        <v>0.91680814940577249</v>
      </c>
      <c r="P1193" s="5">
        <f t="shared" si="73"/>
        <v>89.242424242424249</v>
      </c>
      <c r="Q1193" t="s">
        <v>8339</v>
      </c>
      <c r="R1193" t="s">
        <v>8340</v>
      </c>
      <c r="S1193" s="6">
        <f t="shared" si="74"/>
        <v>42419.603703703702</v>
      </c>
      <c r="T1193" s="7">
        <f t="shared" si="75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8284</v>
      </c>
      <c r="O1194" s="8">
        <f t="shared" si="72"/>
        <v>0.34482758620689657</v>
      </c>
      <c r="P1194" s="5">
        <f t="shared" si="73"/>
        <v>19.333333333333332</v>
      </c>
      <c r="Q1194" t="s">
        <v>8339</v>
      </c>
      <c r="R1194" t="s">
        <v>8340</v>
      </c>
      <c r="S1194" s="6">
        <f t="shared" si="74"/>
        <v>42747.506689814814</v>
      </c>
      <c r="T1194" s="7">
        <f t="shared" si="75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8284</v>
      </c>
      <c r="O1195" s="8">
        <f t="shared" si="72"/>
        <v>0.96193486326783018</v>
      </c>
      <c r="P1195" s="5">
        <f t="shared" si="73"/>
        <v>79.967032967032964</v>
      </c>
      <c r="Q1195" t="s">
        <v>8339</v>
      </c>
      <c r="R1195" t="s">
        <v>8340</v>
      </c>
      <c r="S1195" s="6">
        <f t="shared" si="74"/>
        <v>42409.776076388895</v>
      </c>
      <c r="T1195" s="7">
        <f t="shared" si="75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8284</v>
      </c>
      <c r="O1196" s="8">
        <f t="shared" si="72"/>
        <v>0.3103277060575968</v>
      </c>
      <c r="P1196" s="5">
        <f t="shared" si="73"/>
        <v>56.414565826330531</v>
      </c>
      <c r="Q1196" t="s">
        <v>8339</v>
      </c>
      <c r="R1196" t="s">
        <v>8340</v>
      </c>
      <c r="S1196" s="6">
        <f t="shared" si="74"/>
        <v>42072.488182870366</v>
      </c>
      <c r="T1196" s="7">
        <f t="shared" si="75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8284</v>
      </c>
      <c r="O1197" s="8">
        <f t="shared" si="72"/>
        <v>0.7407407407407407</v>
      </c>
      <c r="P1197" s="5">
        <f t="shared" si="73"/>
        <v>79.411764705882348</v>
      </c>
      <c r="Q1197" t="s">
        <v>8339</v>
      </c>
      <c r="R1197" t="s">
        <v>8340</v>
      </c>
      <c r="S1197" s="6">
        <f t="shared" si="74"/>
        <v>42298.34783564815</v>
      </c>
      <c r="T1197" s="7">
        <f t="shared" si="75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8284</v>
      </c>
      <c r="O1198" s="8">
        <f t="shared" si="72"/>
        <v>0.37049339499706163</v>
      </c>
      <c r="P1198" s="5">
        <f t="shared" si="73"/>
        <v>76.439453125</v>
      </c>
      <c r="Q1198" t="s">
        <v>8339</v>
      </c>
      <c r="R1198" t="s">
        <v>8340</v>
      </c>
      <c r="S1198" s="6">
        <f t="shared" si="74"/>
        <v>42326.818738425922</v>
      </c>
      <c r="T1198" s="7">
        <f t="shared" si="75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8284</v>
      </c>
      <c r="O1199" s="8">
        <f t="shared" si="72"/>
        <v>0.39479917881770804</v>
      </c>
      <c r="P1199" s="5">
        <f t="shared" si="73"/>
        <v>121</v>
      </c>
      <c r="Q1199" t="s">
        <v>8339</v>
      </c>
      <c r="R1199" t="s">
        <v>8340</v>
      </c>
      <c r="S1199" s="6">
        <f t="shared" si="74"/>
        <v>42503.66474537037</v>
      </c>
      <c r="T1199" s="7">
        <f t="shared" si="75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8284</v>
      </c>
      <c r="O1200" s="8">
        <f t="shared" si="72"/>
        <v>0.38372985418265543</v>
      </c>
      <c r="P1200" s="5">
        <f t="shared" si="73"/>
        <v>54.616766467065865</v>
      </c>
      <c r="Q1200" t="s">
        <v>8339</v>
      </c>
      <c r="R1200" t="s">
        <v>8340</v>
      </c>
      <c r="S1200" s="6">
        <f t="shared" si="74"/>
        <v>42333.619050925925</v>
      </c>
      <c r="T1200" s="7">
        <f t="shared" si="75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8284</v>
      </c>
      <c r="O1201" s="8">
        <f t="shared" si="72"/>
        <v>0.98700334199777195</v>
      </c>
      <c r="P1201" s="5">
        <f t="shared" si="73"/>
        <v>299.22222222222223</v>
      </c>
      <c r="Q1201" t="s">
        <v>8339</v>
      </c>
      <c r="R1201" t="s">
        <v>8340</v>
      </c>
      <c r="S1201" s="6">
        <f t="shared" si="74"/>
        <v>42161.770833333328</v>
      </c>
      <c r="T1201" s="7">
        <f t="shared" si="75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8284</v>
      </c>
      <c r="O1202" s="8">
        <f t="shared" si="72"/>
        <v>0.7961519323270857</v>
      </c>
      <c r="P1202" s="5">
        <f t="shared" si="73"/>
        <v>58.533980582524272</v>
      </c>
      <c r="Q1202" t="s">
        <v>8339</v>
      </c>
      <c r="R1202" t="s">
        <v>8340</v>
      </c>
      <c r="S1202" s="6">
        <f t="shared" si="74"/>
        <v>42089.477500000001</v>
      </c>
      <c r="T1202" s="7">
        <f t="shared" si="75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8284</v>
      </c>
      <c r="O1203" s="8">
        <f t="shared" si="72"/>
        <v>0.97620182647361731</v>
      </c>
      <c r="P1203" s="5">
        <f t="shared" si="73"/>
        <v>55.371801801801809</v>
      </c>
      <c r="Q1203" t="s">
        <v>8339</v>
      </c>
      <c r="R1203" t="s">
        <v>8340</v>
      </c>
      <c r="S1203" s="6">
        <f t="shared" si="74"/>
        <v>42536.60701388889</v>
      </c>
      <c r="T1203" s="7">
        <f t="shared" si="75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8284</v>
      </c>
      <c r="O1204" s="8">
        <f t="shared" si="72"/>
        <v>0.50189717130754252</v>
      </c>
      <c r="P1204" s="5">
        <f t="shared" si="73"/>
        <v>183.80442804428046</v>
      </c>
      <c r="Q1204" t="s">
        <v>8339</v>
      </c>
      <c r="R1204" t="s">
        <v>8340</v>
      </c>
      <c r="S1204" s="6">
        <f t="shared" si="74"/>
        <v>42152.288819444439</v>
      </c>
      <c r="T1204" s="7">
        <f t="shared" si="75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8284</v>
      </c>
      <c r="O1205" s="8">
        <f t="shared" si="72"/>
        <v>0.9760479041916168</v>
      </c>
      <c r="P1205" s="5">
        <f t="shared" si="73"/>
        <v>165.34653465346534</v>
      </c>
      <c r="Q1205" t="s">
        <v>8339</v>
      </c>
      <c r="R1205" t="s">
        <v>8340</v>
      </c>
      <c r="S1205" s="6">
        <f t="shared" si="74"/>
        <v>42125.614895833336</v>
      </c>
      <c r="T1205" s="7">
        <f t="shared" si="75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8284</v>
      </c>
      <c r="O1206" s="8">
        <f t="shared" si="72"/>
        <v>0.97138160352686242</v>
      </c>
      <c r="P1206" s="5">
        <f t="shared" si="73"/>
        <v>234.78947368421052</v>
      </c>
      <c r="Q1206" t="s">
        <v>8339</v>
      </c>
      <c r="R1206" t="s">
        <v>8340</v>
      </c>
      <c r="S1206" s="6">
        <f t="shared" si="74"/>
        <v>42297.748067129629</v>
      </c>
      <c r="T1206" s="7">
        <f t="shared" si="75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8284</v>
      </c>
      <c r="O1207" s="8">
        <f t="shared" si="72"/>
        <v>0.99145820622330694</v>
      </c>
      <c r="P1207" s="5">
        <f t="shared" si="73"/>
        <v>211.48387096774192</v>
      </c>
      <c r="Q1207" t="s">
        <v>8339</v>
      </c>
      <c r="R1207" t="s">
        <v>8340</v>
      </c>
      <c r="S1207" s="6">
        <f t="shared" si="74"/>
        <v>42138.506377314814</v>
      </c>
      <c r="T1207" s="7">
        <f t="shared" si="75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8284</v>
      </c>
      <c r="O1208" s="8">
        <f t="shared" si="72"/>
        <v>0.86956521739130432</v>
      </c>
      <c r="P1208" s="5">
        <f t="shared" si="73"/>
        <v>32.34375</v>
      </c>
      <c r="Q1208" t="s">
        <v>8339</v>
      </c>
      <c r="R1208" t="s">
        <v>8340</v>
      </c>
      <c r="S1208" s="6">
        <f t="shared" si="74"/>
        <v>42772.776076388895</v>
      </c>
      <c r="T1208" s="7">
        <f t="shared" si="75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8284</v>
      </c>
      <c r="O1209" s="8">
        <f t="shared" si="72"/>
        <v>0.95999080248332946</v>
      </c>
      <c r="P1209" s="5">
        <f t="shared" si="73"/>
        <v>123.37588652482269</v>
      </c>
      <c r="Q1209" t="s">
        <v>8339</v>
      </c>
      <c r="R1209" t="s">
        <v>8340</v>
      </c>
      <c r="S1209" s="6">
        <f t="shared" si="74"/>
        <v>42430.430243055554</v>
      </c>
      <c r="T1209" s="7">
        <f t="shared" si="75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8284</v>
      </c>
      <c r="O1210" s="8">
        <f t="shared" si="72"/>
        <v>0.64391500321957507</v>
      </c>
      <c r="P1210" s="5">
        <f t="shared" si="73"/>
        <v>207.06666666666666</v>
      </c>
      <c r="Q1210" t="s">
        <v>8339</v>
      </c>
      <c r="R1210" t="s">
        <v>8340</v>
      </c>
      <c r="S1210" s="6">
        <f t="shared" si="74"/>
        <v>42423.709074074075</v>
      </c>
      <c r="T1210" s="7">
        <f t="shared" si="75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8284</v>
      </c>
      <c r="O1211" s="8">
        <f t="shared" si="72"/>
        <v>0.94339622641509435</v>
      </c>
      <c r="P1211" s="5">
        <f t="shared" si="73"/>
        <v>138.2608695652174</v>
      </c>
      <c r="Q1211" t="s">
        <v>8339</v>
      </c>
      <c r="R1211" t="s">
        <v>8340</v>
      </c>
      <c r="S1211" s="6">
        <f t="shared" si="74"/>
        <v>42761.846122685187</v>
      </c>
      <c r="T1211" s="7">
        <f t="shared" si="75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8284</v>
      </c>
      <c r="O1212" s="8">
        <f t="shared" si="72"/>
        <v>0.39321314118317835</v>
      </c>
      <c r="P1212" s="5">
        <f t="shared" si="73"/>
        <v>493.81553398058253</v>
      </c>
      <c r="Q1212" t="s">
        <v>8339</v>
      </c>
      <c r="R1212" t="s">
        <v>8340</v>
      </c>
      <c r="S1212" s="6">
        <f t="shared" si="74"/>
        <v>42132.941805555558</v>
      </c>
      <c r="T1212" s="7">
        <f t="shared" si="75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8284</v>
      </c>
      <c r="O1213" s="8">
        <f t="shared" si="72"/>
        <v>0.98911968348170132</v>
      </c>
      <c r="P1213" s="5">
        <f t="shared" si="73"/>
        <v>168.5</v>
      </c>
      <c r="Q1213" t="s">
        <v>8339</v>
      </c>
      <c r="R1213" t="s">
        <v>8340</v>
      </c>
      <c r="S1213" s="6">
        <f t="shared" si="74"/>
        <v>42515.866446759261</v>
      </c>
      <c r="T1213" s="7">
        <f t="shared" si="75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8284</v>
      </c>
      <c r="O1214" s="8">
        <f t="shared" si="72"/>
        <v>0.77495350278983266</v>
      </c>
      <c r="P1214" s="5">
        <f t="shared" si="73"/>
        <v>38.867469879518069</v>
      </c>
      <c r="Q1214" t="s">
        <v>8339</v>
      </c>
      <c r="R1214" t="s">
        <v>8340</v>
      </c>
      <c r="S1214" s="6">
        <f t="shared" si="74"/>
        <v>42318.950173611112</v>
      </c>
      <c r="T1214" s="7">
        <f t="shared" si="75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8284</v>
      </c>
      <c r="O1215" s="8">
        <f t="shared" si="72"/>
        <v>0.97817908201655379</v>
      </c>
      <c r="P1215" s="5">
        <f t="shared" si="73"/>
        <v>61.527777777777779</v>
      </c>
      <c r="Q1215" t="s">
        <v>8339</v>
      </c>
      <c r="R1215" t="s">
        <v>8340</v>
      </c>
      <c r="S1215" s="6">
        <f t="shared" si="74"/>
        <v>42731.755787037036</v>
      </c>
      <c r="T1215" s="7">
        <f t="shared" si="75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8284</v>
      </c>
      <c r="O1216" s="8">
        <f t="shared" si="72"/>
        <v>0.75872534142640369</v>
      </c>
      <c r="P1216" s="5">
        <f t="shared" si="73"/>
        <v>105.44</v>
      </c>
      <c r="Q1216" t="s">
        <v>8339</v>
      </c>
      <c r="R1216" t="s">
        <v>8340</v>
      </c>
      <c r="S1216" s="6">
        <f t="shared" si="74"/>
        <v>42104.840335648143</v>
      </c>
      <c r="T1216" s="7">
        <f t="shared" si="75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8284</v>
      </c>
      <c r="O1217" s="8">
        <f t="shared" si="72"/>
        <v>0.12721348279730235</v>
      </c>
      <c r="P1217" s="5">
        <f t="shared" si="73"/>
        <v>71.592003642987251</v>
      </c>
      <c r="Q1217" t="s">
        <v>8339</v>
      </c>
      <c r="R1217" t="s">
        <v>8340</v>
      </c>
      <c r="S1217" s="6">
        <f t="shared" si="74"/>
        <v>41759.923101851848</v>
      </c>
      <c r="T1217" s="7">
        <f t="shared" si="75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8284</v>
      </c>
      <c r="O1218" s="8">
        <f t="shared" si="72"/>
        <v>0.68634179821551133</v>
      </c>
      <c r="P1218" s="5">
        <f t="shared" si="73"/>
        <v>91.882882882882882</v>
      </c>
      <c r="Q1218" t="s">
        <v>8339</v>
      </c>
      <c r="R1218" t="s">
        <v>8340</v>
      </c>
      <c r="S1218" s="6">
        <f t="shared" si="74"/>
        <v>42247.616400462968</v>
      </c>
      <c r="T1218" s="7">
        <f t="shared" si="75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8284</v>
      </c>
      <c r="O1219" s="8">
        <f t="shared" ref="O1219:O1282" si="76">D1219/E1219</f>
        <v>0.97465886939571145</v>
      </c>
      <c r="P1219" s="5">
        <f t="shared" ref="P1219:P1282" si="77">E1219/L1219</f>
        <v>148.57377049180329</v>
      </c>
      <c r="Q1219" t="s">
        <v>8339</v>
      </c>
      <c r="R1219" t="s">
        <v>8340</v>
      </c>
      <c r="S1219" s="6">
        <f t="shared" ref="S1219:S1282" si="78">(((J1219/60)/60)/24)+DATE(1970,1,1)</f>
        <v>42535.809490740736</v>
      </c>
      <c r="T1219" s="7">
        <f t="shared" ref="T1219:T1282" si="79">(((I1219/60)/60)/24)+DATE(1970,1,1)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8284</v>
      </c>
      <c r="O1220" s="8">
        <f t="shared" si="76"/>
        <v>0.58045791680103187</v>
      </c>
      <c r="P1220" s="5">
        <f t="shared" si="77"/>
        <v>174.2134831460674</v>
      </c>
      <c r="Q1220" t="s">
        <v>8339</v>
      </c>
      <c r="R1220" t="s">
        <v>8340</v>
      </c>
      <c r="S1220" s="6">
        <f t="shared" si="78"/>
        <v>42278.662037037036</v>
      </c>
      <c r="T1220" s="7">
        <f t="shared" si="7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8284</v>
      </c>
      <c r="O1221" s="8">
        <f t="shared" si="76"/>
        <v>0.62826621580079922</v>
      </c>
      <c r="P1221" s="5">
        <f t="shared" si="77"/>
        <v>102.86166007905139</v>
      </c>
      <c r="Q1221" t="s">
        <v>8339</v>
      </c>
      <c r="R1221" t="s">
        <v>8340</v>
      </c>
      <c r="S1221" s="6">
        <f t="shared" si="78"/>
        <v>42633.461956018517</v>
      </c>
      <c r="T1221" s="7">
        <f t="shared" si="79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8284</v>
      </c>
      <c r="O1222" s="8">
        <f t="shared" si="76"/>
        <v>0.9637006103437199</v>
      </c>
      <c r="P1222" s="5">
        <f t="shared" si="77"/>
        <v>111.17857142857143</v>
      </c>
      <c r="Q1222" t="s">
        <v>8339</v>
      </c>
      <c r="R1222" t="s">
        <v>8340</v>
      </c>
      <c r="S1222" s="6">
        <f t="shared" si="78"/>
        <v>42211.628611111111</v>
      </c>
      <c r="T1222" s="7">
        <f t="shared" si="7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8284</v>
      </c>
      <c r="O1223" s="8">
        <f t="shared" si="76"/>
        <v>0.89758915712298193</v>
      </c>
      <c r="P1223" s="5">
        <f t="shared" si="77"/>
        <v>23.796213592233013</v>
      </c>
      <c r="Q1223" t="s">
        <v>8339</v>
      </c>
      <c r="R1223" t="s">
        <v>8340</v>
      </c>
      <c r="S1223" s="6">
        <f t="shared" si="78"/>
        <v>42680.47555555556</v>
      </c>
      <c r="T1223" s="7">
        <f t="shared" si="7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8284</v>
      </c>
      <c r="O1224" s="8">
        <f t="shared" si="76"/>
        <v>0.35666518056174767</v>
      </c>
      <c r="P1224" s="5">
        <f t="shared" si="77"/>
        <v>81.268115942028984</v>
      </c>
      <c r="Q1224" t="s">
        <v>8339</v>
      </c>
      <c r="R1224" t="s">
        <v>8340</v>
      </c>
      <c r="S1224" s="6">
        <f t="shared" si="78"/>
        <v>42430.720451388886</v>
      </c>
      <c r="T1224" s="7">
        <f t="shared" si="7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8284</v>
      </c>
      <c r="O1225" s="8">
        <f t="shared" si="76"/>
        <v>0.89201243411271791</v>
      </c>
      <c r="P1225" s="5">
        <f t="shared" si="77"/>
        <v>116.21465968586388</v>
      </c>
      <c r="Q1225" t="s">
        <v>8339</v>
      </c>
      <c r="R1225" t="s">
        <v>8340</v>
      </c>
      <c r="S1225" s="6">
        <f t="shared" si="78"/>
        <v>42654.177187499998</v>
      </c>
      <c r="T1225" s="7">
        <f t="shared" si="7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8285</v>
      </c>
      <c r="O1226" s="8">
        <f t="shared" si="76"/>
        <v>14.150943396226415</v>
      </c>
      <c r="P1226" s="5">
        <f t="shared" si="77"/>
        <v>58.888888888888886</v>
      </c>
      <c r="Q1226" t="s">
        <v>8326</v>
      </c>
      <c r="R1226" t="s">
        <v>8341</v>
      </c>
      <c r="S1226" s="6">
        <f t="shared" si="78"/>
        <v>41736.549791666665</v>
      </c>
      <c r="T1226" s="7">
        <f t="shared" si="7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8285</v>
      </c>
      <c r="O1227" s="8">
        <f t="shared" si="76"/>
        <v>22.727272727272727</v>
      </c>
      <c r="P1227" s="5">
        <f t="shared" si="77"/>
        <v>44</v>
      </c>
      <c r="Q1227" t="s">
        <v>8326</v>
      </c>
      <c r="R1227" t="s">
        <v>8341</v>
      </c>
      <c r="S1227" s="6">
        <f t="shared" si="78"/>
        <v>41509.905995370369</v>
      </c>
      <c r="T1227" s="7">
        <f t="shared" si="7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8285</v>
      </c>
      <c r="O1228" s="8">
        <f t="shared" si="76"/>
        <v>25.81311306143521</v>
      </c>
      <c r="P1228" s="5">
        <f t="shared" si="77"/>
        <v>48.424999999999997</v>
      </c>
      <c r="Q1228" t="s">
        <v>8326</v>
      </c>
      <c r="R1228" t="s">
        <v>8341</v>
      </c>
      <c r="S1228" s="6">
        <f t="shared" si="78"/>
        <v>41715.874780092592</v>
      </c>
      <c r="T1228" s="7">
        <f t="shared" si="7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8285</v>
      </c>
      <c r="O1229" s="8" t="e">
        <f t="shared" si="76"/>
        <v>#DIV/0!</v>
      </c>
      <c r="P1229" s="5" t="e">
        <f t="shared" si="77"/>
        <v>#DIV/0!</v>
      </c>
      <c r="Q1229" t="s">
        <v>8326</v>
      </c>
      <c r="R1229" t="s">
        <v>8341</v>
      </c>
      <c r="S1229" s="6">
        <f t="shared" si="78"/>
        <v>41827.919166666667</v>
      </c>
      <c r="T1229" s="7">
        <f t="shared" si="7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8285</v>
      </c>
      <c r="O1230" s="8">
        <f t="shared" si="76"/>
        <v>3.4129692832764507</v>
      </c>
      <c r="P1230" s="5">
        <f t="shared" si="77"/>
        <v>61.041666666666664</v>
      </c>
      <c r="Q1230" t="s">
        <v>8326</v>
      </c>
      <c r="R1230" t="s">
        <v>8341</v>
      </c>
      <c r="S1230" s="6">
        <f t="shared" si="78"/>
        <v>40754.729259259257</v>
      </c>
      <c r="T1230" s="7">
        <f t="shared" si="7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8285</v>
      </c>
      <c r="O1231" s="8">
        <f t="shared" si="76"/>
        <v>110</v>
      </c>
      <c r="P1231" s="5">
        <f t="shared" si="77"/>
        <v>25</v>
      </c>
      <c r="Q1231" t="s">
        <v>8326</v>
      </c>
      <c r="R1231" t="s">
        <v>8341</v>
      </c>
      <c r="S1231" s="6">
        <f t="shared" si="78"/>
        <v>40985.459803240738</v>
      </c>
      <c r="T1231" s="7">
        <f t="shared" si="7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8285</v>
      </c>
      <c r="O1232" s="8" t="e">
        <f t="shared" si="76"/>
        <v>#DIV/0!</v>
      </c>
      <c r="P1232" s="5" t="e">
        <f t="shared" si="77"/>
        <v>#DIV/0!</v>
      </c>
      <c r="Q1232" t="s">
        <v>8326</v>
      </c>
      <c r="R1232" t="s">
        <v>8341</v>
      </c>
      <c r="S1232" s="6">
        <f t="shared" si="78"/>
        <v>40568.972569444442</v>
      </c>
      <c r="T1232" s="7">
        <f t="shared" si="7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8285</v>
      </c>
      <c r="O1233" s="8" t="e">
        <f t="shared" si="76"/>
        <v>#DIV/0!</v>
      </c>
      <c r="P1233" s="5" t="e">
        <f t="shared" si="77"/>
        <v>#DIV/0!</v>
      </c>
      <c r="Q1233" t="s">
        <v>8326</v>
      </c>
      <c r="R1233" t="s">
        <v>8341</v>
      </c>
      <c r="S1233" s="6">
        <f t="shared" si="78"/>
        <v>42193.941759259258</v>
      </c>
      <c r="T1233" s="7">
        <f t="shared" si="7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8285</v>
      </c>
      <c r="O1234" s="8">
        <f t="shared" si="76"/>
        <v>125</v>
      </c>
      <c r="P1234" s="5">
        <f t="shared" si="77"/>
        <v>40</v>
      </c>
      <c r="Q1234" t="s">
        <v>8326</v>
      </c>
      <c r="R1234" t="s">
        <v>8341</v>
      </c>
      <c r="S1234" s="6">
        <f t="shared" si="78"/>
        <v>41506.848032407412</v>
      </c>
      <c r="T1234" s="7">
        <f t="shared" si="79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8285</v>
      </c>
      <c r="O1235" s="8">
        <f t="shared" si="76"/>
        <v>8.6206896551724146</v>
      </c>
      <c r="P1235" s="5">
        <f t="shared" si="77"/>
        <v>19.333333333333332</v>
      </c>
      <c r="Q1235" t="s">
        <v>8326</v>
      </c>
      <c r="R1235" t="s">
        <v>8341</v>
      </c>
      <c r="S1235" s="6">
        <f t="shared" si="78"/>
        <v>40939.948773148149</v>
      </c>
      <c r="T1235" s="7">
        <f t="shared" si="7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8285</v>
      </c>
      <c r="O1236" s="8" t="e">
        <f t="shared" si="76"/>
        <v>#DIV/0!</v>
      </c>
      <c r="P1236" s="5" t="e">
        <f t="shared" si="77"/>
        <v>#DIV/0!</v>
      </c>
      <c r="Q1236" t="s">
        <v>8326</v>
      </c>
      <c r="R1236" t="s">
        <v>8341</v>
      </c>
      <c r="S1236" s="6">
        <f t="shared" si="78"/>
        <v>42007.788680555561</v>
      </c>
      <c r="T1236" s="7">
        <f t="shared" si="7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8285</v>
      </c>
      <c r="O1237" s="8">
        <f t="shared" si="76"/>
        <v>35.876190476190473</v>
      </c>
      <c r="P1237" s="5">
        <f t="shared" si="77"/>
        <v>35</v>
      </c>
      <c r="Q1237" t="s">
        <v>8326</v>
      </c>
      <c r="R1237" t="s">
        <v>8341</v>
      </c>
      <c r="S1237" s="6">
        <f t="shared" si="78"/>
        <v>41583.135405092595</v>
      </c>
      <c r="T1237" s="7">
        <f t="shared" si="7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8285</v>
      </c>
      <c r="O1238" s="8" t="e">
        <f t="shared" si="76"/>
        <v>#DIV/0!</v>
      </c>
      <c r="P1238" s="5" t="e">
        <f t="shared" si="77"/>
        <v>#DIV/0!</v>
      </c>
      <c r="Q1238" t="s">
        <v>8326</v>
      </c>
      <c r="R1238" t="s">
        <v>8341</v>
      </c>
      <c r="S1238" s="6">
        <f t="shared" si="78"/>
        <v>41110.680138888885</v>
      </c>
      <c r="T1238" s="7">
        <f t="shared" si="7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8285</v>
      </c>
      <c r="O1239" s="8" t="e">
        <f t="shared" si="76"/>
        <v>#DIV/0!</v>
      </c>
      <c r="P1239" s="5" t="e">
        <f t="shared" si="77"/>
        <v>#DIV/0!</v>
      </c>
      <c r="Q1239" t="s">
        <v>8326</v>
      </c>
      <c r="R1239" t="s">
        <v>8341</v>
      </c>
      <c r="S1239" s="6">
        <f t="shared" si="78"/>
        <v>41125.283159722225</v>
      </c>
      <c r="T1239" s="7">
        <f t="shared" si="7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8285</v>
      </c>
      <c r="O1240" s="8">
        <f t="shared" si="76"/>
        <v>5.617977528089888</v>
      </c>
      <c r="P1240" s="5">
        <f t="shared" si="77"/>
        <v>59.333333333333336</v>
      </c>
      <c r="Q1240" t="s">
        <v>8326</v>
      </c>
      <c r="R1240" t="s">
        <v>8341</v>
      </c>
      <c r="S1240" s="6">
        <f t="shared" si="78"/>
        <v>40731.61037037037</v>
      </c>
      <c r="T1240" s="7">
        <f t="shared" si="7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8285</v>
      </c>
      <c r="O1241" s="8" t="e">
        <f t="shared" si="76"/>
        <v>#DIV/0!</v>
      </c>
      <c r="P1241" s="5" t="e">
        <f t="shared" si="77"/>
        <v>#DIV/0!</v>
      </c>
      <c r="Q1241" t="s">
        <v>8326</v>
      </c>
      <c r="R1241" t="s">
        <v>8341</v>
      </c>
      <c r="S1241" s="6">
        <f t="shared" si="78"/>
        <v>40883.962581018517</v>
      </c>
      <c r="T1241" s="7">
        <f t="shared" si="7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8285</v>
      </c>
      <c r="O1242" s="8">
        <f t="shared" si="76"/>
        <v>33.19502074688797</v>
      </c>
      <c r="P1242" s="5">
        <f t="shared" si="77"/>
        <v>30.125</v>
      </c>
      <c r="Q1242" t="s">
        <v>8326</v>
      </c>
      <c r="R1242" t="s">
        <v>8341</v>
      </c>
      <c r="S1242" s="6">
        <f t="shared" si="78"/>
        <v>41409.040011574078</v>
      </c>
      <c r="T1242" s="7">
        <f t="shared" si="7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8285</v>
      </c>
      <c r="O1243" s="8">
        <f t="shared" si="76"/>
        <v>1.9708316909735908</v>
      </c>
      <c r="P1243" s="5">
        <f t="shared" si="77"/>
        <v>74.617647058823536</v>
      </c>
      <c r="Q1243" t="s">
        <v>8326</v>
      </c>
      <c r="R1243" t="s">
        <v>8341</v>
      </c>
      <c r="S1243" s="6">
        <f t="shared" si="78"/>
        <v>41923.837731481479</v>
      </c>
      <c r="T1243" s="7">
        <f t="shared" si="7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8285</v>
      </c>
      <c r="O1244" s="8">
        <f t="shared" si="76"/>
        <v>182.2</v>
      </c>
      <c r="P1244" s="5">
        <f t="shared" si="77"/>
        <v>5</v>
      </c>
      <c r="Q1244" t="s">
        <v>8326</v>
      </c>
      <c r="R1244" t="s">
        <v>8341</v>
      </c>
      <c r="S1244" s="6">
        <f t="shared" si="78"/>
        <v>40782.165532407409</v>
      </c>
      <c r="T1244" s="7">
        <f t="shared" si="7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8285</v>
      </c>
      <c r="O1245" s="8">
        <f t="shared" si="76"/>
        <v>7.0963926670609103</v>
      </c>
      <c r="P1245" s="5">
        <f t="shared" si="77"/>
        <v>44.5</v>
      </c>
      <c r="Q1245" t="s">
        <v>8326</v>
      </c>
      <c r="R1245" t="s">
        <v>8341</v>
      </c>
      <c r="S1245" s="6">
        <f t="shared" si="78"/>
        <v>40671.879293981481</v>
      </c>
      <c r="T1245" s="7">
        <f t="shared" si="7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8275</v>
      </c>
      <c r="O1246" s="8">
        <f t="shared" si="76"/>
        <v>0.96339113680154143</v>
      </c>
      <c r="P1246" s="5">
        <f t="shared" si="77"/>
        <v>46.133333333333333</v>
      </c>
      <c r="Q1246" t="s">
        <v>8326</v>
      </c>
      <c r="R1246" t="s">
        <v>8327</v>
      </c>
      <c r="S1246" s="6">
        <f t="shared" si="78"/>
        <v>41355.825497685182</v>
      </c>
      <c r="T1246" s="7">
        <f t="shared" si="7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8275</v>
      </c>
      <c r="O1247" s="8">
        <f t="shared" si="76"/>
        <v>0.83160083160083165</v>
      </c>
      <c r="P1247" s="5">
        <f t="shared" si="77"/>
        <v>141.47058823529412</v>
      </c>
      <c r="Q1247" t="s">
        <v>8326</v>
      </c>
      <c r="R1247" t="s">
        <v>8327</v>
      </c>
      <c r="S1247" s="6">
        <f t="shared" si="78"/>
        <v>41774.599930555552</v>
      </c>
      <c r="T1247" s="7">
        <f t="shared" si="79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8275</v>
      </c>
      <c r="O1248" s="8">
        <f t="shared" si="76"/>
        <v>0.85470085470085466</v>
      </c>
      <c r="P1248" s="5">
        <f t="shared" si="77"/>
        <v>75.483870967741936</v>
      </c>
      <c r="Q1248" t="s">
        <v>8326</v>
      </c>
      <c r="R1248" t="s">
        <v>8327</v>
      </c>
      <c r="S1248" s="6">
        <f t="shared" si="78"/>
        <v>40838.043391203704</v>
      </c>
      <c r="T1248" s="7">
        <f t="shared" si="7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8275</v>
      </c>
      <c r="O1249" s="8">
        <f t="shared" si="76"/>
        <v>0.81871345029239762</v>
      </c>
      <c r="P1249" s="5">
        <f t="shared" si="77"/>
        <v>85.5</v>
      </c>
      <c r="Q1249" t="s">
        <v>8326</v>
      </c>
      <c r="R1249" t="s">
        <v>8327</v>
      </c>
      <c r="S1249" s="6">
        <f t="shared" si="78"/>
        <v>41370.292303240742</v>
      </c>
      <c r="T1249" s="7">
        <f t="shared" si="7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8275</v>
      </c>
      <c r="O1250" s="8">
        <f t="shared" si="76"/>
        <v>0.65945660775520976</v>
      </c>
      <c r="P1250" s="5">
        <f t="shared" si="77"/>
        <v>64.254237288135599</v>
      </c>
      <c r="Q1250" t="s">
        <v>8326</v>
      </c>
      <c r="R1250" t="s">
        <v>8327</v>
      </c>
      <c r="S1250" s="6">
        <f t="shared" si="78"/>
        <v>41767.656863425924</v>
      </c>
      <c r="T1250" s="7">
        <f t="shared" si="7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8275</v>
      </c>
      <c r="O1251" s="8">
        <f t="shared" si="76"/>
        <v>0.9574875526618154</v>
      </c>
      <c r="P1251" s="5">
        <f t="shared" si="77"/>
        <v>64.46913580246914</v>
      </c>
      <c r="Q1251" t="s">
        <v>8326</v>
      </c>
      <c r="R1251" t="s">
        <v>8327</v>
      </c>
      <c r="S1251" s="6">
        <f t="shared" si="78"/>
        <v>41067.74086805556</v>
      </c>
      <c r="T1251" s="7">
        <f t="shared" si="79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8275</v>
      </c>
      <c r="O1252" s="8">
        <f t="shared" si="76"/>
        <v>0.49961696033041336</v>
      </c>
      <c r="P1252" s="5">
        <f t="shared" si="77"/>
        <v>118.2007874015748</v>
      </c>
      <c r="Q1252" t="s">
        <v>8326</v>
      </c>
      <c r="R1252" t="s">
        <v>8327</v>
      </c>
      <c r="S1252" s="6">
        <f t="shared" si="78"/>
        <v>41843.64271990741</v>
      </c>
      <c r="T1252" s="7">
        <f t="shared" si="7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8275</v>
      </c>
      <c r="O1253" s="8">
        <f t="shared" si="76"/>
        <v>0.98231827111984282</v>
      </c>
      <c r="P1253" s="5">
        <f t="shared" si="77"/>
        <v>82.540540540540547</v>
      </c>
      <c r="Q1253" t="s">
        <v>8326</v>
      </c>
      <c r="R1253" t="s">
        <v>8327</v>
      </c>
      <c r="S1253" s="6">
        <f t="shared" si="78"/>
        <v>40751.814432870371</v>
      </c>
      <c r="T1253" s="7">
        <f t="shared" si="7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8275</v>
      </c>
      <c r="O1254" s="8">
        <f t="shared" si="76"/>
        <v>0.72644250726442505</v>
      </c>
      <c r="P1254" s="5">
        <f t="shared" si="77"/>
        <v>34.170212765957444</v>
      </c>
      <c r="Q1254" t="s">
        <v>8326</v>
      </c>
      <c r="R1254" t="s">
        <v>8327</v>
      </c>
      <c r="S1254" s="6">
        <f t="shared" si="78"/>
        <v>41543.988067129627</v>
      </c>
      <c r="T1254" s="7">
        <f t="shared" si="7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8275</v>
      </c>
      <c r="O1255" s="8">
        <f t="shared" si="76"/>
        <v>3.2912795573360648E-4</v>
      </c>
      <c r="P1255" s="5">
        <f t="shared" si="77"/>
        <v>42.73322081575246</v>
      </c>
      <c r="Q1255" t="s">
        <v>8326</v>
      </c>
      <c r="R1255" t="s">
        <v>8327</v>
      </c>
      <c r="S1255" s="6">
        <f t="shared" si="78"/>
        <v>41855.783645833333</v>
      </c>
      <c r="T1255" s="7">
        <f t="shared" si="7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8275</v>
      </c>
      <c r="O1256" s="8">
        <f t="shared" si="76"/>
        <v>0.50288973954814986</v>
      </c>
      <c r="P1256" s="5">
        <f t="shared" si="77"/>
        <v>94.489361702127653</v>
      </c>
      <c r="Q1256" t="s">
        <v>8326</v>
      </c>
      <c r="R1256" t="s">
        <v>8327</v>
      </c>
      <c r="S1256" s="6">
        <f t="shared" si="78"/>
        <v>40487.621365740742</v>
      </c>
      <c r="T1256" s="7">
        <f t="shared" si="7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8275</v>
      </c>
      <c r="O1257" s="8">
        <f t="shared" si="76"/>
        <v>0.49415252841377039</v>
      </c>
      <c r="P1257" s="5">
        <f t="shared" si="77"/>
        <v>55.697247706422019</v>
      </c>
      <c r="Q1257" t="s">
        <v>8326</v>
      </c>
      <c r="R1257" t="s">
        <v>8327</v>
      </c>
      <c r="S1257" s="6">
        <f t="shared" si="78"/>
        <v>41579.845509259263</v>
      </c>
      <c r="T1257" s="7">
        <f t="shared" si="7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8275</v>
      </c>
      <c r="O1258" s="8">
        <f t="shared" si="76"/>
        <v>0.84771792920594546</v>
      </c>
      <c r="P1258" s="5">
        <f t="shared" si="77"/>
        <v>98.030831024930734</v>
      </c>
      <c r="Q1258" t="s">
        <v>8326</v>
      </c>
      <c r="R1258" t="s">
        <v>8327</v>
      </c>
      <c r="S1258" s="6">
        <f t="shared" si="78"/>
        <v>40921.919340277782</v>
      </c>
      <c r="T1258" s="7">
        <f t="shared" si="79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8275</v>
      </c>
      <c r="O1259" s="8">
        <f t="shared" si="76"/>
        <v>0.33929673041332509</v>
      </c>
      <c r="P1259" s="5">
        <f t="shared" si="77"/>
        <v>92.102272727272734</v>
      </c>
      <c r="Q1259" t="s">
        <v>8326</v>
      </c>
      <c r="R1259" t="s">
        <v>8327</v>
      </c>
      <c r="S1259" s="6">
        <f t="shared" si="78"/>
        <v>40587.085532407407</v>
      </c>
      <c r="T1259" s="7">
        <f t="shared" si="7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8275</v>
      </c>
      <c r="O1260" s="8">
        <f t="shared" si="76"/>
        <v>0.46916124915746454</v>
      </c>
      <c r="P1260" s="5">
        <f t="shared" si="77"/>
        <v>38.175462686567165</v>
      </c>
      <c r="Q1260" t="s">
        <v>8326</v>
      </c>
      <c r="R1260" t="s">
        <v>8327</v>
      </c>
      <c r="S1260" s="6">
        <f t="shared" si="78"/>
        <v>41487.611250000002</v>
      </c>
      <c r="T1260" s="7">
        <f t="shared" si="7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8275</v>
      </c>
      <c r="O1261" s="8">
        <f t="shared" si="76"/>
        <v>0.95932463545663849</v>
      </c>
      <c r="P1261" s="5">
        <f t="shared" si="77"/>
        <v>27.145833333333332</v>
      </c>
      <c r="Q1261" t="s">
        <v>8326</v>
      </c>
      <c r="R1261" t="s">
        <v>8327</v>
      </c>
      <c r="S1261" s="6">
        <f t="shared" si="78"/>
        <v>41766.970648148148</v>
      </c>
      <c r="T1261" s="7">
        <f t="shared" si="7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8275</v>
      </c>
      <c r="O1262" s="8">
        <f t="shared" si="76"/>
        <v>0.87976539589442815</v>
      </c>
      <c r="P1262" s="5">
        <f t="shared" si="77"/>
        <v>50.689189189189186</v>
      </c>
      <c r="Q1262" t="s">
        <v>8326</v>
      </c>
      <c r="R1262" t="s">
        <v>8327</v>
      </c>
      <c r="S1262" s="6">
        <f t="shared" si="78"/>
        <v>41666.842824074076</v>
      </c>
      <c r="T1262" s="7">
        <f t="shared" si="7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8275</v>
      </c>
      <c r="O1263" s="8">
        <f t="shared" si="76"/>
        <v>0.98765432098765427</v>
      </c>
      <c r="P1263" s="5">
        <f t="shared" si="77"/>
        <v>38.942307692307693</v>
      </c>
      <c r="Q1263" t="s">
        <v>8326</v>
      </c>
      <c r="R1263" t="s">
        <v>8327</v>
      </c>
      <c r="S1263" s="6">
        <f t="shared" si="78"/>
        <v>41638.342905092592</v>
      </c>
      <c r="T1263" s="7">
        <f t="shared" si="7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8275</v>
      </c>
      <c r="O1264" s="8">
        <f t="shared" si="76"/>
        <v>0.79735034347399414</v>
      </c>
      <c r="P1264" s="5">
        <f t="shared" si="77"/>
        <v>77.638095238095232</v>
      </c>
      <c r="Q1264" t="s">
        <v>8326</v>
      </c>
      <c r="R1264" t="s">
        <v>8327</v>
      </c>
      <c r="S1264" s="6">
        <f t="shared" si="78"/>
        <v>41656.762638888889</v>
      </c>
      <c r="T1264" s="7">
        <f t="shared" si="7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8275</v>
      </c>
      <c r="O1265" s="8">
        <f t="shared" si="76"/>
        <v>0.84033613445378152</v>
      </c>
      <c r="P1265" s="5">
        <f t="shared" si="77"/>
        <v>43.536585365853661</v>
      </c>
      <c r="Q1265" t="s">
        <v>8326</v>
      </c>
      <c r="R1265" t="s">
        <v>8327</v>
      </c>
      <c r="S1265" s="6">
        <f t="shared" si="78"/>
        <v>41692.084143518521</v>
      </c>
      <c r="T1265" s="7">
        <f t="shared" si="7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8275</v>
      </c>
      <c r="O1266" s="8">
        <f t="shared" si="76"/>
        <v>0.60073937153419599</v>
      </c>
      <c r="P1266" s="5">
        <f t="shared" si="77"/>
        <v>31.823529411764707</v>
      </c>
      <c r="Q1266" t="s">
        <v>8326</v>
      </c>
      <c r="R1266" t="s">
        <v>8327</v>
      </c>
      <c r="S1266" s="6">
        <f t="shared" si="78"/>
        <v>41547.662997685184</v>
      </c>
      <c r="T1266" s="7">
        <f t="shared" si="7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8275</v>
      </c>
      <c r="O1267" s="8">
        <f t="shared" si="76"/>
        <v>0.83929432133462178</v>
      </c>
      <c r="P1267" s="5">
        <f t="shared" si="77"/>
        <v>63.184393939393942</v>
      </c>
      <c r="Q1267" t="s">
        <v>8326</v>
      </c>
      <c r="R1267" t="s">
        <v>8327</v>
      </c>
      <c r="S1267" s="6">
        <f t="shared" si="78"/>
        <v>40465.655266203699</v>
      </c>
      <c r="T1267" s="7">
        <f t="shared" si="7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8275</v>
      </c>
      <c r="O1268" s="8">
        <f t="shared" si="76"/>
        <v>0.99528548978522791</v>
      </c>
      <c r="P1268" s="5">
        <f t="shared" si="77"/>
        <v>190.9</v>
      </c>
      <c r="Q1268" t="s">
        <v>8326</v>
      </c>
      <c r="R1268" t="s">
        <v>8327</v>
      </c>
      <c r="S1268" s="6">
        <f t="shared" si="78"/>
        <v>41620.87667824074</v>
      </c>
      <c r="T1268" s="7">
        <f t="shared" si="7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8275</v>
      </c>
      <c r="O1269" s="8">
        <f t="shared" si="76"/>
        <v>0.98231827111984282</v>
      </c>
      <c r="P1269" s="5">
        <f t="shared" si="77"/>
        <v>140.85534591194968</v>
      </c>
      <c r="Q1269" t="s">
        <v>8326</v>
      </c>
      <c r="R1269" t="s">
        <v>8327</v>
      </c>
      <c r="S1269" s="6">
        <f t="shared" si="78"/>
        <v>41449.585162037038</v>
      </c>
      <c r="T1269" s="7">
        <f t="shared" si="7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8275</v>
      </c>
      <c r="O1270" s="8">
        <f t="shared" si="76"/>
        <v>0.8571428571428571</v>
      </c>
      <c r="P1270" s="5">
        <f t="shared" si="77"/>
        <v>76.92307692307692</v>
      </c>
      <c r="Q1270" t="s">
        <v>8326</v>
      </c>
      <c r="R1270" t="s">
        <v>8327</v>
      </c>
      <c r="S1270" s="6">
        <f t="shared" si="78"/>
        <v>41507.845451388886</v>
      </c>
      <c r="T1270" s="7">
        <f t="shared" si="7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8275</v>
      </c>
      <c r="O1271" s="8">
        <f t="shared" si="76"/>
        <v>0.92039557426808971</v>
      </c>
      <c r="P1271" s="5">
        <f t="shared" si="77"/>
        <v>99.15533980582525</v>
      </c>
      <c r="Q1271" t="s">
        <v>8326</v>
      </c>
      <c r="R1271" t="s">
        <v>8327</v>
      </c>
      <c r="S1271" s="6">
        <f t="shared" si="78"/>
        <v>42445.823055555549</v>
      </c>
      <c r="T1271" s="7">
        <f t="shared" si="7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8275</v>
      </c>
      <c r="O1272" s="8">
        <f t="shared" si="76"/>
        <v>0.87168758716875872</v>
      </c>
      <c r="P1272" s="5">
        <f t="shared" si="77"/>
        <v>67.881656804733723</v>
      </c>
      <c r="Q1272" t="s">
        <v>8326</v>
      </c>
      <c r="R1272" t="s">
        <v>8327</v>
      </c>
      <c r="S1272" s="6">
        <f t="shared" si="78"/>
        <v>40933.856967592597</v>
      </c>
      <c r="T1272" s="7">
        <f t="shared" si="7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8275</v>
      </c>
      <c r="O1273" s="8">
        <f t="shared" si="76"/>
        <v>0.98231827111984282</v>
      </c>
      <c r="P1273" s="5">
        <f t="shared" si="77"/>
        <v>246.29032258064515</v>
      </c>
      <c r="Q1273" t="s">
        <v>8326</v>
      </c>
      <c r="R1273" t="s">
        <v>8327</v>
      </c>
      <c r="S1273" s="6">
        <f t="shared" si="78"/>
        <v>41561.683553240742</v>
      </c>
      <c r="T1273" s="7">
        <f t="shared" si="7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8275</v>
      </c>
      <c r="O1274" s="8">
        <f t="shared" si="76"/>
        <v>0.94339622641509435</v>
      </c>
      <c r="P1274" s="5">
        <f t="shared" si="77"/>
        <v>189.28571428571428</v>
      </c>
      <c r="Q1274" t="s">
        <v>8326</v>
      </c>
      <c r="R1274" t="s">
        <v>8327</v>
      </c>
      <c r="S1274" s="6">
        <f t="shared" si="78"/>
        <v>40274.745127314818</v>
      </c>
      <c r="T1274" s="7">
        <f t="shared" si="7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8275</v>
      </c>
      <c r="O1275" s="8">
        <f t="shared" si="76"/>
        <v>0.96618357487922701</v>
      </c>
      <c r="P1275" s="5">
        <f t="shared" si="77"/>
        <v>76.666666666666671</v>
      </c>
      <c r="Q1275" t="s">
        <v>8326</v>
      </c>
      <c r="R1275" t="s">
        <v>8327</v>
      </c>
      <c r="S1275" s="6">
        <f t="shared" si="78"/>
        <v>41852.730219907404</v>
      </c>
      <c r="T1275" s="7">
        <f t="shared" si="7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8275</v>
      </c>
      <c r="O1276" s="8">
        <f t="shared" si="76"/>
        <v>0.64526386646238476</v>
      </c>
      <c r="P1276" s="5">
        <f t="shared" si="77"/>
        <v>82.963254817987149</v>
      </c>
      <c r="Q1276" t="s">
        <v>8326</v>
      </c>
      <c r="R1276" t="s">
        <v>8327</v>
      </c>
      <c r="S1276" s="6">
        <f t="shared" si="78"/>
        <v>41116.690104166664</v>
      </c>
      <c r="T1276" s="7">
        <f t="shared" si="7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8275</v>
      </c>
      <c r="O1277" s="8">
        <f t="shared" si="76"/>
        <v>0.61674842009613051</v>
      </c>
      <c r="P1277" s="5">
        <f t="shared" si="77"/>
        <v>62.522107969151669</v>
      </c>
      <c r="Q1277" t="s">
        <v>8326</v>
      </c>
      <c r="R1277" t="s">
        <v>8327</v>
      </c>
      <c r="S1277" s="6">
        <f t="shared" si="78"/>
        <v>41458.867905092593</v>
      </c>
      <c r="T1277" s="7">
        <f t="shared" si="7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8275</v>
      </c>
      <c r="O1278" s="8">
        <f t="shared" si="76"/>
        <v>0.95766177301500655</v>
      </c>
      <c r="P1278" s="5">
        <f t="shared" si="77"/>
        <v>46.06808823529412</v>
      </c>
      <c r="Q1278" t="s">
        <v>8326</v>
      </c>
      <c r="R1278" t="s">
        <v>8327</v>
      </c>
      <c r="S1278" s="6">
        <f t="shared" si="78"/>
        <v>40007.704247685186</v>
      </c>
      <c r="T1278" s="7">
        <f t="shared" si="7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8275</v>
      </c>
      <c r="O1279" s="8">
        <f t="shared" si="76"/>
        <v>0.94229096060281492</v>
      </c>
      <c r="P1279" s="5">
        <f t="shared" si="77"/>
        <v>38.543946731234868</v>
      </c>
      <c r="Q1279" t="s">
        <v>8326</v>
      </c>
      <c r="R1279" t="s">
        <v>8327</v>
      </c>
      <c r="S1279" s="6">
        <f t="shared" si="78"/>
        <v>41121.561886574076</v>
      </c>
      <c r="T1279" s="7">
        <f t="shared" si="7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8275</v>
      </c>
      <c r="O1280" s="8">
        <f t="shared" si="76"/>
        <v>0.64541753549796443</v>
      </c>
      <c r="P1280" s="5">
        <f t="shared" si="77"/>
        <v>53.005263157894738</v>
      </c>
      <c r="Q1280" t="s">
        <v>8326</v>
      </c>
      <c r="R1280" t="s">
        <v>8327</v>
      </c>
      <c r="S1280" s="6">
        <f t="shared" si="78"/>
        <v>41786.555162037039</v>
      </c>
      <c r="T1280" s="7">
        <f t="shared" si="7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8275</v>
      </c>
      <c r="O1281" s="8">
        <f t="shared" si="76"/>
        <v>0.90275869381290041</v>
      </c>
      <c r="P1281" s="5">
        <f t="shared" si="77"/>
        <v>73.355396825396824</v>
      </c>
      <c r="Q1281" t="s">
        <v>8326</v>
      </c>
      <c r="R1281" t="s">
        <v>8327</v>
      </c>
      <c r="S1281" s="6">
        <f t="shared" si="78"/>
        <v>41682.099189814813</v>
      </c>
      <c r="T1281" s="7">
        <f t="shared" si="7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8275</v>
      </c>
      <c r="O1282" s="8">
        <f t="shared" si="76"/>
        <v>0.90161677920847672</v>
      </c>
      <c r="P1282" s="5">
        <f t="shared" si="77"/>
        <v>127.97523076923076</v>
      </c>
      <c r="Q1282" t="s">
        <v>8326</v>
      </c>
      <c r="R1282" t="s">
        <v>8327</v>
      </c>
      <c r="S1282" s="6">
        <f t="shared" si="78"/>
        <v>40513.757569444446</v>
      </c>
      <c r="T1282" s="7">
        <f t="shared" si="79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8275</v>
      </c>
      <c r="O1283" s="8">
        <f t="shared" ref="O1283:O1346" si="80">D1283/E1283</f>
        <v>0.90322580645161288</v>
      </c>
      <c r="P1283" s="5">
        <f t="shared" ref="P1283:P1346" si="81">E1283/L1283</f>
        <v>104.72972972972973</v>
      </c>
      <c r="Q1283" t="s">
        <v>8326</v>
      </c>
      <c r="R1283" t="s">
        <v>8327</v>
      </c>
      <c r="S1283" s="6">
        <f t="shared" ref="S1283:S1346" si="82">(((J1283/60)/60)/24)+DATE(1970,1,1)</f>
        <v>41463.743472222224</v>
      </c>
      <c r="T1283" s="7">
        <f t="shared" ref="T1283:T1346" si="83">(((I1283/60)/60)/24)+DATE(1970,1,1)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8275</v>
      </c>
      <c r="O1284" s="8">
        <f t="shared" si="80"/>
        <v>0.80897422068816738</v>
      </c>
      <c r="P1284" s="5">
        <f t="shared" si="81"/>
        <v>67.671532846715323</v>
      </c>
      <c r="Q1284" t="s">
        <v>8326</v>
      </c>
      <c r="R1284" t="s">
        <v>8327</v>
      </c>
      <c r="S1284" s="6">
        <f t="shared" si="82"/>
        <v>41586.475173611114</v>
      </c>
      <c r="T1284" s="7">
        <f t="shared" si="83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8275</v>
      </c>
      <c r="O1285" s="8">
        <f t="shared" si="80"/>
        <v>0.4738213693437574</v>
      </c>
      <c r="P1285" s="5">
        <f t="shared" si="81"/>
        <v>95.931818181818187</v>
      </c>
      <c r="Q1285" t="s">
        <v>8326</v>
      </c>
      <c r="R1285" t="s">
        <v>8327</v>
      </c>
      <c r="S1285" s="6">
        <f t="shared" si="82"/>
        <v>41320.717465277776</v>
      </c>
      <c r="T1285" s="7">
        <f t="shared" si="83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8270</v>
      </c>
      <c r="O1286" s="8">
        <f t="shared" si="80"/>
        <v>0.99009900990099009</v>
      </c>
      <c r="P1286" s="5">
        <f t="shared" si="81"/>
        <v>65.161290322580641</v>
      </c>
      <c r="Q1286" t="s">
        <v>8318</v>
      </c>
      <c r="R1286" t="s">
        <v>8319</v>
      </c>
      <c r="S1286" s="6">
        <f t="shared" si="82"/>
        <v>42712.23474537037</v>
      </c>
      <c r="T1286" s="7">
        <f t="shared" si="83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8270</v>
      </c>
      <c r="O1287" s="8">
        <f t="shared" si="80"/>
        <v>0.98376783079193308</v>
      </c>
      <c r="P1287" s="5">
        <f t="shared" si="81"/>
        <v>32.269841269841272</v>
      </c>
      <c r="Q1287" t="s">
        <v>8318</v>
      </c>
      <c r="R1287" t="s">
        <v>8319</v>
      </c>
      <c r="S1287" s="6">
        <f t="shared" si="82"/>
        <v>42160.583043981482</v>
      </c>
      <c r="T1287" s="7">
        <f t="shared" si="83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8270</v>
      </c>
      <c r="O1288" s="8">
        <f t="shared" si="80"/>
        <v>0.92307692307692313</v>
      </c>
      <c r="P1288" s="5">
        <f t="shared" si="81"/>
        <v>81.25</v>
      </c>
      <c r="Q1288" t="s">
        <v>8318</v>
      </c>
      <c r="R1288" t="s">
        <v>8319</v>
      </c>
      <c r="S1288" s="6">
        <f t="shared" si="82"/>
        <v>42039.384571759263</v>
      </c>
      <c r="T1288" s="7">
        <f t="shared" si="83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8270</v>
      </c>
      <c r="O1289" s="8">
        <f t="shared" si="80"/>
        <v>0.41322314049586778</v>
      </c>
      <c r="P1289" s="5">
        <f t="shared" si="81"/>
        <v>24.2</v>
      </c>
      <c r="Q1289" t="s">
        <v>8318</v>
      </c>
      <c r="R1289" t="s">
        <v>8319</v>
      </c>
      <c r="S1289" s="6">
        <f t="shared" si="82"/>
        <v>42107.621018518519</v>
      </c>
      <c r="T1289" s="7">
        <f t="shared" si="83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8270</v>
      </c>
      <c r="O1290" s="8">
        <f t="shared" si="80"/>
        <v>0.99552015928322546</v>
      </c>
      <c r="P1290" s="5">
        <f t="shared" si="81"/>
        <v>65.868852459016395</v>
      </c>
      <c r="Q1290" t="s">
        <v>8318</v>
      </c>
      <c r="R1290" t="s">
        <v>8319</v>
      </c>
      <c r="S1290" s="6">
        <f t="shared" si="82"/>
        <v>42561.154664351852</v>
      </c>
      <c r="T1290" s="7">
        <f t="shared" si="83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8270</v>
      </c>
      <c r="O1291" s="8">
        <f t="shared" si="80"/>
        <v>0.79957356076759056</v>
      </c>
      <c r="P1291" s="5">
        <f t="shared" si="81"/>
        <v>36.07692307692308</v>
      </c>
      <c r="Q1291" t="s">
        <v>8318</v>
      </c>
      <c r="R1291" t="s">
        <v>8319</v>
      </c>
      <c r="S1291" s="6">
        <f t="shared" si="82"/>
        <v>42709.134780092587</v>
      </c>
      <c r="T1291" s="7">
        <f t="shared" si="83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8270</v>
      </c>
      <c r="O1292" s="8">
        <f t="shared" si="80"/>
        <v>0.92105263157894735</v>
      </c>
      <c r="P1292" s="5">
        <f t="shared" si="81"/>
        <v>44.186046511627907</v>
      </c>
      <c r="Q1292" t="s">
        <v>8318</v>
      </c>
      <c r="R1292" t="s">
        <v>8319</v>
      </c>
      <c r="S1292" s="6">
        <f t="shared" si="82"/>
        <v>42086.614942129629</v>
      </c>
      <c r="T1292" s="7">
        <f t="shared" si="83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8270</v>
      </c>
      <c r="O1293" s="8">
        <f t="shared" si="80"/>
        <v>0.68634179821551133</v>
      </c>
      <c r="P1293" s="5">
        <f t="shared" si="81"/>
        <v>104.07142857142857</v>
      </c>
      <c r="Q1293" t="s">
        <v>8318</v>
      </c>
      <c r="R1293" t="s">
        <v>8319</v>
      </c>
      <c r="S1293" s="6">
        <f t="shared" si="82"/>
        <v>42064.652673611112</v>
      </c>
      <c r="T1293" s="7">
        <f t="shared" si="83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8270</v>
      </c>
      <c r="O1294" s="8">
        <f t="shared" si="80"/>
        <v>0.90909090909090906</v>
      </c>
      <c r="P1294" s="5">
        <f t="shared" si="81"/>
        <v>35.96153846153846</v>
      </c>
      <c r="Q1294" t="s">
        <v>8318</v>
      </c>
      <c r="R1294" t="s">
        <v>8319</v>
      </c>
      <c r="S1294" s="6">
        <f t="shared" si="82"/>
        <v>42256.764212962968</v>
      </c>
      <c r="T1294" s="7">
        <f t="shared" si="83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8270</v>
      </c>
      <c r="O1295" s="8">
        <f t="shared" si="80"/>
        <v>0.97815454841865013</v>
      </c>
      <c r="P1295" s="5">
        <f t="shared" si="81"/>
        <v>127.79166666666667</v>
      </c>
      <c r="Q1295" t="s">
        <v>8318</v>
      </c>
      <c r="R1295" t="s">
        <v>8319</v>
      </c>
      <c r="S1295" s="6">
        <f t="shared" si="82"/>
        <v>42292.701053240744</v>
      </c>
      <c r="T1295" s="7">
        <f t="shared" si="83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8270</v>
      </c>
      <c r="O1296" s="8">
        <f t="shared" si="80"/>
        <v>0.81967213114754101</v>
      </c>
      <c r="P1296" s="5">
        <f t="shared" si="81"/>
        <v>27.727272727272727</v>
      </c>
      <c r="Q1296" t="s">
        <v>8318</v>
      </c>
      <c r="R1296" t="s">
        <v>8319</v>
      </c>
      <c r="S1296" s="6">
        <f t="shared" si="82"/>
        <v>42278.453668981485</v>
      </c>
      <c r="T1296" s="7">
        <f t="shared" si="83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8270</v>
      </c>
      <c r="O1297" s="8">
        <f t="shared" si="80"/>
        <v>0.98077677520596307</v>
      </c>
      <c r="P1297" s="5">
        <f t="shared" si="81"/>
        <v>39.828125</v>
      </c>
      <c r="Q1297" t="s">
        <v>8318</v>
      </c>
      <c r="R1297" t="s">
        <v>8319</v>
      </c>
      <c r="S1297" s="6">
        <f t="shared" si="82"/>
        <v>42184.572881944448</v>
      </c>
      <c r="T1297" s="7">
        <f t="shared" si="83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8270</v>
      </c>
      <c r="O1298" s="8">
        <f t="shared" si="80"/>
        <v>0.70833333333333337</v>
      </c>
      <c r="P1298" s="5">
        <f t="shared" si="81"/>
        <v>52.173913043478258</v>
      </c>
      <c r="Q1298" t="s">
        <v>8318</v>
      </c>
      <c r="R1298" t="s">
        <v>8319</v>
      </c>
      <c r="S1298" s="6">
        <f t="shared" si="82"/>
        <v>42423.050613425927</v>
      </c>
      <c r="T1298" s="7">
        <f t="shared" si="83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8270</v>
      </c>
      <c r="O1299" s="8">
        <f t="shared" si="80"/>
        <v>0.91303355398310893</v>
      </c>
      <c r="P1299" s="5">
        <f t="shared" si="81"/>
        <v>92.037815126050418</v>
      </c>
      <c r="Q1299" t="s">
        <v>8318</v>
      </c>
      <c r="R1299" t="s">
        <v>8319</v>
      </c>
      <c r="S1299" s="6">
        <f t="shared" si="82"/>
        <v>42461.747199074074</v>
      </c>
      <c r="T1299" s="7">
        <f t="shared" si="83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8270</v>
      </c>
      <c r="O1300" s="8">
        <f t="shared" si="80"/>
        <v>0.95556617295747726</v>
      </c>
      <c r="P1300" s="5">
        <f t="shared" si="81"/>
        <v>63.424242424242422</v>
      </c>
      <c r="Q1300" t="s">
        <v>8318</v>
      </c>
      <c r="R1300" t="s">
        <v>8319</v>
      </c>
      <c r="S1300" s="6">
        <f t="shared" si="82"/>
        <v>42458.680925925932</v>
      </c>
      <c r="T1300" s="7">
        <f t="shared" si="83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8270</v>
      </c>
      <c r="O1301" s="8">
        <f t="shared" si="80"/>
        <v>0.80645161290322576</v>
      </c>
      <c r="P1301" s="5">
        <f t="shared" si="81"/>
        <v>135.625</v>
      </c>
      <c r="Q1301" t="s">
        <v>8318</v>
      </c>
      <c r="R1301" t="s">
        <v>8319</v>
      </c>
      <c r="S1301" s="6">
        <f t="shared" si="82"/>
        <v>42169.814340277779</v>
      </c>
      <c r="T1301" s="7">
        <f t="shared" si="83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8270</v>
      </c>
      <c r="O1302" s="8">
        <f t="shared" si="80"/>
        <v>0.7407407407407407</v>
      </c>
      <c r="P1302" s="5">
        <f t="shared" si="81"/>
        <v>168.75</v>
      </c>
      <c r="Q1302" t="s">
        <v>8318</v>
      </c>
      <c r="R1302" t="s">
        <v>8319</v>
      </c>
      <c r="S1302" s="6">
        <f t="shared" si="82"/>
        <v>42483.675208333334</v>
      </c>
      <c r="T1302" s="7">
        <f t="shared" si="83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8270</v>
      </c>
      <c r="O1303" s="8">
        <f t="shared" si="80"/>
        <v>0.97323600973236013</v>
      </c>
      <c r="P1303" s="5">
        <f t="shared" si="81"/>
        <v>70.862068965517238</v>
      </c>
      <c r="Q1303" t="s">
        <v>8318</v>
      </c>
      <c r="R1303" t="s">
        <v>8319</v>
      </c>
      <c r="S1303" s="6">
        <f t="shared" si="82"/>
        <v>42195.749745370369</v>
      </c>
      <c r="T1303" s="7">
        <f t="shared" si="83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8270</v>
      </c>
      <c r="O1304" s="8">
        <f t="shared" si="80"/>
        <v>1</v>
      </c>
      <c r="P1304" s="5">
        <f t="shared" si="81"/>
        <v>50</v>
      </c>
      <c r="Q1304" t="s">
        <v>8318</v>
      </c>
      <c r="R1304" t="s">
        <v>8319</v>
      </c>
      <c r="S1304" s="6">
        <f t="shared" si="82"/>
        <v>42675.057997685188</v>
      </c>
      <c r="T1304" s="7">
        <f t="shared" si="83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8270</v>
      </c>
      <c r="O1305" s="8">
        <f t="shared" si="80"/>
        <v>0.76769032688254113</v>
      </c>
      <c r="P1305" s="5">
        <f t="shared" si="81"/>
        <v>42.214166666666671</v>
      </c>
      <c r="Q1305" t="s">
        <v>8318</v>
      </c>
      <c r="R1305" t="s">
        <v>8319</v>
      </c>
      <c r="S1305" s="6">
        <f t="shared" si="82"/>
        <v>42566.441203703704</v>
      </c>
      <c r="T1305" s="7">
        <f t="shared" si="83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8272</v>
      </c>
      <c r="O1306" s="8">
        <f t="shared" si="80"/>
        <v>2.5235000946312534</v>
      </c>
      <c r="P1306" s="5">
        <f t="shared" si="81"/>
        <v>152.41346153846155</v>
      </c>
      <c r="Q1306" t="s">
        <v>8320</v>
      </c>
      <c r="R1306" t="s">
        <v>8322</v>
      </c>
      <c r="S1306" s="6">
        <f t="shared" si="82"/>
        <v>42747.194502314815</v>
      </c>
      <c r="T1306" s="7">
        <f t="shared" si="83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8272</v>
      </c>
      <c r="O1307" s="8">
        <f t="shared" si="80"/>
        <v>3.849608623123316</v>
      </c>
      <c r="P1307" s="5">
        <f t="shared" si="81"/>
        <v>90.616279069767444</v>
      </c>
      <c r="Q1307" t="s">
        <v>8320</v>
      </c>
      <c r="R1307" t="s">
        <v>8322</v>
      </c>
      <c r="S1307" s="6">
        <f t="shared" si="82"/>
        <v>42543.665601851855</v>
      </c>
      <c r="T1307" s="7">
        <f t="shared" si="83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8272</v>
      </c>
      <c r="O1308" s="8">
        <f t="shared" si="80"/>
        <v>1.5326524640871662</v>
      </c>
      <c r="P1308" s="5">
        <f t="shared" si="81"/>
        <v>201.60393258426967</v>
      </c>
      <c r="Q1308" t="s">
        <v>8320</v>
      </c>
      <c r="R1308" t="s">
        <v>8322</v>
      </c>
      <c r="S1308" s="6">
        <f t="shared" si="82"/>
        <v>41947.457569444443</v>
      </c>
      <c r="T1308" s="7">
        <f t="shared" si="83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8272</v>
      </c>
      <c r="O1309" s="8">
        <f t="shared" si="80"/>
        <v>8.6850790342192106</v>
      </c>
      <c r="P1309" s="5">
        <f t="shared" si="81"/>
        <v>127.93333333333334</v>
      </c>
      <c r="Q1309" t="s">
        <v>8320</v>
      </c>
      <c r="R1309" t="s">
        <v>8322</v>
      </c>
      <c r="S1309" s="6">
        <f t="shared" si="82"/>
        <v>42387.503229166665</v>
      </c>
      <c r="T1309" s="7">
        <f t="shared" si="83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8272</v>
      </c>
      <c r="O1310" s="8">
        <f t="shared" si="80"/>
        <v>8.8028169014084501</v>
      </c>
      <c r="P1310" s="5">
        <f t="shared" si="81"/>
        <v>29.894736842105264</v>
      </c>
      <c r="Q1310" t="s">
        <v>8320</v>
      </c>
      <c r="R1310" t="s">
        <v>8322</v>
      </c>
      <c r="S1310" s="6">
        <f t="shared" si="82"/>
        <v>42611.613564814819</v>
      </c>
      <c r="T1310" s="7">
        <f t="shared" si="83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8272</v>
      </c>
      <c r="O1311" s="8">
        <f t="shared" si="80"/>
        <v>0.89292646944638554</v>
      </c>
      <c r="P1311" s="5">
        <f t="shared" si="81"/>
        <v>367.97142857142859</v>
      </c>
      <c r="Q1311" t="s">
        <v>8320</v>
      </c>
      <c r="R1311" t="s">
        <v>8322</v>
      </c>
      <c r="S1311" s="6">
        <f t="shared" si="82"/>
        <v>42257.882731481484</v>
      </c>
      <c r="T1311" s="7">
        <f t="shared" si="83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8272</v>
      </c>
      <c r="O1312" s="8">
        <f t="shared" si="80"/>
        <v>6.4516129032258061</v>
      </c>
      <c r="P1312" s="5">
        <f t="shared" si="81"/>
        <v>129.16666666666666</v>
      </c>
      <c r="Q1312" t="s">
        <v>8320</v>
      </c>
      <c r="R1312" t="s">
        <v>8322</v>
      </c>
      <c r="S1312" s="6">
        <f t="shared" si="82"/>
        <v>42556.667245370365</v>
      </c>
      <c r="T1312" s="7">
        <f t="shared" si="83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8272</v>
      </c>
      <c r="O1313" s="8">
        <f t="shared" si="80"/>
        <v>3.1222680154864495</v>
      </c>
      <c r="P1313" s="5">
        <f t="shared" si="81"/>
        <v>800.7</v>
      </c>
      <c r="Q1313" t="s">
        <v>8320</v>
      </c>
      <c r="R1313" t="s">
        <v>8322</v>
      </c>
      <c r="S1313" s="6">
        <f t="shared" si="82"/>
        <v>42669.802303240736</v>
      </c>
      <c r="T1313" s="7">
        <f t="shared" si="83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8272</v>
      </c>
      <c r="O1314" s="8">
        <f t="shared" si="80"/>
        <v>164.28571428571428</v>
      </c>
      <c r="P1314" s="5">
        <f t="shared" si="81"/>
        <v>28</v>
      </c>
      <c r="Q1314" t="s">
        <v>8320</v>
      </c>
      <c r="R1314" t="s">
        <v>8322</v>
      </c>
      <c r="S1314" s="6">
        <f t="shared" si="82"/>
        <v>42082.702800925923</v>
      </c>
      <c r="T1314" s="7">
        <f t="shared" si="83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8272</v>
      </c>
      <c r="O1315" s="8">
        <f t="shared" si="80"/>
        <v>3.213883978788366</v>
      </c>
      <c r="P1315" s="5">
        <f t="shared" si="81"/>
        <v>102.01639344262296</v>
      </c>
      <c r="Q1315" t="s">
        <v>8320</v>
      </c>
      <c r="R1315" t="s">
        <v>8322</v>
      </c>
      <c r="S1315" s="6">
        <f t="shared" si="82"/>
        <v>42402.709652777776</v>
      </c>
      <c r="T1315" s="7">
        <f t="shared" si="83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8272</v>
      </c>
      <c r="O1316" s="8">
        <f t="shared" si="80"/>
        <v>88.757396449704146</v>
      </c>
      <c r="P1316" s="5">
        <f t="shared" si="81"/>
        <v>184.36363636363637</v>
      </c>
      <c r="Q1316" t="s">
        <v>8320</v>
      </c>
      <c r="R1316" t="s">
        <v>8322</v>
      </c>
      <c r="S1316" s="6">
        <f t="shared" si="82"/>
        <v>42604.669675925921</v>
      </c>
      <c r="T1316" s="7">
        <f t="shared" si="83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8272</v>
      </c>
      <c r="O1317" s="8">
        <f t="shared" si="80"/>
        <v>2.4750024750024751</v>
      </c>
      <c r="P1317" s="5">
        <f t="shared" si="81"/>
        <v>162.91935483870967</v>
      </c>
      <c r="Q1317" t="s">
        <v>8320</v>
      </c>
      <c r="R1317" t="s">
        <v>8322</v>
      </c>
      <c r="S1317" s="6">
        <f t="shared" si="82"/>
        <v>42278.498240740737</v>
      </c>
      <c r="T1317" s="7">
        <f t="shared" si="83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8272</v>
      </c>
      <c r="O1318" s="8">
        <f t="shared" si="80"/>
        <v>75000</v>
      </c>
      <c r="P1318" s="5">
        <f t="shared" si="81"/>
        <v>1</v>
      </c>
      <c r="Q1318" t="s">
        <v>8320</v>
      </c>
      <c r="R1318" t="s">
        <v>8322</v>
      </c>
      <c r="S1318" s="6">
        <f t="shared" si="82"/>
        <v>42393.961909722217</v>
      </c>
      <c r="T1318" s="7">
        <f t="shared" si="83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8272</v>
      </c>
      <c r="O1319" s="8">
        <f t="shared" si="80"/>
        <v>17.441353449027645</v>
      </c>
      <c r="P1319" s="5">
        <f t="shared" si="81"/>
        <v>603.52631578947364</v>
      </c>
      <c r="Q1319" t="s">
        <v>8320</v>
      </c>
      <c r="R1319" t="s">
        <v>8322</v>
      </c>
      <c r="S1319" s="6">
        <f t="shared" si="82"/>
        <v>42520.235486111109</v>
      </c>
      <c r="T1319" s="7">
        <f t="shared" si="83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8272</v>
      </c>
      <c r="O1320" s="8">
        <f t="shared" si="80"/>
        <v>6.5252854812398047</v>
      </c>
      <c r="P1320" s="5">
        <f t="shared" si="81"/>
        <v>45.407407407407405</v>
      </c>
      <c r="Q1320" t="s">
        <v>8320</v>
      </c>
      <c r="R1320" t="s">
        <v>8322</v>
      </c>
      <c r="S1320" s="6">
        <f t="shared" si="82"/>
        <v>41985.043657407412</v>
      </c>
      <c r="T1320" s="7">
        <f t="shared" si="83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8272</v>
      </c>
      <c r="O1321" s="8">
        <f t="shared" si="80"/>
        <v>6.6210045662100461</v>
      </c>
      <c r="P1321" s="5">
        <f t="shared" si="81"/>
        <v>97.333333333333329</v>
      </c>
      <c r="Q1321" t="s">
        <v>8320</v>
      </c>
      <c r="R1321" t="s">
        <v>8322</v>
      </c>
      <c r="S1321" s="6">
        <f t="shared" si="82"/>
        <v>41816.812094907407</v>
      </c>
      <c r="T1321" s="7">
        <f t="shared" si="83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8272</v>
      </c>
      <c r="O1322" s="8">
        <f t="shared" si="80"/>
        <v>198.80715705765408</v>
      </c>
      <c r="P1322" s="5">
        <f t="shared" si="81"/>
        <v>167.66666666666666</v>
      </c>
      <c r="Q1322" t="s">
        <v>8320</v>
      </c>
      <c r="R1322" t="s">
        <v>8322</v>
      </c>
      <c r="S1322" s="6">
        <f t="shared" si="82"/>
        <v>42705.690347222218</v>
      </c>
      <c r="T1322" s="7">
        <f t="shared" si="83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8272</v>
      </c>
      <c r="O1323" s="8">
        <f t="shared" si="80"/>
        <v>76.756936368167473</v>
      </c>
      <c r="P1323" s="5">
        <f t="shared" si="81"/>
        <v>859.85714285714289</v>
      </c>
      <c r="Q1323" t="s">
        <v>8320</v>
      </c>
      <c r="R1323" t="s">
        <v>8322</v>
      </c>
      <c r="S1323" s="6">
        <f t="shared" si="82"/>
        <v>42697.74927083333</v>
      </c>
      <c r="T1323" s="7">
        <f t="shared" si="83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8272</v>
      </c>
      <c r="O1324" s="8">
        <f t="shared" si="80"/>
        <v>330.18867924528303</v>
      </c>
      <c r="P1324" s="5">
        <f t="shared" si="81"/>
        <v>26.5</v>
      </c>
      <c r="Q1324" t="s">
        <v>8320</v>
      </c>
      <c r="R1324" t="s">
        <v>8322</v>
      </c>
      <c r="S1324" s="6">
        <f t="shared" si="82"/>
        <v>42115.656539351854</v>
      </c>
      <c r="T1324" s="7">
        <f t="shared" si="83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8272</v>
      </c>
      <c r="O1325" s="8">
        <f t="shared" si="80"/>
        <v>11.261261261261261</v>
      </c>
      <c r="P1325" s="5">
        <f t="shared" si="81"/>
        <v>30.272727272727273</v>
      </c>
      <c r="Q1325" t="s">
        <v>8320</v>
      </c>
      <c r="R1325" t="s">
        <v>8322</v>
      </c>
      <c r="S1325" s="6">
        <f t="shared" si="82"/>
        <v>42451.698449074072</v>
      </c>
      <c r="T1325" s="7">
        <f t="shared" si="83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8272</v>
      </c>
      <c r="O1326" s="8">
        <f t="shared" si="80"/>
        <v>10.16260162601626</v>
      </c>
      <c r="P1326" s="5">
        <f t="shared" si="81"/>
        <v>54.666666666666664</v>
      </c>
      <c r="Q1326" t="s">
        <v>8320</v>
      </c>
      <c r="R1326" t="s">
        <v>8322</v>
      </c>
      <c r="S1326" s="6">
        <f t="shared" si="82"/>
        <v>42626.633703703701</v>
      </c>
      <c r="T1326" s="7">
        <f t="shared" si="83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8272</v>
      </c>
      <c r="O1327" s="8">
        <f t="shared" si="80"/>
        <v>41.152263374485599</v>
      </c>
      <c r="P1327" s="5">
        <f t="shared" si="81"/>
        <v>60.75</v>
      </c>
      <c r="Q1327" t="s">
        <v>8320</v>
      </c>
      <c r="R1327" t="s">
        <v>8322</v>
      </c>
      <c r="S1327" s="6">
        <f t="shared" si="82"/>
        <v>42704.086053240739</v>
      </c>
      <c r="T1327" s="7">
        <f t="shared" si="83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8272</v>
      </c>
      <c r="O1328" s="8">
        <f t="shared" si="80"/>
        <v>88.495575221238937</v>
      </c>
      <c r="P1328" s="5">
        <f t="shared" si="81"/>
        <v>102.72727272727273</v>
      </c>
      <c r="Q1328" t="s">
        <v>8320</v>
      </c>
      <c r="R1328" t="s">
        <v>8322</v>
      </c>
      <c r="S1328" s="6">
        <f t="shared" si="82"/>
        <v>41974.791990740734</v>
      </c>
      <c r="T1328" s="7">
        <f t="shared" si="83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8272</v>
      </c>
      <c r="O1329" s="8">
        <f t="shared" si="80"/>
        <v>28.152492668621701</v>
      </c>
      <c r="P1329" s="5">
        <f t="shared" si="81"/>
        <v>41.585365853658537</v>
      </c>
      <c r="Q1329" t="s">
        <v>8320</v>
      </c>
      <c r="R1329" t="s">
        <v>8322</v>
      </c>
      <c r="S1329" s="6">
        <f t="shared" si="82"/>
        <v>42123.678645833337</v>
      </c>
      <c r="T1329" s="7">
        <f t="shared" si="83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8272</v>
      </c>
      <c r="O1330" s="8">
        <f t="shared" si="80"/>
        <v>42.906178489702519</v>
      </c>
      <c r="P1330" s="5">
        <f t="shared" si="81"/>
        <v>116.53333333333333</v>
      </c>
      <c r="Q1330" t="s">
        <v>8320</v>
      </c>
      <c r="R1330" t="s">
        <v>8322</v>
      </c>
      <c r="S1330" s="6">
        <f t="shared" si="82"/>
        <v>42612.642754629633</v>
      </c>
      <c r="T1330" s="7">
        <f t="shared" si="83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8272</v>
      </c>
      <c r="O1331" s="8">
        <f t="shared" si="80"/>
        <v>122.54901960784314</v>
      </c>
      <c r="P1331" s="5">
        <f t="shared" si="81"/>
        <v>45.333333333333336</v>
      </c>
      <c r="Q1331" t="s">
        <v>8320</v>
      </c>
      <c r="R1331" t="s">
        <v>8322</v>
      </c>
      <c r="S1331" s="6">
        <f t="shared" si="82"/>
        <v>41935.221585648149</v>
      </c>
      <c r="T1331" s="7">
        <f t="shared" si="83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8272</v>
      </c>
      <c r="O1332" s="8">
        <f t="shared" si="80"/>
        <v>4.4455734789787886</v>
      </c>
      <c r="P1332" s="5">
        <f t="shared" si="81"/>
        <v>157.46</v>
      </c>
      <c r="Q1332" t="s">
        <v>8320</v>
      </c>
      <c r="R1332" t="s">
        <v>8322</v>
      </c>
      <c r="S1332" s="6">
        <f t="shared" si="82"/>
        <v>42522.276724537034</v>
      </c>
      <c r="T1332" s="7">
        <f t="shared" si="83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8272</v>
      </c>
      <c r="O1333" s="8">
        <f t="shared" si="80"/>
        <v>73.163593795727252</v>
      </c>
      <c r="P1333" s="5">
        <f t="shared" si="81"/>
        <v>100.5</v>
      </c>
      <c r="Q1333" t="s">
        <v>8320</v>
      </c>
      <c r="R1333" t="s">
        <v>8322</v>
      </c>
      <c r="S1333" s="6">
        <f t="shared" si="82"/>
        <v>42569.50409722222</v>
      </c>
      <c r="T1333" s="7">
        <f t="shared" si="83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8272</v>
      </c>
      <c r="O1334" s="8" t="e">
        <f t="shared" si="80"/>
        <v>#DIV/0!</v>
      </c>
      <c r="P1334" s="5" t="e">
        <f t="shared" si="81"/>
        <v>#DIV/0!</v>
      </c>
      <c r="Q1334" t="s">
        <v>8320</v>
      </c>
      <c r="R1334" t="s">
        <v>8322</v>
      </c>
      <c r="S1334" s="6">
        <f t="shared" si="82"/>
        <v>42732.060277777782</v>
      </c>
      <c r="T1334" s="7">
        <f t="shared" si="83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8272</v>
      </c>
      <c r="O1335" s="8" t="e">
        <f t="shared" si="80"/>
        <v>#DIV/0!</v>
      </c>
      <c r="P1335" s="5" t="e">
        <f t="shared" si="81"/>
        <v>#DIV/0!</v>
      </c>
      <c r="Q1335" t="s">
        <v>8320</v>
      </c>
      <c r="R1335" t="s">
        <v>8322</v>
      </c>
      <c r="S1335" s="6">
        <f t="shared" si="82"/>
        <v>41806.106770833336</v>
      </c>
      <c r="T1335" s="7">
        <f t="shared" si="83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8272</v>
      </c>
      <c r="O1336" s="8">
        <f t="shared" si="80"/>
        <v>9.2987485142976993</v>
      </c>
      <c r="P1336" s="5">
        <f t="shared" si="81"/>
        <v>51.822463768115945</v>
      </c>
      <c r="Q1336" t="s">
        <v>8320</v>
      </c>
      <c r="R1336" t="s">
        <v>8322</v>
      </c>
      <c r="S1336" s="6">
        <f t="shared" si="82"/>
        <v>42410.774155092593</v>
      </c>
      <c r="T1336" s="7">
        <f t="shared" si="83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8272</v>
      </c>
      <c r="O1337" s="8">
        <f t="shared" si="80"/>
        <v>5.0607287449392713</v>
      </c>
      <c r="P1337" s="5">
        <f t="shared" si="81"/>
        <v>308.75</v>
      </c>
      <c r="Q1337" t="s">
        <v>8320</v>
      </c>
      <c r="R1337" t="s">
        <v>8322</v>
      </c>
      <c r="S1337" s="6">
        <f t="shared" si="82"/>
        <v>42313.936365740738</v>
      </c>
      <c r="T1337" s="7">
        <f t="shared" si="83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8272</v>
      </c>
      <c r="O1338" s="8">
        <f t="shared" si="80"/>
        <v>1.1772046099332525</v>
      </c>
      <c r="P1338" s="5">
        <f t="shared" si="81"/>
        <v>379.22767857142856</v>
      </c>
      <c r="Q1338" t="s">
        <v>8320</v>
      </c>
      <c r="R1338" t="s">
        <v>8322</v>
      </c>
      <c r="S1338" s="6">
        <f t="shared" si="82"/>
        <v>41955.863750000004</v>
      </c>
      <c r="T1338" s="7">
        <f t="shared" si="83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8272</v>
      </c>
      <c r="O1339" s="8">
        <f t="shared" si="80"/>
        <v>2.0250293629257623</v>
      </c>
      <c r="P1339" s="5">
        <f t="shared" si="81"/>
        <v>176.36428571428573</v>
      </c>
      <c r="Q1339" t="s">
        <v>8320</v>
      </c>
      <c r="R1339" t="s">
        <v>8322</v>
      </c>
      <c r="S1339" s="6">
        <f t="shared" si="82"/>
        <v>42767.577303240745</v>
      </c>
      <c r="T1339" s="7">
        <f t="shared" si="83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8272</v>
      </c>
      <c r="O1340" s="8">
        <f t="shared" si="80"/>
        <v>30.272452068617557</v>
      </c>
      <c r="P1340" s="5">
        <f t="shared" si="81"/>
        <v>66.066666666666663</v>
      </c>
      <c r="Q1340" t="s">
        <v>8320</v>
      </c>
      <c r="R1340" t="s">
        <v>8322</v>
      </c>
      <c r="S1340" s="6">
        <f t="shared" si="82"/>
        <v>42188.803622685184</v>
      </c>
      <c r="T1340" s="7">
        <f t="shared" si="83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8272</v>
      </c>
      <c r="O1341" s="8">
        <f t="shared" si="80"/>
        <v>15.073861923424781</v>
      </c>
      <c r="P1341" s="5">
        <f t="shared" si="81"/>
        <v>89.648648648648646</v>
      </c>
      <c r="Q1341" t="s">
        <v>8320</v>
      </c>
      <c r="R1341" t="s">
        <v>8322</v>
      </c>
      <c r="S1341" s="6">
        <f t="shared" si="82"/>
        <v>41936.647164351853</v>
      </c>
      <c r="T1341" s="7">
        <f t="shared" si="83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8272</v>
      </c>
      <c r="O1342" s="8" t="e">
        <f t="shared" si="80"/>
        <v>#DIV/0!</v>
      </c>
      <c r="P1342" s="5" t="e">
        <f t="shared" si="81"/>
        <v>#DIV/0!</v>
      </c>
      <c r="Q1342" t="s">
        <v>8320</v>
      </c>
      <c r="R1342" t="s">
        <v>8322</v>
      </c>
      <c r="S1342" s="6">
        <f t="shared" si="82"/>
        <v>41836.595520833333</v>
      </c>
      <c r="T1342" s="7">
        <f t="shared" si="83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8272</v>
      </c>
      <c r="O1343" s="8">
        <f t="shared" si="80"/>
        <v>1.4212620807276861</v>
      </c>
      <c r="P1343" s="5">
        <f t="shared" si="81"/>
        <v>382.39130434782606</v>
      </c>
      <c r="Q1343" t="s">
        <v>8320</v>
      </c>
      <c r="R1343" t="s">
        <v>8322</v>
      </c>
      <c r="S1343" s="6">
        <f t="shared" si="82"/>
        <v>42612.624039351853</v>
      </c>
      <c r="T1343" s="7">
        <f t="shared" si="83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8272</v>
      </c>
      <c r="O1344" s="8">
        <f t="shared" si="80"/>
        <v>500</v>
      </c>
      <c r="P1344" s="5">
        <f t="shared" si="81"/>
        <v>100</v>
      </c>
      <c r="Q1344" t="s">
        <v>8320</v>
      </c>
      <c r="R1344" t="s">
        <v>8322</v>
      </c>
      <c r="S1344" s="6">
        <f t="shared" si="82"/>
        <v>42172.816423611104</v>
      </c>
      <c r="T1344" s="7">
        <f t="shared" si="83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8272</v>
      </c>
      <c r="O1345" s="8">
        <f t="shared" si="80"/>
        <v>0.97753621771686638</v>
      </c>
      <c r="P1345" s="5">
        <f t="shared" si="81"/>
        <v>158.35603715170279</v>
      </c>
      <c r="Q1345" t="s">
        <v>8320</v>
      </c>
      <c r="R1345" t="s">
        <v>8322</v>
      </c>
      <c r="S1345" s="6">
        <f t="shared" si="82"/>
        <v>42542.526423611111</v>
      </c>
      <c r="T1345" s="7">
        <f t="shared" si="83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8273</v>
      </c>
      <c r="O1346" s="8">
        <f t="shared" si="80"/>
        <v>0.26473702788563358</v>
      </c>
      <c r="P1346" s="5">
        <f t="shared" si="81"/>
        <v>40.762589928057551</v>
      </c>
      <c r="Q1346" t="s">
        <v>8323</v>
      </c>
      <c r="R1346" t="s">
        <v>8324</v>
      </c>
      <c r="S1346" s="6">
        <f t="shared" si="82"/>
        <v>42522.789803240739</v>
      </c>
      <c r="T1346" s="7">
        <f t="shared" si="83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8273</v>
      </c>
      <c r="O1347" s="8">
        <f t="shared" ref="O1347:O1410" si="84">D1347/E1347</f>
        <v>0.8</v>
      </c>
      <c r="P1347" s="5">
        <f t="shared" ref="P1347:P1410" si="85">E1347/L1347</f>
        <v>53.571428571428569</v>
      </c>
      <c r="Q1347" t="s">
        <v>8323</v>
      </c>
      <c r="R1347" t="s">
        <v>8324</v>
      </c>
      <c r="S1347" s="6">
        <f t="shared" ref="S1347:S1410" si="86">(((J1347/60)/60)/24)+DATE(1970,1,1)</f>
        <v>41799.814340277779</v>
      </c>
      <c r="T1347" s="7">
        <f t="shared" ref="T1347:T1410" si="87">(((I1347/60)/60)/24)+DATE(1970,1,1)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8273</v>
      </c>
      <c r="O1348" s="8">
        <f t="shared" si="84"/>
        <v>0.67876437179664773</v>
      </c>
      <c r="P1348" s="5">
        <f t="shared" si="85"/>
        <v>48.449664429530202</v>
      </c>
      <c r="Q1348" t="s">
        <v>8323</v>
      </c>
      <c r="R1348" t="s">
        <v>8324</v>
      </c>
      <c r="S1348" s="6">
        <f t="shared" si="86"/>
        <v>41422.075821759259</v>
      </c>
      <c r="T1348" s="7">
        <f t="shared" si="87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8273</v>
      </c>
      <c r="O1349" s="8">
        <f t="shared" si="84"/>
        <v>0.97847358121330719</v>
      </c>
      <c r="P1349" s="5">
        <f t="shared" si="85"/>
        <v>82.41935483870968</v>
      </c>
      <c r="Q1349" t="s">
        <v>8323</v>
      </c>
      <c r="R1349" t="s">
        <v>8324</v>
      </c>
      <c r="S1349" s="6">
        <f t="shared" si="86"/>
        <v>42040.638020833328</v>
      </c>
      <c r="T1349" s="7">
        <f t="shared" si="87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8273</v>
      </c>
      <c r="O1350" s="8">
        <f t="shared" si="84"/>
        <v>0.98162071846282373</v>
      </c>
      <c r="P1350" s="5">
        <f t="shared" si="85"/>
        <v>230.19230769230768</v>
      </c>
      <c r="Q1350" t="s">
        <v>8323</v>
      </c>
      <c r="R1350" t="s">
        <v>8324</v>
      </c>
      <c r="S1350" s="6">
        <f t="shared" si="86"/>
        <v>41963.506168981476</v>
      </c>
      <c r="T1350" s="7">
        <f t="shared" si="87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8273</v>
      </c>
      <c r="O1351" s="8">
        <f t="shared" si="84"/>
        <v>0.48971596474045054</v>
      </c>
      <c r="P1351" s="5">
        <f t="shared" si="85"/>
        <v>59.360465116279073</v>
      </c>
      <c r="Q1351" t="s">
        <v>8323</v>
      </c>
      <c r="R1351" t="s">
        <v>8324</v>
      </c>
      <c r="S1351" s="6">
        <f t="shared" si="86"/>
        <v>42317.33258101852</v>
      </c>
      <c r="T1351" s="7">
        <f t="shared" si="87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8273</v>
      </c>
      <c r="O1352" s="8">
        <f t="shared" si="84"/>
        <v>0.96107640557424312</v>
      </c>
      <c r="P1352" s="5">
        <f t="shared" si="85"/>
        <v>66.698717948717942</v>
      </c>
      <c r="Q1352" t="s">
        <v>8323</v>
      </c>
      <c r="R1352" t="s">
        <v>8324</v>
      </c>
      <c r="S1352" s="6">
        <f t="shared" si="86"/>
        <v>42334.013124999998</v>
      </c>
      <c r="T1352" s="7">
        <f t="shared" si="87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8273</v>
      </c>
      <c r="O1353" s="8">
        <f t="shared" si="84"/>
        <v>0.98750802350269096</v>
      </c>
      <c r="P1353" s="5">
        <f t="shared" si="85"/>
        <v>168.77500000000001</v>
      </c>
      <c r="Q1353" t="s">
        <v>8323</v>
      </c>
      <c r="R1353" t="s">
        <v>8324</v>
      </c>
      <c r="S1353" s="6">
        <f t="shared" si="86"/>
        <v>42382.74009259259</v>
      </c>
      <c r="T1353" s="7">
        <f t="shared" si="87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8273</v>
      </c>
      <c r="O1354" s="8">
        <f t="shared" si="84"/>
        <v>0.73453797561333922</v>
      </c>
      <c r="P1354" s="5">
        <f t="shared" si="85"/>
        <v>59.973568281938327</v>
      </c>
      <c r="Q1354" t="s">
        <v>8323</v>
      </c>
      <c r="R1354" t="s">
        <v>8324</v>
      </c>
      <c r="S1354" s="6">
        <f t="shared" si="86"/>
        <v>42200.578310185185</v>
      </c>
      <c r="T1354" s="7">
        <f t="shared" si="87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8273</v>
      </c>
      <c r="O1355" s="8">
        <f t="shared" si="84"/>
        <v>0.74850299401197606</v>
      </c>
      <c r="P1355" s="5">
        <f t="shared" si="85"/>
        <v>31.80952380952381</v>
      </c>
      <c r="Q1355" t="s">
        <v>8323</v>
      </c>
      <c r="R1355" t="s">
        <v>8324</v>
      </c>
      <c r="S1355" s="6">
        <f t="shared" si="86"/>
        <v>41309.11791666667</v>
      </c>
      <c r="T1355" s="7">
        <f t="shared" si="87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8273</v>
      </c>
      <c r="O1356" s="8">
        <f t="shared" si="84"/>
        <v>0.76775431861804222</v>
      </c>
      <c r="P1356" s="5">
        <f t="shared" si="85"/>
        <v>24.421875</v>
      </c>
      <c r="Q1356" t="s">
        <v>8323</v>
      </c>
      <c r="R1356" t="s">
        <v>8324</v>
      </c>
      <c r="S1356" s="6">
        <f t="shared" si="86"/>
        <v>42502.807627314818</v>
      </c>
      <c r="T1356" s="7">
        <f t="shared" si="87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8273</v>
      </c>
      <c r="O1357" s="8">
        <f t="shared" si="84"/>
        <v>0.81512879034887509</v>
      </c>
      <c r="P1357" s="5">
        <f t="shared" si="85"/>
        <v>25.347107438016529</v>
      </c>
      <c r="Q1357" t="s">
        <v>8323</v>
      </c>
      <c r="R1357" t="s">
        <v>8324</v>
      </c>
      <c r="S1357" s="6">
        <f t="shared" si="86"/>
        <v>41213.254687499997</v>
      </c>
      <c r="T1357" s="7">
        <f t="shared" si="87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8273</v>
      </c>
      <c r="O1358" s="8">
        <f t="shared" si="84"/>
        <v>0.54701426741918668</v>
      </c>
      <c r="P1358" s="5">
        <f t="shared" si="85"/>
        <v>71.443218390804603</v>
      </c>
      <c r="Q1358" t="s">
        <v>8323</v>
      </c>
      <c r="R1358" t="s">
        <v>8324</v>
      </c>
      <c r="S1358" s="6">
        <f t="shared" si="86"/>
        <v>41430.038888888892</v>
      </c>
      <c r="T1358" s="7">
        <f t="shared" si="87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8273</v>
      </c>
      <c r="O1359" s="8">
        <f t="shared" si="84"/>
        <v>0.79808459696727851</v>
      </c>
      <c r="P1359" s="5">
        <f t="shared" si="85"/>
        <v>38.553846153846152</v>
      </c>
      <c r="Q1359" t="s">
        <v>8323</v>
      </c>
      <c r="R1359" t="s">
        <v>8324</v>
      </c>
      <c r="S1359" s="6">
        <f t="shared" si="86"/>
        <v>41304.962233796294</v>
      </c>
      <c r="T1359" s="7">
        <f t="shared" si="87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8273</v>
      </c>
      <c r="O1360" s="8">
        <f t="shared" si="84"/>
        <v>0.89552238805970152</v>
      </c>
      <c r="P1360" s="5">
        <f t="shared" si="85"/>
        <v>68.367346938775512</v>
      </c>
      <c r="Q1360" t="s">
        <v>8323</v>
      </c>
      <c r="R1360" t="s">
        <v>8324</v>
      </c>
      <c r="S1360" s="6">
        <f t="shared" si="86"/>
        <v>40689.570868055554</v>
      </c>
      <c r="T1360" s="7">
        <f t="shared" si="87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8273</v>
      </c>
      <c r="O1361" s="8">
        <f t="shared" si="84"/>
        <v>0.86387434554973819</v>
      </c>
      <c r="P1361" s="5">
        <f t="shared" si="85"/>
        <v>40.210526315789473</v>
      </c>
      <c r="Q1361" t="s">
        <v>8323</v>
      </c>
      <c r="R1361" t="s">
        <v>8324</v>
      </c>
      <c r="S1361" s="6">
        <f t="shared" si="86"/>
        <v>40668.814699074072</v>
      </c>
      <c r="T1361" s="7">
        <f t="shared" si="87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8273</v>
      </c>
      <c r="O1362" s="8">
        <f t="shared" si="84"/>
        <v>0.57736720554272514</v>
      </c>
      <c r="P1362" s="5">
        <f t="shared" si="85"/>
        <v>32.074074074074076</v>
      </c>
      <c r="Q1362" t="s">
        <v>8323</v>
      </c>
      <c r="R1362" t="s">
        <v>8324</v>
      </c>
      <c r="S1362" s="6">
        <f t="shared" si="86"/>
        <v>41095.900694444441</v>
      </c>
      <c r="T1362" s="7">
        <f t="shared" si="87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8273</v>
      </c>
      <c r="O1363" s="8">
        <f t="shared" si="84"/>
        <v>0.79375578780261935</v>
      </c>
      <c r="P1363" s="5">
        <f t="shared" si="85"/>
        <v>28.632575757575758</v>
      </c>
      <c r="Q1363" t="s">
        <v>8323</v>
      </c>
      <c r="R1363" t="s">
        <v>8324</v>
      </c>
      <c r="S1363" s="6">
        <f t="shared" si="86"/>
        <v>41781.717268518521</v>
      </c>
      <c r="T1363" s="7">
        <f t="shared" si="87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8273</v>
      </c>
      <c r="O1364" s="8">
        <f t="shared" si="84"/>
        <v>0.91659028414298804</v>
      </c>
      <c r="P1364" s="5">
        <f t="shared" si="85"/>
        <v>43.64</v>
      </c>
      <c r="Q1364" t="s">
        <v>8323</v>
      </c>
      <c r="R1364" t="s">
        <v>8324</v>
      </c>
      <c r="S1364" s="6">
        <f t="shared" si="86"/>
        <v>41464.934386574074</v>
      </c>
      <c r="T1364" s="7">
        <f t="shared" si="87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8273</v>
      </c>
      <c r="O1365" s="8">
        <f t="shared" si="84"/>
        <v>1</v>
      </c>
      <c r="P1365" s="5">
        <f t="shared" si="85"/>
        <v>40</v>
      </c>
      <c r="Q1365" t="s">
        <v>8323</v>
      </c>
      <c r="R1365" t="s">
        <v>8324</v>
      </c>
      <c r="S1365" s="6">
        <f t="shared" si="86"/>
        <v>42396.8440625</v>
      </c>
      <c r="T1365" s="7">
        <f t="shared" si="87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8275</v>
      </c>
      <c r="O1366" s="8">
        <f t="shared" si="84"/>
        <v>0.84286574352799515</v>
      </c>
      <c r="P1366" s="5">
        <f t="shared" si="85"/>
        <v>346.04166666666669</v>
      </c>
      <c r="Q1366" t="s">
        <v>8326</v>
      </c>
      <c r="R1366" t="s">
        <v>8327</v>
      </c>
      <c r="S1366" s="6">
        <f t="shared" si="86"/>
        <v>41951.695671296293</v>
      </c>
      <c r="T1366" s="7">
        <f t="shared" si="87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8275</v>
      </c>
      <c r="O1367" s="8">
        <f t="shared" si="84"/>
        <v>0.99734042553191493</v>
      </c>
      <c r="P1367" s="5">
        <f t="shared" si="85"/>
        <v>81.739130434782609</v>
      </c>
      <c r="Q1367" t="s">
        <v>8326</v>
      </c>
      <c r="R1367" t="s">
        <v>8327</v>
      </c>
      <c r="S1367" s="6">
        <f t="shared" si="86"/>
        <v>42049.733240740738</v>
      </c>
      <c r="T1367" s="7">
        <f t="shared" si="87"/>
        <v>42079.691574074073</v>
      </c>
    </row>
    <row r="1368" spans="1:20" ht="15.7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8275</v>
      </c>
      <c r="O1368" s="8">
        <f t="shared" si="84"/>
        <v>0.79058133026376953</v>
      </c>
      <c r="P1368" s="5">
        <f t="shared" si="85"/>
        <v>64.535306122448986</v>
      </c>
      <c r="Q1368" t="s">
        <v>8326</v>
      </c>
      <c r="R1368" t="s">
        <v>8327</v>
      </c>
      <c r="S1368" s="6">
        <f t="shared" si="86"/>
        <v>41924.996099537035</v>
      </c>
      <c r="T1368" s="7">
        <f t="shared" si="87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8275</v>
      </c>
      <c r="O1369" s="8">
        <f t="shared" si="84"/>
        <v>0.87519691930684407</v>
      </c>
      <c r="P1369" s="5">
        <f t="shared" si="85"/>
        <v>63.477777777777774</v>
      </c>
      <c r="Q1369" t="s">
        <v>8326</v>
      </c>
      <c r="R1369" t="s">
        <v>8327</v>
      </c>
      <c r="S1369" s="6">
        <f t="shared" si="86"/>
        <v>42292.002893518518</v>
      </c>
      <c r="T1369" s="7">
        <f t="shared" si="87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8275</v>
      </c>
      <c r="O1370" s="8">
        <f t="shared" si="84"/>
        <v>0.90334236675700086</v>
      </c>
      <c r="P1370" s="5">
        <f t="shared" si="85"/>
        <v>63.620689655172413</v>
      </c>
      <c r="Q1370" t="s">
        <v>8326</v>
      </c>
      <c r="R1370" t="s">
        <v>8327</v>
      </c>
      <c r="S1370" s="6">
        <f t="shared" si="86"/>
        <v>42146.190902777773</v>
      </c>
      <c r="T1370" s="7">
        <f t="shared" si="87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8275</v>
      </c>
      <c r="O1371" s="8">
        <f t="shared" si="84"/>
        <v>0.94923443773259697</v>
      </c>
      <c r="P1371" s="5">
        <f t="shared" si="85"/>
        <v>83.967068965517228</v>
      </c>
      <c r="Q1371" t="s">
        <v>8326</v>
      </c>
      <c r="R1371" t="s">
        <v>8327</v>
      </c>
      <c r="S1371" s="6">
        <f t="shared" si="86"/>
        <v>41710.594282407408</v>
      </c>
      <c r="T1371" s="7">
        <f t="shared" si="87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8275</v>
      </c>
      <c r="O1372" s="8">
        <f t="shared" si="84"/>
        <v>0.96463022508038587</v>
      </c>
      <c r="P1372" s="5">
        <f t="shared" si="85"/>
        <v>77.75</v>
      </c>
      <c r="Q1372" t="s">
        <v>8326</v>
      </c>
      <c r="R1372" t="s">
        <v>8327</v>
      </c>
      <c r="S1372" s="6">
        <f t="shared" si="86"/>
        <v>41548.00335648148</v>
      </c>
      <c r="T1372" s="7">
        <f t="shared" si="87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8275</v>
      </c>
      <c r="O1373" s="8">
        <f t="shared" si="84"/>
        <v>0.9338225483655771</v>
      </c>
      <c r="P1373" s="5">
        <f t="shared" si="85"/>
        <v>107.07142857142857</v>
      </c>
      <c r="Q1373" t="s">
        <v>8326</v>
      </c>
      <c r="R1373" t="s">
        <v>8327</v>
      </c>
      <c r="S1373" s="6">
        <f t="shared" si="86"/>
        <v>42101.758587962962</v>
      </c>
      <c r="T1373" s="7">
        <f t="shared" si="87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8275</v>
      </c>
      <c r="O1374" s="8">
        <f t="shared" si="84"/>
        <v>0.80645161290322576</v>
      </c>
      <c r="P1374" s="5">
        <f t="shared" si="85"/>
        <v>38.75</v>
      </c>
      <c r="Q1374" t="s">
        <v>8326</v>
      </c>
      <c r="R1374" t="s">
        <v>8327</v>
      </c>
      <c r="S1374" s="6">
        <f t="shared" si="86"/>
        <v>41072.739953703705</v>
      </c>
      <c r="T1374" s="7">
        <f t="shared" si="87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8275</v>
      </c>
      <c r="O1375" s="8">
        <f t="shared" si="84"/>
        <v>0.95229025807065992</v>
      </c>
      <c r="P1375" s="5">
        <f t="shared" si="85"/>
        <v>201.94230769230768</v>
      </c>
      <c r="Q1375" t="s">
        <v>8326</v>
      </c>
      <c r="R1375" t="s">
        <v>8327</v>
      </c>
      <c r="S1375" s="6">
        <f t="shared" si="86"/>
        <v>42704.95177083333</v>
      </c>
      <c r="T1375" s="7">
        <f t="shared" si="87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8275</v>
      </c>
      <c r="O1376" s="8">
        <f t="shared" si="84"/>
        <v>0.52779732582688244</v>
      </c>
      <c r="P1376" s="5">
        <f t="shared" si="85"/>
        <v>43.060606060606062</v>
      </c>
      <c r="Q1376" t="s">
        <v>8326</v>
      </c>
      <c r="R1376" t="s">
        <v>8327</v>
      </c>
      <c r="S1376" s="6">
        <f t="shared" si="86"/>
        <v>42424.161898148144</v>
      </c>
      <c r="T1376" s="7">
        <f t="shared" si="87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8275</v>
      </c>
      <c r="O1377" s="8">
        <f t="shared" si="84"/>
        <v>0.58368597694440394</v>
      </c>
      <c r="P1377" s="5">
        <f t="shared" si="85"/>
        <v>62.871559633027523</v>
      </c>
      <c r="Q1377" t="s">
        <v>8326</v>
      </c>
      <c r="R1377" t="s">
        <v>8327</v>
      </c>
      <c r="S1377" s="6">
        <f t="shared" si="86"/>
        <v>42720.066192129627</v>
      </c>
      <c r="T1377" s="7">
        <f t="shared" si="87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8275</v>
      </c>
      <c r="O1378" s="8">
        <f t="shared" si="84"/>
        <v>0.39606080068507815</v>
      </c>
      <c r="P1378" s="5">
        <f t="shared" si="85"/>
        <v>55.607142857142854</v>
      </c>
      <c r="Q1378" t="s">
        <v>8326</v>
      </c>
      <c r="R1378" t="s">
        <v>8327</v>
      </c>
      <c r="S1378" s="6">
        <f t="shared" si="86"/>
        <v>42677.669050925921</v>
      </c>
      <c r="T1378" s="7">
        <f t="shared" si="87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8275</v>
      </c>
      <c r="O1379" s="8">
        <f t="shared" si="84"/>
        <v>0.86092715231788075</v>
      </c>
      <c r="P1379" s="5">
        <f t="shared" si="85"/>
        <v>48.70967741935484</v>
      </c>
      <c r="Q1379" t="s">
        <v>8326</v>
      </c>
      <c r="R1379" t="s">
        <v>8327</v>
      </c>
      <c r="S1379" s="6">
        <f t="shared" si="86"/>
        <v>42747.219560185185</v>
      </c>
      <c r="T1379" s="7">
        <f t="shared" si="87"/>
        <v>42769.174305555556</v>
      </c>
    </row>
    <row r="1380" spans="1:20" ht="15.7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8275</v>
      </c>
      <c r="O1380" s="8">
        <f t="shared" si="84"/>
        <v>0.49176297024834031</v>
      </c>
      <c r="P1380" s="5">
        <f t="shared" si="85"/>
        <v>30.578947368421051</v>
      </c>
      <c r="Q1380" t="s">
        <v>8326</v>
      </c>
      <c r="R1380" t="s">
        <v>8327</v>
      </c>
      <c r="S1380" s="6">
        <f t="shared" si="86"/>
        <v>42568.759374999994</v>
      </c>
      <c r="T1380" s="7">
        <f t="shared" si="87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8275</v>
      </c>
      <c r="O1381" s="8">
        <f t="shared" si="84"/>
        <v>0.89605734767025091</v>
      </c>
      <c r="P1381" s="5">
        <f t="shared" si="85"/>
        <v>73.907284768211923</v>
      </c>
      <c r="Q1381" t="s">
        <v>8326</v>
      </c>
      <c r="R1381" t="s">
        <v>8327</v>
      </c>
      <c r="S1381" s="6">
        <f t="shared" si="86"/>
        <v>42130.491620370376</v>
      </c>
      <c r="T1381" s="7">
        <f t="shared" si="87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8275</v>
      </c>
      <c r="O1382" s="8">
        <f t="shared" si="84"/>
        <v>0.23584905660377359</v>
      </c>
      <c r="P1382" s="5">
        <f t="shared" si="85"/>
        <v>21.2</v>
      </c>
      <c r="Q1382" t="s">
        <v>8326</v>
      </c>
      <c r="R1382" t="s">
        <v>8327</v>
      </c>
      <c r="S1382" s="6">
        <f t="shared" si="86"/>
        <v>42141.762800925921</v>
      </c>
      <c r="T1382" s="7">
        <f t="shared" si="87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8275</v>
      </c>
      <c r="O1383" s="8">
        <f t="shared" si="84"/>
        <v>0.93370681605975725</v>
      </c>
      <c r="P1383" s="5">
        <f t="shared" si="85"/>
        <v>73.356164383561648</v>
      </c>
      <c r="Q1383" t="s">
        <v>8326</v>
      </c>
      <c r="R1383" t="s">
        <v>8327</v>
      </c>
      <c r="S1383" s="6">
        <f t="shared" si="86"/>
        <v>42703.214409722219</v>
      </c>
      <c r="T1383" s="7">
        <f t="shared" si="87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8275</v>
      </c>
      <c r="O1384" s="8">
        <f t="shared" si="84"/>
        <v>0.95819858665708468</v>
      </c>
      <c r="P1384" s="5">
        <f t="shared" si="85"/>
        <v>56.412162162162161</v>
      </c>
      <c r="Q1384" t="s">
        <v>8326</v>
      </c>
      <c r="R1384" t="s">
        <v>8327</v>
      </c>
      <c r="S1384" s="6">
        <f t="shared" si="86"/>
        <v>41370.800185185188</v>
      </c>
      <c r="T1384" s="7">
        <f t="shared" si="87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8275</v>
      </c>
      <c r="O1385" s="8">
        <f t="shared" si="84"/>
        <v>0.47078964262786216</v>
      </c>
      <c r="P1385" s="5">
        <f t="shared" si="85"/>
        <v>50.247311827956992</v>
      </c>
      <c r="Q1385" t="s">
        <v>8326</v>
      </c>
      <c r="R1385" t="s">
        <v>8327</v>
      </c>
      <c r="S1385" s="6">
        <f t="shared" si="86"/>
        <v>42707.074976851851</v>
      </c>
      <c r="T1385" s="7">
        <f t="shared" si="87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8275</v>
      </c>
      <c r="O1386" s="8">
        <f t="shared" si="84"/>
        <v>0.80589454294266638</v>
      </c>
      <c r="P1386" s="5">
        <f t="shared" si="85"/>
        <v>68.936507936507937</v>
      </c>
      <c r="Q1386" t="s">
        <v>8326</v>
      </c>
      <c r="R1386" t="s">
        <v>8327</v>
      </c>
      <c r="S1386" s="6">
        <f t="shared" si="86"/>
        <v>42160.735208333332</v>
      </c>
      <c r="T1386" s="7">
        <f t="shared" si="87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8275</v>
      </c>
      <c r="O1387" s="8">
        <f t="shared" si="84"/>
        <v>0.90574685054837312</v>
      </c>
      <c r="P1387" s="5">
        <f t="shared" si="85"/>
        <v>65.914104477611943</v>
      </c>
      <c r="Q1387" t="s">
        <v>8326</v>
      </c>
      <c r="R1387" t="s">
        <v>8327</v>
      </c>
      <c r="S1387" s="6">
        <f t="shared" si="86"/>
        <v>42433.688900462963</v>
      </c>
      <c r="T1387" s="7">
        <f t="shared" si="87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8275</v>
      </c>
      <c r="O1388" s="8">
        <f t="shared" si="84"/>
        <v>0.45714285714285713</v>
      </c>
      <c r="P1388" s="5">
        <f t="shared" si="85"/>
        <v>62.5</v>
      </c>
      <c r="Q1388" t="s">
        <v>8326</v>
      </c>
      <c r="R1388" t="s">
        <v>8327</v>
      </c>
      <c r="S1388" s="6">
        <f t="shared" si="86"/>
        <v>42184.646863425922</v>
      </c>
      <c r="T1388" s="7">
        <f t="shared" si="87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8275</v>
      </c>
      <c r="O1389" s="8">
        <f t="shared" si="84"/>
        <v>0.73193046660567251</v>
      </c>
      <c r="P1389" s="5">
        <f t="shared" si="85"/>
        <v>70.064102564102569</v>
      </c>
      <c r="Q1389" t="s">
        <v>8326</v>
      </c>
      <c r="R1389" t="s">
        <v>8327</v>
      </c>
      <c r="S1389" s="6">
        <f t="shared" si="86"/>
        <v>42126.92123842593</v>
      </c>
      <c r="T1389" s="7">
        <f t="shared" si="87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8275</v>
      </c>
      <c r="O1390" s="8">
        <f t="shared" si="84"/>
        <v>0.74179904070548053</v>
      </c>
      <c r="P1390" s="5">
        <f t="shared" si="85"/>
        <v>60.181874999999998</v>
      </c>
      <c r="Q1390" t="s">
        <v>8326</v>
      </c>
      <c r="R1390" t="s">
        <v>8327</v>
      </c>
      <c r="S1390" s="6">
        <f t="shared" si="86"/>
        <v>42634.614780092597</v>
      </c>
      <c r="T1390" s="7">
        <f t="shared" si="87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8275</v>
      </c>
      <c r="O1391" s="8">
        <f t="shared" si="84"/>
        <v>0.68775790921595603</v>
      </c>
      <c r="P1391" s="5">
        <f t="shared" si="85"/>
        <v>21.382352941176471</v>
      </c>
      <c r="Q1391" t="s">
        <v>8326</v>
      </c>
      <c r="R1391" t="s">
        <v>8327</v>
      </c>
      <c r="S1391" s="6">
        <f t="shared" si="86"/>
        <v>42565.480983796297</v>
      </c>
      <c r="T1391" s="7">
        <f t="shared" si="87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8275</v>
      </c>
      <c r="O1392" s="8">
        <f t="shared" si="84"/>
        <v>0.91653027823240585</v>
      </c>
      <c r="P1392" s="5">
        <f t="shared" si="85"/>
        <v>160.78947368421052</v>
      </c>
      <c r="Q1392" t="s">
        <v>8326</v>
      </c>
      <c r="R1392" t="s">
        <v>8327</v>
      </c>
      <c r="S1392" s="6">
        <f t="shared" si="86"/>
        <v>42087.803310185183</v>
      </c>
      <c r="T1392" s="7">
        <f t="shared" si="87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8275</v>
      </c>
      <c r="O1393" s="8">
        <f t="shared" si="84"/>
        <v>0.90744101633393826</v>
      </c>
      <c r="P1393" s="5">
        <f t="shared" si="85"/>
        <v>42.384615384615387</v>
      </c>
      <c r="Q1393" t="s">
        <v>8326</v>
      </c>
      <c r="R1393" t="s">
        <v>8327</v>
      </c>
      <c r="S1393" s="6">
        <f t="shared" si="86"/>
        <v>42193.650671296295</v>
      </c>
      <c r="T1393" s="7">
        <f t="shared" si="87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8275</v>
      </c>
      <c r="O1394" s="8">
        <f t="shared" si="84"/>
        <v>0.87997184090109115</v>
      </c>
      <c r="P1394" s="5">
        <f t="shared" si="85"/>
        <v>27.317307692307693</v>
      </c>
      <c r="Q1394" t="s">
        <v>8326</v>
      </c>
      <c r="R1394" t="s">
        <v>8327</v>
      </c>
      <c r="S1394" s="6">
        <f t="shared" si="86"/>
        <v>42401.154930555553</v>
      </c>
      <c r="T1394" s="7">
        <f t="shared" si="87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8275</v>
      </c>
      <c r="O1395" s="8">
        <f t="shared" si="84"/>
        <v>0.97703957010258913</v>
      </c>
      <c r="P1395" s="5">
        <f t="shared" si="85"/>
        <v>196.82692307692307</v>
      </c>
      <c r="Q1395" t="s">
        <v>8326</v>
      </c>
      <c r="R1395" t="s">
        <v>8327</v>
      </c>
      <c r="S1395" s="6">
        <f t="shared" si="86"/>
        <v>42553.681979166664</v>
      </c>
      <c r="T1395" s="7">
        <f t="shared" si="87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8275</v>
      </c>
      <c r="O1396" s="8">
        <f t="shared" si="84"/>
        <v>0.81877729257641918</v>
      </c>
      <c r="P1396" s="5">
        <f t="shared" si="85"/>
        <v>53.882352941176471</v>
      </c>
      <c r="Q1396" t="s">
        <v>8326</v>
      </c>
      <c r="R1396" t="s">
        <v>8327</v>
      </c>
      <c r="S1396" s="6">
        <f t="shared" si="86"/>
        <v>42752.144976851851</v>
      </c>
      <c r="T1396" s="7">
        <f t="shared" si="87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8275</v>
      </c>
      <c r="O1397" s="8">
        <f t="shared" si="84"/>
        <v>0.89376915219611852</v>
      </c>
      <c r="P1397" s="5">
        <f t="shared" si="85"/>
        <v>47.756097560975611</v>
      </c>
      <c r="Q1397" t="s">
        <v>8326</v>
      </c>
      <c r="R1397" t="s">
        <v>8327</v>
      </c>
      <c r="S1397" s="6">
        <f t="shared" si="86"/>
        <v>42719.90834490741</v>
      </c>
      <c r="T1397" s="7">
        <f t="shared" si="87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8275</v>
      </c>
      <c r="O1398" s="8">
        <f t="shared" si="84"/>
        <v>0.93196644920782856</v>
      </c>
      <c r="P1398" s="5">
        <f t="shared" si="85"/>
        <v>88.191780821917803</v>
      </c>
      <c r="Q1398" t="s">
        <v>8326</v>
      </c>
      <c r="R1398" t="s">
        <v>8327</v>
      </c>
      <c r="S1398" s="6">
        <f t="shared" si="86"/>
        <v>42018.99863425926</v>
      </c>
      <c r="T1398" s="7">
        <f t="shared" si="87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8275</v>
      </c>
      <c r="O1399" s="8">
        <f t="shared" si="84"/>
        <v>0.87834870443566093</v>
      </c>
      <c r="P1399" s="5">
        <f t="shared" si="85"/>
        <v>72.056962025316452</v>
      </c>
      <c r="Q1399" t="s">
        <v>8326</v>
      </c>
      <c r="R1399" t="s">
        <v>8327</v>
      </c>
      <c r="S1399" s="6">
        <f t="shared" si="86"/>
        <v>42640.917939814812</v>
      </c>
      <c r="T1399" s="7">
        <f t="shared" si="87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8275</v>
      </c>
      <c r="O1400" s="8">
        <f t="shared" si="84"/>
        <v>0.91172813924575213</v>
      </c>
      <c r="P1400" s="5">
        <f t="shared" si="85"/>
        <v>74.246153846153845</v>
      </c>
      <c r="Q1400" t="s">
        <v>8326</v>
      </c>
      <c r="R1400" t="s">
        <v>8327</v>
      </c>
      <c r="S1400" s="6">
        <f t="shared" si="86"/>
        <v>42526.874236111107</v>
      </c>
      <c r="T1400" s="7">
        <f t="shared" si="87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8275</v>
      </c>
      <c r="O1401" s="8">
        <f t="shared" si="84"/>
        <v>0.79274200651810089</v>
      </c>
      <c r="P1401" s="5">
        <f t="shared" si="85"/>
        <v>61.701086956521742</v>
      </c>
      <c r="Q1401" t="s">
        <v>8326</v>
      </c>
      <c r="R1401" t="s">
        <v>8327</v>
      </c>
      <c r="S1401" s="6">
        <f t="shared" si="86"/>
        <v>41889.004317129627</v>
      </c>
      <c r="T1401" s="7">
        <f t="shared" si="87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8275</v>
      </c>
      <c r="O1402" s="8">
        <f t="shared" si="84"/>
        <v>0.59726962457337884</v>
      </c>
      <c r="P1402" s="5">
        <f t="shared" si="85"/>
        <v>17.235294117647058</v>
      </c>
      <c r="Q1402" t="s">
        <v>8326</v>
      </c>
      <c r="R1402" t="s">
        <v>8327</v>
      </c>
      <c r="S1402" s="6">
        <f t="shared" si="86"/>
        <v>42498.341122685189</v>
      </c>
      <c r="T1402" s="7">
        <f t="shared" si="87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8275</v>
      </c>
      <c r="O1403" s="8">
        <f t="shared" si="84"/>
        <v>0.20140175622331427</v>
      </c>
      <c r="P1403" s="5">
        <f t="shared" si="85"/>
        <v>51.720833333333331</v>
      </c>
      <c r="Q1403" t="s">
        <v>8326</v>
      </c>
      <c r="R1403" t="s">
        <v>8327</v>
      </c>
      <c r="S1403" s="6">
        <f t="shared" si="86"/>
        <v>41399.99622685185</v>
      </c>
      <c r="T1403" s="7">
        <f t="shared" si="87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8275</v>
      </c>
      <c r="O1404" s="8">
        <f t="shared" si="84"/>
        <v>0.91608647856357639</v>
      </c>
      <c r="P1404" s="5">
        <f t="shared" si="85"/>
        <v>24.150442477876105</v>
      </c>
      <c r="Q1404" t="s">
        <v>8326</v>
      </c>
      <c r="R1404" t="s">
        <v>8327</v>
      </c>
      <c r="S1404" s="6">
        <f t="shared" si="86"/>
        <v>42065.053368055553</v>
      </c>
      <c r="T1404" s="7">
        <f t="shared" si="87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8275</v>
      </c>
      <c r="O1405" s="8">
        <f t="shared" si="84"/>
        <v>0.97489641725566656</v>
      </c>
      <c r="P1405" s="5">
        <f t="shared" si="85"/>
        <v>62.166666666666664</v>
      </c>
      <c r="Q1405" t="s">
        <v>8326</v>
      </c>
      <c r="R1405" t="s">
        <v>8327</v>
      </c>
      <c r="S1405" s="6">
        <f t="shared" si="86"/>
        <v>41451.062905092593</v>
      </c>
      <c r="T1405" s="7">
        <f t="shared" si="87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8286</v>
      </c>
      <c r="O1406" s="8">
        <f t="shared" si="84"/>
        <v>60.165975103734439</v>
      </c>
      <c r="P1406" s="5">
        <f t="shared" si="85"/>
        <v>48.2</v>
      </c>
      <c r="Q1406" t="s">
        <v>8323</v>
      </c>
      <c r="R1406" t="s">
        <v>8342</v>
      </c>
      <c r="S1406" s="6">
        <f t="shared" si="86"/>
        <v>42032.510243055556</v>
      </c>
      <c r="T1406" s="7">
        <f t="shared" si="87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8286</v>
      </c>
      <c r="O1407" s="8">
        <f t="shared" si="84"/>
        <v>238.0952380952381</v>
      </c>
      <c r="P1407" s="5">
        <f t="shared" si="85"/>
        <v>6.1764705882352944</v>
      </c>
      <c r="Q1407" t="s">
        <v>8323</v>
      </c>
      <c r="R1407" t="s">
        <v>8342</v>
      </c>
      <c r="S1407" s="6">
        <f t="shared" si="86"/>
        <v>41941.680567129632</v>
      </c>
      <c r="T1407" s="7">
        <f t="shared" si="87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8286</v>
      </c>
      <c r="O1408" s="8">
        <f t="shared" si="84"/>
        <v>800</v>
      </c>
      <c r="P1408" s="5">
        <f t="shared" si="85"/>
        <v>5</v>
      </c>
      <c r="Q1408" t="s">
        <v>8323</v>
      </c>
      <c r="R1408" t="s">
        <v>8342</v>
      </c>
      <c r="S1408" s="6">
        <f t="shared" si="86"/>
        <v>42297.432951388888</v>
      </c>
      <c r="T1408" s="7">
        <f t="shared" si="87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8286</v>
      </c>
      <c r="O1409" s="8">
        <f t="shared" si="84"/>
        <v>200</v>
      </c>
      <c r="P1409" s="5">
        <f t="shared" si="85"/>
        <v>7.5</v>
      </c>
      <c r="Q1409" t="s">
        <v>8323</v>
      </c>
      <c r="R1409" t="s">
        <v>8342</v>
      </c>
      <c r="S1409" s="6">
        <f t="shared" si="86"/>
        <v>41838.536782407406</v>
      </c>
      <c r="T1409" s="7">
        <f t="shared" si="87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8286</v>
      </c>
      <c r="O1410" s="8">
        <f t="shared" si="84"/>
        <v>13.888888888888889</v>
      </c>
      <c r="P1410" s="5">
        <f t="shared" si="85"/>
        <v>12</v>
      </c>
      <c r="Q1410" t="s">
        <v>8323</v>
      </c>
      <c r="R1410" t="s">
        <v>8342</v>
      </c>
      <c r="S1410" s="6">
        <f t="shared" si="86"/>
        <v>42291.872175925921</v>
      </c>
      <c r="T1410" s="7">
        <f t="shared" si="87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8286</v>
      </c>
      <c r="O1411" s="8" t="e">
        <f t="shared" ref="O1411:O1474" si="88">D1411/E1411</f>
        <v>#DIV/0!</v>
      </c>
      <c r="P1411" s="5" t="e">
        <f t="shared" ref="P1411:P1474" si="89">E1411/L1411</f>
        <v>#DIV/0!</v>
      </c>
      <c r="Q1411" t="s">
        <v>8323</v>
      </c>
      <c r="R1411" t="s">
        <v>8342</v>
      </c>
      <c r="S1411" s="6">
        <f t="shared" ref="S1411:S1474" si="90">(((J1411/60)/60)/24)+DATE(1970,1,1)</f>
        <v>41945.133506944447</v>
      </c>
      <c r="T1411" s="7">
        <f t="shared" ref="T1411:T1474" si="91">(((I1411/60)/60)/24)+DATE(1970,1,1)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8286</v>
      </c>
      <c r="O1412" s="8">
        <f t="shared" si="88"/>
        <v>6000</v>
      </c>
      <c r="P1412" s="5">
        <f t="shared" si="89"/>
        <v>1</v>
      </c>
      <c r="Q1412" t="s">
        <v>8323</v>
      </c>
      <c r="R1412" t="s">
        <v>8342</v>
      </c>
      <c r="S1412" s="6">
        <f t="shared" si="90"/>
        <v>42479.318518518514</v>
      </c>
      <c r="T1412" s="7">
        <f t="shared" si="91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8286</v>
      </c>
      <c r="O1413" s="8">
        <f t="shared" si="88"/>
        <v>428.57142857142856</v>
      </c>
      <c r="P1413" s="5">
        <f t="shared" si="89"/>
        <v>2.3333333333333335</v>
      </c>
      <c r="Q1413" t="s">
        <v>8323</v>
      </c>
      <c r="R1413" t="s">
        <v>8342</v>
      </c>
      <c r="S1413" s="6">
        <f t="shared" si="90"/>
        <v>42013.059027777781</v>
      </c>
      <c r="T1413" s="7">
        <f t="shared" si="91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8286</v>
      </c>
      <c r="O1414" s="8">
        <f t="shared" si="88"/>
        <v>21.875</v>
      </c>
      <c r="P1414" s="5">
        <f t="shared" si="89"/>
        <v>24.615384615384617</v>
      </c>
      <c r="Q1414" t="s">
        <v>8323</v>
      </c>
      <c r="R1414" t="s">
        <v>8342</v>
      </c>
      <c r="S1414" s="6">
        <f t="shared" si="90"/>
        <v>41947.063645833332</v>
      </c>
      <c r="T1414" s="7">
        <f t="shared" si="91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8286</v>
      </c>
      <c r="O1415" s="8">
        <f t="shared" si="88"/>
        <v>20</v>
      </c>
      <c r="P1415" s="5">
        <f t="shared" si="89"/>
        <v>100</v>
      </c>
      <c r="Q1415" t="s">
        <v>8323</v>
      </c>
      <c r="R1415" t="s">
        <v>8342</v>
      </c>
      <c r="S1415" s="6">
        <f t="shared" si="90"/>
        <v>42360.437152777777</v>
      </c>
      <c r="T1415" s="7">
        <f t="shared" si="91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8286</v>
      </c>
      <c r="O1416" s="8">
        <f t="shared" si="88"/>
        <v>500</v>
      </c>
      <c r="P1416" s="5">
        <f t="shared" si="89"/>
        <v>1</v>
      </c>
      <c r="Q1416" t="s">
        <v>8323</v>
      </c>
      <c r="R1416" t="s">
        <v>8342</v>
      </c>
      <c r="S1416" s="6">
        <f t="shared" si="90"/>
        <v>42708.25309027778</v>
      </c>
      <c r="T1416" s="7">
        <f t="shared" si="91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8286</v>
      </c>
      <c r="O1417" s="8">
        <f t="shared" si="88"/>
        <v>5.5</v>
      </c>
      <c r="P1417" s="5">
        <f t="shared" si="89"/>
        <v>88.888888888888886</v>
      </c>
      <c r="Q1417" t="s">
        <v>8323</v>
      </c>
      <c r="R1417" t="s">
        <v>8342</v>
      </c>
      <c r="S1417" s="6">
        <f t="shared" si="90"/>
        <v>42192.675821759258</v>
      </c>
      <c r="T1417" s="7">
        <f t="shared" si="91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8286</v>
      </c>
      <c r="O1418" s="8" t="e">
        <f t="shared" si="88"/>
        <v>#DIV/0!</v>
      </c>
      <c r="P1418" s="5" t="e">
        <f t="shared" si="89"/>
        <v>#DIV/0!</v>
      </c>
      <c r="Q1418" t="s">
        <v>8323</v>
      </c>
      <c r="R1418" t="s">
        <v>8342</v>
      </c>
      <c r="S1418" s="6">
        <f t="shared" si="90"/>
        <v>42299.926145833335</v>
      </c>
      <c r="T1418" s="7">
        <f t="shared" si="91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8286</v>
      </c>
      <c r="O1419" s="8">
        <f t="shared" si="88"/>
        <v>81.818181818181813</v>
      </c>
      <c r="P1419" s="5">
        <f t="shared" si="89"/>
        <v>27.5</v>
      </c>
      <c r="Q1419" t="s">
        <v>8323</v>
      </c>
      <c r="R1419" t="s">
        <v>8342</v>
      </c>
      <c r="S1419" s="6">
        <f t="shared" si="90"/>
        <v>42232.15016203704</v>
      </c>
      <c r="T1419" s="7">
        <f t="shared" si="91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8286</v>
      </c>
      <c r="O1420" s="8">
        <f t="shared" si="88"/>
        <v>500</v>
      </c>
      <c r="P1420" s="5">
        <f t="shared" si="89"/>
        <v>6</v>
      </c>
      <c r="Q1420" t="s">
        <v>8323</v>
      </c>
      <c r="R1420" t="s">
        <v>8342</v>
      </c>
      <c r="S1420" s="6">
        <f t="shared" si="90"/>
        <v>42395.456412037034</v>
      </c>
      <c r="T1420" s="7">
        <f t="shared" si="91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8286</v>
      </c>
      <c r="O1421" s="8">
        <f t="shared" si="88"/>
        <v>14.157303370786517</v>
      </c>
      <c r="P1421" s="5">
        <f t="shared" si="89"/>
        <v>44.5</v>
      </c>
      <c r="Q1421" t="s">
        <v>8323</v>
      </c>
      <c r="R1421" t="s">
        <v>8342</v>
      </c>
      <c r="S1421" s="6">
        <f t="shared" si="90"/>
        <v>42622.456238425926</v>
      </c>
      <c r="T1421" s="7">
        <f t="shared" si="91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8286</v>
      </c>
      <c r="O1422" s="8">
        <f t="shared" si="88"/>
        <v>36.666666666666664</v>
      </c>
      <c r="P1422" s="5">
        <f t="shared" si="89"/>
        <v>1</v>
      </c>
      <c r="Q1422" t="s">
        <v>8323</v>
      </c>
      <c r="R1422" t="s">
        <v>8342</v>
      </c>
      <c r="S1422" s="6">
        <f t="shared" si="90"/>
        <v>42524.667662037042</v>
      </c>
      <c r="T1422" s="7">
        <f t="shared" si="91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8286</v>
      </c>
      <c r="O1423" s="8">
        <f t="shared" si="88"/>
        <v>1000</v>
      </c>
      <c r="P1423" s="5">
        <f t="shared" si="89"/>
        <v>100</v>
      </c>
      <c r="Q1423" t="s">
        <v>8323</v>
      </c>
      <c r="R1423" t="s">
        <v>8342</v>
      </c>
      <c r="S1423" s="6">
        <f t="shared" si="90"/>
        <v>42013.915613425925</v>
      </c>
      <c r="T1423" s="7">
        <f t="shared" si="91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8286</v>
      </c>
      <c r="O1424" s="8">
        <f t="shared" si="88"/>
        <v>961.53846153846155</v>
      </c>
      <c r="P1424" s="5">
        <f t="shared" si="89"/>
        <v>13</v>
      </c>
      <c r="Q1424" t="s">
        <v>8323</v>
      </c>
      <c r="R1424" t="s">
        <v>8342</v>
      </c>
      <c r="S1424" s="6">
        <f t="shared" si="90"/>
        <v>42604.239629629628</v>
      </c>
      <c r="T1424" s="7">
        <f t="shared" si="91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8286</v>
      </c>
      <c r="O1425" s="8">
        <f t="shared" si="88"/>
        <v>300</v>
      </c>
      <c r="P1425" s="5">
        <f t="shared" si="89"/>
        <v>100</v>
      </c>
      <c r="Q1425" t="s">
        <v>8323</v>
      </c>
      <c r="R1425" t="s">
        <v>8342</v>
      </c>
      <c r="S1425" s="6">
        <f t="shared" si="90"/>
        <v>42340.360312500001</v>
      </c>
      <c r="T1425" s="7">
        <f t="shared" si="91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8286</v>
      </c>
      <c r="O1426" s="8">
        <f t="shared" si="88"/>
        <v>4.9115913555992146</v>
      </c>
      <c r="P1426" s="5">
        <f t="shared" si="89"/>
        <v>109.07142857142857</v>
      </c>
      <c r="Q1426" t="s">
        <v>8323</v>
      </c>
      <c r="R1426" t="s">
        <v>8342</v>
      </c>
      <c r="S1426" s="6">
        <f t="shared" si="90"/>
        <v>42676.717615740738</v>
      </c>
      <c r="T1426" s="7">
        <f t="shared" si="91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8286</v>
      </c>
      <c r="O1427" s="8" t="e">
        <f t="shared" si="88"/>
        <v>#DIV/0!</v>
      </c>
      <c r="P1427" s="5" t="e">
        <f t="shared" si="89"/>
        <v>#DIV/0!</v>
      </c>
      <c r="Q1427" t="s">
        <v>8323</v>
      </c>
      <c r="R1427" t="s">
        <v>8342</v>
      </c>
      <c r="S1427" s="6">
        <f t="shared" si="90"/>
        <v>42093.131469907406</v>
      </c>
      <c r="T1427" s="7">
        <f t="shared" si="91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8286</v>
      </c>
      <c r="O1428" s="8" t="e">
        <f t="shared" si="88"/>
        <v>#DIV/0!</v>
      </c>
      <c r="P1428" s="5" t="e">
        <f t="shared" si="89"/>
        <v>#DIV/0!</v>
      </c>
      <c r="Q1428" t="s">
        <v>8323</v>
      </c>
      <c r="R1428" t="s">
        <v>8342</v>
      </c>
      <c r="S1428" s="6">
        <f t="shared" si="90"/>
        <v>42180.390277777777</v>
      </c>
      <c r="T1428" s="7">
        <f t="shared" si="91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8286</v>
      </c>
      <c r="O1429" s="8">
        <f t="shared" si="88"/>
        <v>11.933174224343675</v>
      </c>
      <c r="P1429" s="5">
        <f t="shared" si="89"/>
        <v>104.75</v>
      </c>
      <c r="Q1429" t="s">
        <v>8323</v>
      </c>
      <c r="R1429" t="s">
        <v>8342</v>
      </c>
      <c r="S1429" s="6">
        <f t="shared" si="90"/>
        <v>42601.851678240739</v>
      </c>
      <c r="T1429" s="7">
        <f t="shared" si="91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8286</v>
      </c>
      <c r="O1430" s="8">
        <f t="shared" si="88"/>
        <v>22.222222222222221</v>
      </c>
      <c r="P1430" s="5">
        <f t="shared" si="89"/>
        <v>15</v>
      </c>
      <c r="Q1430" t="s">
        <v>8323</v>
      </c>
      <c r="R1430" t="s">
        <v>8342</v>
      </c>
      <c r="S1430" s="6">
        <f t="shared" si="90"/>
        <v>42432.379826388889</v>
      </c>
      <c r="T1430" s="7">
        <f t="shared" si="91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8286</v>
      </c>
      <c r="O1431" s="8" t="e">
        <f t="shared" si="88"/>
        <v>#DIV/0!</v>
      </c>
      <c r="P1431" s="5" t="e">
        <f t="shared" si="89"/>
        <v>#DIV/0!</v>
      </c>
      <c r="Q1431" t="s">
        <v>8323</v>
      </c>
      <c r="R1431" t="s">
        <v>8342</v>
      </c>
      <c r="S1431" s="6">
        <f t="shared" si="90"/>
        <v>42074.060671296291</v>
      </c>
      <c r="T1431" s="7">
        <f t="shared" si="91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8286</v>
      </c>
      <c r="O1432" s="8">
        <f t="shared" si="88"/>
        <v>12.406947890818859</v>
      </c>
      <c r="P1432" s="5">
        <f t="shared" si="89"/>
        <v>80.599999999999994</v>
      </c>
      <c r="Q1432" t="s">
        <v>8323</v>
      </c>
      <c r="R1432" t="s">
        <v>8342</v>
      </c>
      <c r="S1432" s="6">
        <f t="shared" si="90"/>
        <v>41961.813518518517</v>
      </c>
      <c r="T1432" s="7">
        <f t="shared" si="91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8286</v>
      </c>
      <c r="O1433" s="8">
        <f t="shared" si="88"/>
        <v>3.1301786043085986</v>
      </c>
      <c r="P1433" s="5">
        <f t="shared" si="89"/>
        <v>115.55319148936171</v>
      </c>
      <c r="Q1433" t="s">
        <v>8323</v>
      </c>
      <c r="R1433" t="s">
        <v>8342</v>
      </c>
      <c r="S1433" s="6">
        <f t="shared" si="90"/>
        <v>42304.210833333331</v>
      </c>
      <c r="T1433" s="7">
        <f t="shared" si="91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8286</v>
      </c>
      <c r="O1434" s="8" t="e">
        <f t="shared" si="88"/>
        <v>#DIV/0!</v>
      </c>
      <c r="P1434" s="5" t="e">
        <f t="shared" si="89"/>
        <v>#DIV/0!</v>
      </c>
      <c r="Q1434" t="s">
        <v>8323</v>
      </c>
      <c r="R1434" t="s">
        <v>8342</v>
      </c>
      <c r="S1434" s="6">
        <f t="shared" si="90"/>
        <v>42175.780416666668</v>
      </c>
      <c r="T1434" s="7">
        <f t="shared" si="91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8286</v>
      </c>
      <c r="O1435" s="8">
        <f t="shared" si="88"/>
        <v>14.906832298136646</v>
      </c>
      <c r="P1435" s="5">
        <f t="shared" si="89"/>
        <v>80.5</v>
      </c>
      <c r="Q1435" t="s">
        <v>8323</v>
      </c>
      <c r="R1435" t="s">
        <v>8342</v>
      </c>
      <c r="S1435" s="6">
        <f t="shared" si="90"/>
        <v>42673.625868055555</v>
      </c>
      <c r="T1435" s="7">
        <f t="shared" si="91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8286</v>
      </c>
      <c r="O1436" s="8">
        <f t="shared" si="88"/>
        <v>10.012210012210012</v>
      </c>
      <c r="P1436" s="5">
        <f t="shared" si="89"/>
        <v>744.5454545454545</v>
      </c>
      <c r="Q1436" t="s">
        <v>8323</v>
      </c>
      <c r="R1436" t="s">
        <v>8342</v>
      </c>
      <c r="S1436" s="6">
        <f t="shared" si="90"/>
        <v>42142.767106481479</v>
      </c>
      <c r="T1436" s="7">
        <f t="shared" si="91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8286</v>
      </c>
      <c r="O1437" s="8">
        <f t="shared" si="88"/>
        <v>1000</v>
      </c>
      <c r="P1437" s="5">
        <f t="shared" si="89"/>
        <v>7.5</v>
      </c>
      <c r="Q1437" t="s">
        <v>8323</v>
      </c>
      <c r="R1437" t="s">
        <v>8342</v>
      </c>
      <c r="S1437" s="6">
        <f t="shared" si="90"/>
        <v>42258.780324074076</v>
      </c>
      <c r="T1437" s="7">
        <f t="shared" si="91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8286</v>
      </c>
      <c r="O1438" s="8">
        <f t="shared" si="88"/>
        <v>129.87012987012986</v>
      </c>
      <c r="P1438" s="5">
        <f t="shared" si="89"/>
        <v>38.5</v>
      </c>
      <c r="Q1438" t="s">
        <v>8323</v>
      </c>
      <c r="R1438" t="s">
        <v>8342</v>
      </c>
      <c r="S1438" s="6">
        <f t="shared" si="90"/>
        <v>42391.35019675926</v>
      </c>
      <c r="T1438" s="7">
        <f t="shared" si="91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8286</v>
      </c>
      <c r="O1439" s="8">
        <f t="shared" si="88"/>
        <v>3.7174721189591078</v>
      </c>
      <c r="P1439" s="5">
        <f t="shared" si="89"/>
        <v>36.68181818181818</v>
      </c>
      <c r="Q1439" t="s">
        <v>8323</v>
      </c>
      <c r="R1439" t="s">
        <v>8342</v>
      </c>
      <c r="S1439" s="6">
        <f t="shared" si="90"/>
        <v>41796.531701388885</v>
      </c>
      <c r="T1439" s="7">
        <f t="shared" si="91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8286</v>
      </c>
      <c r="O1440" s="8">
        <f t="shared" si="88"/>
        <v>33.333333333333336</v>
      </c>
      <c r="P1440" s="5">
        <f t="shared" si="89"/>
        <v>75</v>
      </c>
      <c r="Q1440" t="s">
        <v>8323</v>
      </c>
      <c r="R1440" t="s">
        <v>8342</v>
      </c>
      <c r="S1440" s="6">
        <f t="shared" si="90"/>
        <v>42457.871516203704</v>
      </c>
      <c r="T1440" s="7">
        <f t="shared" si="91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8286</v>
      </c>
      <c r="O1441" s="8">
        <f t="shared" si="88"/>
        <v>15.138888888888889</v>
      </c>
      <c r="P1441" s="5">
        <f t="shared" si="89"/>
        <v>30</v>
      </c>
      <c r="Q1441" t="s">
        <v>8323</v>
      </c>
      <c r="R1441" t="s">
        <v>8342</v>
      </c>
      <c r="S1441" s="6">
        <f t="shared" si="90"/>
        <v>42040.829872685179</v>
      </c>
      <c r="T1441" s="7">
        <f t="shared" si="91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8286</v>
      </c>
      <c r="O1442" s="8">
        <f t="shared" si="88"/>
        <v>13000</v>
      </c>
      <c r="P1442" s="5">
        <f t="shared" si="89"/>
        <v>1</v>
      </c>
      <c r="Q1442" t="s">
        <v>8323</v>
      </c>
      <c r="R1442" t="s">
        <v>8342</v>
      </c>
      <c r="S1442" s="6">
        <f t="shared" si="90"/>
        <v>42486.748414351852</v>
      </c>
      <c r="T1442" s="7">
        <f t="shared" si="91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8286</v>
      </c>
      <c r="O1443" s="8">
        <f t="shared" si="88"/>
        <v>89.10891089108911</v>
      </c>
      <c r="P1443" s="5">
        <f t="shared" si="89"/>
        <v>673.33333333333337</v>
      </c>
      <c r="Q1443" t="s">
        <v>8323</v>
      </c>
      <c r="R1443" t="s">
        <v>8342</v>
      </c>
      <c r="S1443" s="6">
        <f t="shared" si="90"/>
        <v>42198.765844907408</v>
      </c>
      <c r="T1443" s="7">
        <f t="shared" si="91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8286</v>
      </c>
      <c r="O1444" s="8" t="e">
        <f t="shared" si="88"/>
        <v>#DIV/0!</v>
      </c>
      <c r="P1444" s="5" t="e">
        <f t="shared" si="89"/>
        <v>#DIV/0!</v>
      </c>
      <c r="Q1444" t="s">
        <v>8323</v>
      </c>
      <c r="R1444" t="s">
        <v>8342</v>
      </c>
      <c r="S1444" s="6">
        <f t="shared" si="90"/>
        <v>42485.64534722222</v>
      </c>
      <c r="T1444" s="7">
        <f t="shared" si="91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8286</v>
      </c>
      <c r="O1445" s="8" t="e">
        <f t="shared" si="88"/>
        <v>#DIV/0!</v>
      </c>
      <c r="P1445" s="5" t="e">
        <f t="shared" si="89"/>
        <v>#DIV/0!</v>
      </c>
      <c r="Q1445" t="s">
        <v>8323</v>
      </c>
      <c r="R1445" t="s">
        <v>8342</v>
      </c>
      <c r="S1445" s="6">
        <f t="shared" si="90"/>
        <v>42707.926030092596</v>
      </c>
      <c r="T1445" s="7">
        <f t="shared" si="91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8286</v>
      </c>
      <c r="O1446" s="8" t="e">
        <f t="shared" si="88"/>
        <v>#DIV/0!</v>
      </c>
      <c r="P1446" s="5" t="e">
        <f t="shared" si="89"/>
        <v>#DIV/0!</v>
      </c>
      <c r="Q1446" t="s">
        <v>8323</v>
      </c>
      <c r="R1446" t="s">
        <v>8342</v>
      </c>
      <c r="S1446" s="6">
        <f t="shared" si="90"/>
        <v>42199.873402777783</v>
      </c>
      <c r="T1446" s="7">
        <f t="shared" si="91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8286</v>
      </c>
      <c r="O1447" s="8" t="e">
        <f t="shared" si="88"/>
        <v>#DIV/0!</v>
      </c>
      <c r="P1447" s="5" t="e">
        <f t="shared" si="89"/>
        <v>#DIV/0!</v>
      </c>
      <c r="Q1447" t="s">
        <v>8323</v>
      </c>
      <c r="R1447" t="s">
        <v>8342</v>
      </c>
      <c r="S1447" s="6">
        <f t="shared" si="90"/>
        <v>42139.542303240742</v>
      </c>
      <c r="T1447" s="7">
        <f t="shared" si="91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8286</v>
      </c>
      <c r="O1448" s="8" t="e">
        <f t="shared" si="88"/>
        <v>#DIV/0!</v>
      </c>
      <c r="P1448" s="5" t="e">
        <f t="shared" si="89"/>
        <v>#DIV/0!</v>
      </c>
      <c r="Q1448" t="s">
        <v>8323</v>
      </c>
      <c r="R1448" t="s">
        <v>8342</v>
      </c>
      <c r="S1448" s="6">
        <f t="shared" si="90"/>
        <v>42461.447662037041</v>
      </c>
      <c r="T1448" s="7">
        <f t="shared" si="91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8286</v>
      </c>
      <c r="O1449" s="8">
        <f t="shared" si="88"/>
        <v>6666.666666666667</v>
      </c>
      <c r="P1449" s="5">
        <f t="shared" si="89"/>
        <v>25</v>
      </c>
      <c r="Q1449" t="s">
        <v>8323</v>
      </c>
      <c r="R1449" t="s">
        <v>8342</v>
      </c>
      <c r="S1449" s="6">
        <f t="shared" si="90"/>
        <v>42529.730717592596</v>
      </c>
      <c r="T1449" s="7">
        <f t="shared" si="91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8286</v>
      </c>
      <c r="O1450" s="8" t="e">
        <f t="shared" si="88"/>
        <v>#DIV/0!</v>
      </c>
      <c r="P1450" s="5" t="e">
        <f t="shared" si="89"/>
        <v>#DIV/0!</v>
      </c>
      <c r="Q1450" t="s">
        <v>8323</v>
      </c>
      <c r="R1450" t="s">
        <v>8342</v>
      </c>
      <c r="S1450" s="6">
        <f t="shared" si="90"/>
        <v>42115.936550925922</v>
      </c>
      <c r="T1450" s="7">
        <f t="shared" si="91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8286</v>
      </c>
      <c r="O1451" s="8" t="e">
        <f t="shared" si="88"/>
        <v>#DIV/0!</v>
      </c>
      <c r="P1451" s="5" t="e">
        <f t="shared" si="89"/>
        <v>#DIV/0!</v>
      </c>
      <c r="Q1451" t="s">
        <v>8323</v>
      </c>
      <c r="R1451" t="s">
        <v>8342</v>
      </c>
      <c r="S1451" s="6">
        <f t="shared" si="90"/>
        <v>42086.811400462961</v>
      </c>
      <c r="T1451" s="7">
        <f t="shared" si="91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8286</v>
      </c>
      <c r="O1452" s="8">
        <f t="shared" si="88"/>
        <v>100000</v>
      </c>
      <c r="P1452" s="5">
        <f t="shared" si="89"/>
        <v>1</v>
      </c>
      <c r="Q1452" t="s">
        <v>8323</v>
      </c>
      <c r="R1452" t="s">
        <v>8342</v>
      </c>
      <c r="S1452" s="6">
        <f t="shared" si="90"/>
        <v>42390.171261574069</v>
      </c>
      <c r="T1452" s="7">
        <f t="shared" si="91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8286</v>
      </c>
      <c r="O1453" s="8">
        <f t="shared" si="88"/>
        <v>9475</v>
      </c>
      <c r="P1453" s="5">
        <f t="shared" si="89"/>
        <v>1</v>
      </c>
      <c r="Q1453" t="s">
        <v>8323</v>
      </c>
      <c r="R1453" t="s">
        <v>8342</v>
      </c>
      <c r="S1453" s="6">
        <f t="shared" si="90"/>
        <v>41931.959016203706</v>
      </c>
      <c r="T1453" s="7">
        <f t="shared" si="91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8286</v>
      </c>
      <c r="O1454" s="8" t="e">
        <f t="shared" si="88"/>
        <v>#DIV/0!</v>
      </c>
      <c r="P1454" s="5" t="e">
        <f t="shared" si="89"/>
        <v>#DIV/0!</v>
      </c>
      <c r="Q1454" t="s">
        <v>8323</v>
      </c>
      <c r="R1454" t="s">
        <v>8342</v>
      </c>
      <c r="S1454" s="6">
        <f t="shared" si="90"/>
        <v>41818.703275462962</v>
      </c>
      <c r="T1454" s="7">
        <f t="shared" si="91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8286</v>
      </c>
      <c r="O1455" s="8" t="e">
        <f t="shared" si="88"/>
        <v>#DIV/0!</v>
      </c>
      <c r="P1455" s="5" t="e">
        <f t="shared" si="89"/>
        <v>#DIV/0!</v>
      </c>
      <c r="Q1455" t="s">
        <v>8323</v>
      </c>
      <c r="R1455" t="s">
        <v>8342</v>
      </c>
      <c r="S1455" s="6">
        <f t="shared" si="90"/>
        <v>42795.696145833332</v>
      </c>
      <c r="T1455" s="7">
        <f t="shared" si="91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8286</v>
      </c>
      <c r="O1456" s="8">
        <f t="shared" si="88"/>
        <v>116.66666666666667</v>
      </c>
      <c r="P1456" s="5">
        <f t="shared" si="89"/>
        <v>15</v>
      </c>
      <c r="Q1456" t="s">
        <v>8323</v>
      </c>
      <c r="R1456" t="s">
        <v>8342</v>
      </c>
      <c r="S1456" s="6">
        <f t="shared" si="90"/>
        <v>42463.866666666669</v>
      </c>
      <c r="T1456" s="7">
        <f t="shared" si="91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8286</v>
      </c>
      <c r="O1457" s="8">
        <f t="shared" si="88"/>
        <v>9.5238095238095237</v>
      </c>
      <c r="P1457" s="5">
        <f t="shared" si="89"/>
        <v>225</v>
      </c>
      <c r="Q1457" t="s">
        <v>8323</v>
      </c>
      <c r="R1457" t="s">
        <v>8342</v>
      </c>
      <c r="S1457" s="6">
        <f t="shared" si="90"/>
        <v>41832.672685185185</v>
      </c>
      <c r="T1457" s="7">
        <f t="shared" si="91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8286</v>
      </c>
      <c r="O1458" s="8">
        <f t="shared" si="88"/>
        <v>34.482758620689658</v>
      </c>
      <c r="P1458" s="5">
        <f t="shared" si="89"/>
        <v>48.333333333333336</v>
      </c>
      <c r="Q1458" t="s">
        <v>8323</v>
      </c>
      <c r="R1458" t="s">
        <v>8342</v>
      </c>
      <c r="S1458" s="6">
        <f t="shared" si="90"/>
        <v>42708.668576388889</v>
      </c>
      <c r="T1458" s="7">
        <f t="shared" si="91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8286</v>
      </c>
      <c r="O1459" s="8" t="e">
        <f t="shared" si="88"/>
        <v>#DIV/0!</v>
      </c>
      <c r="P1459" s="5" t="e">
        <f t="shared" si="89"/>
        <v>#DIV/0!</v>
      </c>
      <c r="Q1459" t="s">
        <v>8323</v>
      </c>
      <c r="R1459" t="s">
        <v>8342</v>
      </c>
      <c r="S1459" s="6">
        <f t="shared" si="90"/>
        <v>42289.89634259259</v>
      </c>
      <c r="T1459" s="7">
        <f t="shared" si="91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8286</v>
      </c>
      <c r="O1460" s="8" t="e">
        <f t="shared" si="88"/>
        <v>#DIV/0!</v>
      </c>
      <c r="P1460" s="5" t="e">
        <f t="shared" si="89"/>
        <v>#DIV/0!</v>
      </c>
      <c r="Q1460" t="s">
        <v>8323</v>
      </c>
      <c r="R1460" t="s">
        <v>8342</v>
      </c>
      <c r="S1460" s="6">
        <f t="shared" si="90"/>
        <v>41831.705555555556</v>
      </c>
      <c r="T1460" s="7">
        <f t="shared" si="91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8286</v>
      </c>
      <c r="O1461" s="8" t="e">
        <f t="shared" si="88"/>
        <v>#DIV/0!</v>
      </c>
      <c r="P1461" s="5" t="e">
        <f t="shared" si="89"/>
        <v>#DIV/0!</v>
      </c>
      <c r="Q1461" t="s">
        <v>8323</v>
      </c>
      <c r="R1461" t="s">
        <v>8342</v>
      </c>
      <c r="S1461" s="6">
        <f t="shared" si="90"/>
        <v>42312.204814814817</v>
      </c>
      <c r="T1461" s="7">
        <f t="shared" si="91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8286</v>
      </c>
      <c r="O1462" s="8" t="e">
        <f t="shared" si="88"/>
        <v>#DIV/0!</v>
      </c>
      <c r="P1462" s="5" t="e">
        <f t="shared" si="89"/>
        <v>#DIV/0!</v>
      </c>
      <c r="Q1462" t="s">
        <v>8323</v>
      </c>
      <c r="R1462" t="s">
        <v>8342</v>
      </c>
      <c r="S1462" s="6">
        <f t="shared" si="90"/>
        <v>41915.896967592591</v>
      </c>
      <c r="T1462" s="7">
        <f t="shared" si="91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8287</v>
      </c>
      <c r="O1463" s="8">
        <f t="shared" si="88"/>
        <v>0.98770699869425127</v>
      </c>
      <c r="P1463" s="5">
        <f t="shared" si="89"/>
        <v>44.66673529411765</v>
      </c>
      <c r="Q1463" t="s">
        <v>8323</v>
      </c>
      <c r="R1463" t="s">
        <v>8343</v>
      </c>
      <c r="S1463" s="6">
        <f t="shared" si="90"/>
        <v>41899.645300925928</v>
      </c>
      <c r="T1463" s="7">
        <f t="shared" si="91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8287</v>
      </c>
      <c r="O1464" s="8">
        <f t="shared" si="88"/>
        <v>0.92151035547261961</v>
      </c>
      <c r="P1464" s="5">
        <f t="shared" si="89"/>
        <v>28.937999999999999</v>
      </c>
      <c r="Q1464" t="s">
        <v>8323</v>
      </c>
      <c r="R1464" t="s">
        <v>8343</v>
      </c>
      <c r="S1464" s="6">
        <f t="shared" si="90"/>
        <v>41344.662858796299</v>
      </c>
      <c r="T1464" s="7">
        <f t="shared" si="91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8287</v>
      </c>
      <c r="O1465" s="8">
        <f t="shared" si="88"/>
        <v>0.67720090293453727</v>
      </c>
      <c r="P1465" s="5">
        <f t="shared" si="89"/>
        <v>35.44</v>
      </c>
      <c r="Q1465" t="s">
        <v>8323</v>
      </c>
      <c r="R1465" t="s">
        <v>8343</v>
      </c>
      <c r="S1465" s="6">
        <f t="shared" si="90"/>
        <v>41326.911319444444</v>
      </c>
      <c r="T1465" s="7">
        <f t="shared" si="91"/>
        <v>41371.869652777779</v>
      </c>
    </row>
    <row r="1466" spans="1:20" ht="15.7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8287</v>
      </c>
      <c r="O1466" s="8">
        <f t="shared" si="88"/>
        <v>0.61274509803921573</v>
      </c>
      <c r="P1466" s="5">
        <f t="shared" si="89"/>
        <v>34.871794871794869</v>
      </c>
      <c r="Q1466" t="s">
        <v>8323</v>
      </c>
      <c r="R1466" t="s">
        <v>8343</v>
      </c>
      <c r="S1466" s="6">
        <f t="shared" si="90"/>
        <v>41291.661550925928</v>
      </c>
      <c r="T1466" s="7">
        <f t="shared" si="91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8287</v>
      </c>
      <c r="O1467" s="8">
        <f t="shared" si="88"/>
        <v>0.21909908646635898</v>
      </c>
      <c r="P1467" s="5">
        <f t="shared" si="89"/>
        <v>52.622732513451197</v>
      </c>
      <c r="Q1467" t="s">
        <v>8323</v>
      </c>
      <c r="R1467" t="s">
        <v>8343</v>
      </c>
      <c r="S1467" s="6">
        <f t="shared" si="90"/>
        <v>40959.734398148146</v>
      </c>
      <c r="T1467" s="7">
        <f t="shared" si="91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8287</v>
      </c>
      <c r="O1468" s="8">
        <f t="shared" si="88"/>
        <v>0.92697896974398586</v>
      </c>
      <c r="P1468" s="5">
        <f t="shared" si="89"/>
        <v>69.598266129032254</v>
      </c>
      <c r="Q1468" t="s">
        <v>8323</v>
      </c>
      <c r="R1468" t="s">
        <v>8343</v>
      </c>
      <c r="S1468" s="6">
        <f t="shared" si="90"/>
        <v>42340.172060185185</v>
      </c>
      <c r="T1468" s="7">
        <f t="shared" si="91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8287</v>
      </c>
      <c r="O1469" s="8">
        <f t="shared" si="88"/>
        <v>0.86896072297532156</v>
      </c>
      <c r="P1469" s="5">
        <f t="shared" si="89"/>
        <v>76.72</v>
      </c>
      <c r="Q1469" t="s">
        <v>8323</v>
      </c>
      <c r="R1469" t="s">
        <v>8343</v>
      </c>
      <c r="S1469" s="6">
        <f t="shared" si="90"/>
        <v>40933.80190972222</v>
      </c>
      <c r="T1469" s="7">
        <f t="shared" si="91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8287</v>
      </c>
      <c r="O1470" s="8">
        <f t="shared" si="88"/>
        <v>0.9768637532133676</v>
      </c>
      <c r="P1470" s="5">
        <f t="shared" si="89"/>
        <v>33.191126279863482</v>
      </c>
      <c r="Q1470" t="s">
        <v>8323</v>
      </c>
      <c r="R1470" t="s">
        <v>8343</v>
      </c>
      <c r="S1470" s="6">
        <f t="shared" si="90"/>
        <v>40646.014456018522</v>
      </c>
      <c r="T1470" s="7">
        <f t="shared" si="91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8287</v>
      </c>
      <c r="O1471" s="8">
        <f t="shared" si="88"/>
        <v>0.92229771978823627</v>
      </c>
      <c r="P1471" s="5">
        <f t="shared" si="89"/>
        <v>149.46417445482865</v>
      </c>
      <c r="Q1471" t="s">
        <v>8323</v>
      </c>
      <c r="R1471" t="s">
        <v>8343</v>
      </c>
      <c r="S1471" s="6">
        <f t="shared" si="90"/>
        <v>41290.598483796297</v>
      </c>
      <c r="T1471" s="7">
        <f t="shared" si="91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8287</v>
      </c>
      <c r="O1472" s="8">
        <f t="shared" si="88"/>
        <v>0.79914757591901975</v>
      </c>
      <c r="P1472" s="5">
        <f t="shared" si="89"/>
        <v>23.172839506172838</v>
      </c>
      <c r="Q1472" t="s">
        <v>8323</v>
      </c>
      <c r="R1472" t="s">
        <v>8343</v>
      </c>
      <c r="S1472" s="6">
        <f t="shared" si="90"/>
        <v>41250.827118055553</v>
      </c>
      <c r="T1472" s="7">
        <f t="shared" si="91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8287</v>
      </c>
      <c r="O1473" s="8">
        <f t="shared" si="88"/>
        <v>0.96301423455415447</v>
      </c>
      <c r="P1473" s="5">
        <f t="shared" si="89"/>
        <v>96.877551020408163</v>
      </c>
      <c r="Q1473" t="s">
        <v>8323</v>
      </c>
      <c r="R1473" t="s">
        <v>8343</v>
      </c>
      <c r="S1473" s="6">
        <f t="shared" si="90"/>
        <v>42073.957569444443</v>
      </c>
      <c r="T1473" s="7">
        <f t="shared" si="91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8287</v>
      </c>
      <c r="O1474" s="8">
        <f t="shared" si="88"/>
        <v>0.72095974160802856</v>
      </c>
      <c r="P1474" s="5">
        <f t="shared" si="89"/>
        <v>103.20238095238095</v>
      </c>
      <c r="Q1474" t="s">
        <v>8323</v>
      </c>
      <c r="R1474" t="s">
        <v>8343</v>
      </c>
      <c r="S1474" s="6">
        <f t="shared" si="90"/>
        <v>41533.542858796296</v>
      </c>
      <c r="T1474" s="7">
        <f t="shared" si="91"/>
        <v>41563.542858796296</v>
      </c>
    </row>
    <row r="1475" spans="1:20" ht="15.7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8287</v>
      </c>
      <c r="O1475" s="8">
        <f t="shared" ref="O1475:O1538" si="92">D1475/E1475</f>
        <v>0.82976534236118027</v>
      </c>
      <c r="P1475" s="5">
        <f t="shared" ref="P1475:P1538" si="93">E1475/L1475</f>
        <v>38.462553191489363</v>
      </c>
      <c r="Q1475" t="s">
        <v>8323</v>
      </c>
      <c r="R1475" t="s">
        <v>8343</v>
      </c>
      <c r="S1475" s="6">
        <f t="shared" ref="S1475:S1538" si="94">(((J1475/60)/60)/24)+DATE(1970,1,1)</f>
        <v>40939.979618055557</v>
      </c>
      <c r="T1475" s="7">
        <f t="shared" ref="T1475:T1538" si="95">(((I1475/60)/60)/24)+DATE(1970,1,1)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8287</v>
      </c>
      <c r="O1476" s="8">
        <f t="shared" si="92"/>
        <v>0.89073634204275531</v>
      </c>
      <c r="P1476" s="5">
        <f t="shared" si="93"/>
        <v>44.315789473684212</v>
      </c>
      <c r="Q1476" t="s">
        <v>8323</v>
      </c>
      <c r="R1476" t="s">
        <v>8343</v>
      </c>
      <c r="S1476" s="6">
        <f t="shared" si="94"/>
        <v>41500.727916666663</v>
      </c>
      <c r="T1476" s="7">
        <f t="shared" si="95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8287</v>
      </c>
      <c r="O1477" s="8">
        <f t="shared" si="92"/>
        <v>0.53002690769934757</v>
      </c>
      <c r="P1477" s="5">
        <f t="shared" si="93"/>
        <v>64.173356009070289</v>
      </c>
      <c r="Q1477" t="s">
        <v>8323</v>
      </c>
      <c r="R1477" t="s">
        <v>8343</v>
      </c>
      <c r="S1477" s="6">
        <f t="shared" si="94"/>
        <v>41960.722951388889</v>
      </c>
      <c r="T1477" s="7">
        <f t="shared" si="95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8287</v>
      </c>
      <c r="O1478" s="8">
        <f t="shared" si="92"/>
        <v>0.15115908788590915</v>
      </c>
      <c r="P1478" s="5">
        <f t="shared" si="93"/>
        <v>43.333275109170302</v>
      </c>
      <c r="Q1478" t="s">
        <v>8323</v>
      </c>
      <c r="R1478" t="s">
        <v>8343</v>
      </c>
      <c r="S1478" s="6">
        <f t="shared" si="94"/>
        <v>40766.041921296295</v>
      </c>
      <c r="T1478" s="7">
        <f t="shared" si="95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8287</v>
      </c>
      <c r="O1479" s="8">
        <f t="shared" si="92"/>
        <v>0.89839187853741798</v>
      </c>
      <c r="P1479" s="5">
        <f t="shared" si="93"/>
        <v>90.495934959349597</v>
      </c>
      <c r="Q1479" t="s">
        <v>8323</v>
      </c>
      <c r="R1479" t="s">
        <v>8343</v>
      </c>
      <c r="S1479" s="6">
        <f t="shared" si="94"/>
        <v>40840.615787037037</v>
      </c>
      <c r="T1479" s="7">
        <f t="shared" si="95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8287</v>
      </c>
      <c r="O1480" s="8">
        <f t="shared" si="92"/>
        <v>8.4629990319513931E-2</v>
      </c>
      <c r="P1480" s="5">
        <f t="shared" si="93"/>
        <v>29.187190495010373</v>
      </c>
      <c r="Q1480" t="s">
        <v>8323</v>
      </c>
      <c r="R1480" t="s">
        <v>8343</v>
      </c>
      <c r="S1480" s="6">
        <f t="shared" si="94"/>
        <v>41394.871678240743</v>
      </c>
      <c r="T1480" s="7">
        <f t="shared" si="95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8287</v>
      </c>
      <c r="O1481" s="8">
        <f t="shared" si="92"/>
        <v>0.7279344858962693</v>
      </c>
      <c r="P1481" s="5">
        <f t="shared" si="93"/>
        <v>30.95774647887324</v>
      </c>
      <c r="Q1481" t="s">
        <v>8323</v>
      </c>
      <c r="R1481" t="s">
        <v>8343</v>
      </c>
      <c r="S1481" s="6">
        <f t="shared" si="94"/>
        <v>41754.745243055557</v>
      </c>
      <c r="T1481" s="7">
        <f t="shared" si="95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8287</v>
      </c>
      <c r="O1482" s="8">
        <f t="shared" si="92"/>
        <v>0.85440582909832852</v>
      </c>
      <c r="P1482" s="5">
        <f t="shared" si="93"/>
        <v>92.157795275590544</v>
      </c>
      <c r="Q1482" t="s">
        <v>8323</v>
      </c>
      <c r="R1482" t="s">
        <v>8343</v>
      </c>
      <c r="S1482" s="6">
        <f t="shared" si="94"/>
        <v>41464.934016203704</v>
      </c>
      <c r="T1482" s="7">
        <f t="shared" si="95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8274</v>
      </c>
      <c r="O1483" s="8">
        <f t="shared" si="92"/>
        <v>47.61904761904762</v>
      </c>
      <c r="P1483" s="5">
        <f t="shared" si="93"/>
        <v>17.5</v>
      </c>
      <c r="Q1483" t="s">
        <v>8323</v>
      </c>
      <c r="R1483" t="s">
        <v>8325</v>
      </c>
      <c r="S1483" s="6">
        <f t="shared" si="94"/>
        <v>41550.922974537039</v>
      </c>
      <c r="T1483" s="7">
        <f t="shared" si="95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8274</v>
      </c>
      <c r="O1484" s="8">
        <f t="shared" si="92"/>
        <v>1000</v>
      </c>
      <c r="P1484" s="5">
        <f t="shared" si="93"/>
        <v>5</v>
      </c>
      <c r="Q1484" t="s">
        <v>8323</v>
      </c>
      <c r="R1484" t="s">
        <v>8325</v>
      </c>
      <c r="S1484" s="6">
        <f t="shared" si="94"/>
        <v>41136.85805555556</v>
      </c>
      <c r="T1484" s="7">
        <f t="shared" si="95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8274</v>
      </c>
      <c r="O1485" s="8">
        <f t="shared" si="92"/>
        <v>140</v>
      </c>
      <c r="P1485" s="5">
        <f t="shared" si="93"/>
        <v>25</v>
      </c>
      <c r="Q1485" t="s">
        <v>8323</v>
      </c>
      <c r="R1485" t="s">
        <v>8325</v>
      </c>
      <c r="S1485" s="6">
        <f t="shared" si="94"/>
        <v>42548.192997685182</v>
      </c>
      <c r="T1485" s="7">
        <f t="shared" si="95"/>
        <v>42573.192997685182</v>
      </c>
    </row>
    <row r="1486" spans="1:20" ht="15.7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  <c r="O1486" s="8" t="e">
        <f t="shared" si="92"/>
        <v>#DIV/0!</v>
      </c>
      <c r="P1486" s="5" t="e">
        <f t="shared" si="93"/>
        <v>#DIV/0!</v>
      </c>
      <c r="Q1486" t="s">
        <v>8323</v>
      </c>
      <c r="R1486" t="s">
        <v>8325</v>
      </c>
      <c r="S1486" s="6">
        <f t="shared" si="94"/>
        <v>41053.200960648144</v>
      </c>
      <c r="T1486" s="7">
        <f t="shared" si="95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8274</v>
      </c>
      <c r="O1487" s="8">
        <f t="shared" si="92"/>
        <v>44.666666666666664</v>
      </c>
      <c r="P1487" s="5">
        <f t="shared" si="93"/>
        <v>50</v>
      </c>
      <c r="Q1487" t="s">
        <v>8323</v>
      </c>
      <c r="R1487" t="s">
        <v>8325</v>
      </c>
      <c r="S1487" s="6">
        <f t="shared" si="94"/>
        <v>42130.795983796299</v>
      </c>
      <c r="T1487" s="7">
        <f t="shared" si="95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8274</v>
      </c>
      <c r="O1488" s="8">
        <f t="shared" si="92"/>
        <v>416.66666666666669</v>
      </c>
      <c r="P1488" s="5">
        <f t="shared" si="93"/>
        <v>16</v>
      </c>
      <c r="Q1488" t="s">
        <v>8323</v>
      </c>
      <c r="R1488" t="s">
        <v>8325</v>
      </c>
      <c r="S1488" s="6">
        <f t="shared" si="94"/>
        <v>42032.168530092589</v>
      </c>
      <c r="T1488" s="7">
        <f t="shared" si="95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  <c r="O1489" s="8" t="e">
        <f t="shared" si="92"/>
        <v>#DIV/0!</v>
      </c>
      <c r="P1489" s="5" t="e">
        <f t="shared" si="93"/>
        <v>#DIV/0!</v>
      </c>
      <c r="Q1489" t="s">
        <v>8323</v>
      </c>
      <c r="R1489" t="s">
        <v>8325</v>
      </c>
      <c r="S1489" s="6">
        <f t="shared" si="94"/>
        <v>42554.917488425926</v>
      </c>
      <c r="T1489" s="7">
        <f t="shared" si="95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8274</v>
      </c>
      <c r="O1490" s="8">
        <f t="shared" si="92"/>
        <v>41.666666666666664</v>
      </c>
      <c r="P1490" s="5">
        <f t="shared" si="93"/>
        <v>60</v>
      </c>
      <c r="Q1490" t="s">
        <v>8323</v>
      </c>
      <c r="R1490" t="s">
        <v>8325</v>
      </c>
      <c r="S1490" s="6">
        <f t="shared" si="94"/>
        <v>41614.563194444447</v>
      </c>
      <c r="T1490" s="7">
        <f t="shared" si="95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  <c r="O1491" s="8" t="e">
        <f t="shared" si="92"/>
        <v>#DIV/0!</v>
      </c>
      <c r="P1491" s="5" t="e">
        <f t="shared" si="93"/>
        <v>#DIV/0!</v>
      </c>
      <c r="Q1491" t="s">
        <v>8323</v>
      </c>
      <c r="R1491" t="s">
        <v>8325</v>
      </c>
      <c r="S1491" s="6">
        <f t="shared" si="94"/>
        <v>41198.611712962964</v>
      </c>
      <c r="T1491" s="7">
        <f t="shared" si="95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8274</v>
      </c>
      <c r="O1492" s="8">
        <f t="shared" si="92"/>
        <v>3.2402234636871508</v>
      </c>
      <c r="P1492" s="5">
        <f t="shared" si="93"/>
        <v>47.10526315789474</v>
      </c>
      <c r="Q1492" t="s">
        <v>8323</v>
      </c>
      <c r="R1492" t="s">
        <v>8325</v>
      </c>
      <c r="S1492" s="6">
        <f t="shared" si="94"/>
        <v>41520.561041666668</v>
      </c>
      <c r="T1492" s="7">
        <f t="shared" si="95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8274</v>
      </c>
      <c r="O1493" s="8">
        <f t="shared" si="92"/>
        <v>12</v>
      </c>
      <c r="P1493" s="5">
        <f t="shared" si="93"/>
        <v>100</v>
      </c>
      <c r="Q1493" t="s">
        <v>8323</v>
      </c>
      <c r="R1493" t="s">
        <v>8325</v>
      </c>
      <c r="S1493" s="6">
        <f t="shared" si="94"/>
        <v>41991.713460648149</v>
      </c>
      <c r="T1493" s="7">
        <f t="shared" si="95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8274</v>
      </c>
      <c r="O1494" s="8">
        <f t="shared" si="92"/>
        <v>133.33333333333334</v>
      </c>
      <c r="P1494" s="5">
        <f t="shared" si="93"/>
        <v>15</v>
      </c>
      <c r="Q1494" t="s">
        <v>8323</v>
      </c>
      <c r="R1494" t="s">
        <v>8325</v>
      </c>
      <c r="S1494" s="6">
        <f t="shared" si="94"/>
        <v>40682.884791666671</v>
      </c>
      <c r="T1494" s="7">
        <f t="shared" si="95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  <c r="O1495" s="8" t="e">
        <f t="shared" si="92"/>
        <v>#DIV/0!</v>
      </c>
      <c r="P1495" s="5" t="e">
        <f t="shared" si="93"/>
        <v>#DIV/0!</v>
      </c>
      <c r="Q1495" t="s">
        <v>8323</v>
      </c>
      <c r="R1495" t="s">
        <v>8325</v>
      </c>
      <c r="S1495" s="6">
        <f t="shared" si="94"/>
        <v>41411.866608796299</v>
      </c>
      <c r="T1495" s="7">
        <f t="shared" si="95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8274</v>
      </c>
      <c r="O1496" s="8">
        <f t="shared" si="92"/>
        <v>11.235955056179776</v>
      </c>
      <c r="P1496" s="5">
        <f t="shared" si="93"/>
        <v>40.454545454545453</v>
      </c>
      <c r="Q1496" t="s">
        <v>8323</v>
      </c>
      <c r="R1496" t="s">
        <v>8325</v>
      </c>
      <c r="S1496" s="6">
        <f t="shared" si="94"/>
        <v>42067.722372685181</v>
      </c>
      <c r="T1496" s="7">
        <f t="shared" si="95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  <c r="O1497" s="8" t="e">
        <f t="shared" si="92"/>
        <v>#DIV/0!</v>
      </c>
      <c r="P1497" s="5" t="e">
        <f t="shared" si="93"/>
        <v>#DIV/0!</v>
      </c>
      <c r="Q1497" t="s">
        <v>8323</v>
      </c>
      <c r="R1497" t="s">
        <v>8325</v>
      </c>
      <c r="S1497" s="6">
        <f t="shared" si="94"/>
        <v>40752.789710648147</v>
      </c>
      <c r="T1497" s="7">
        <f t="shared" si="95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  <c r="O1498" s="8" t="e">
        <f t="shared" si="92"/>
        <v>#DIV/0!</v>
      </c>
      <c r="P1498" s="5" t="e">
        <f t="shared" si="93"/>
        <v>#DIV/0!</v>
      </c>
      <c r="Q1498" t="s">
        <v>8323</v>
      </c>
      <c r="R1498" t="s">
        <v>8325</v>
      </c>
      <c r="S1498" s="6">
        <f t="shared" si="94"/>
        <v>41838.475219907406</v>
      </c>
      <c r="T1498" s="7">
        <f t="shared" si="95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8274</v>
      </c>
      <c r="O1499" s="8">
        <f t="shared" si="92"/>
        <v>15000</v>
      </c>
      <c r="P1499" s="5">
        <f t="shared" si="93"/>
        <v>1</v>
      </c>
      <c r="Q1499" t="s">
        <v>8323</v>
      </c>
      <c r="R1499" t="s">
        <v>8325</v>
      </c>
      <c r="S1499" s="6">
        <f t="shared" si="94"/>
        <v>41444.64261574074</v>
      </c>
      <c r="T1499" s="7">
        <f t="shared" si="95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8274</v>
      </c>
      <c r="O1500" s="8">
        <f t="shared" si="92"/>
        <v>52.631578947368418</v>
      </c>
      <c r="P1500" s="5">
        <f t="shared" si="93"/>
        <v>19</v>
      </c>
      <c r="Q1500" t="s">
        <v>8323</v>
      </c>
      <c r="R1500" t="s">
        <v>8325</v>
      </c>
      <c r="S1500" s="6">
        <f t="shared" si="94"/>
        <v>41840.983541666668</v>
      </c>
      <c r="T1500" s="7">
        <f t="shared" si="95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8274</v>
      </c>
      <c r="O1501" s="8">
        <f t="shared" si="92"/>
        <v>400</v>
      </c>
      <c r="P1501" s="5">
        <f t="shared" si="93"/>
        <v>5</v>
      </c>
      <c r="Q1501" t="s">
        <v>8323</v>
      </c>
      <c r="R1501" t="s">
        <v>8325</v>
      </c>
      <c r="S1501" s="6">
        <f t="shared" si="94"/>
        <v>42527.007326388892</v>
      </c>
      <c r="T1501" s="7">
        <f t="shared" si="95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8274</v>
      </c>
      <c r="O1502" s="8">
        <f t="shared" si="92"/>
        <v>3.9942938659058487</v>
      </c>
      <c r="P1502" s="5">
        <f t="shared" si="93"/>
        <v>46.733333333333334</v>
      </c>
      <c r="Q1502" t="s">
        <v>8323</v>
      </c>
      <c r="R1502" t="s">
        <v>8325</v>
      </c>
      <c r="S1502" s="6">
        <f t="shared" si="94"/>
        <v>41365.904594907406</v>
      </c>
      <c r="T1502" s="7">
        <f t="shared" si="95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8284</v>
      </c>
      <c r="O1503" s="8">
        <f t="shared" si="92"/>
        <v>0.60121167275586185</v>
      </c>
      <c r="P1503" s="5">
        <f t="shared" si="93"/>
        <v>97.731073446327684</v>
      </c>
      <c r="Q1503" t="s">
        <v>8339</v>
      </c>
      <c r="R1503" t="s">
        <v>8340</v>
      </c>
      <c r="S1503" s="6">
        <f t="shared" si="94"/>
        <v>42163.583599537036</v>
      </c>
      <c r="T1503" s="7">
        <f t="shared" si="95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8284</v>
      </c>
      <c r="O1504" s="8">
        <f t="shared" si="92"/>
        <v>0.98575141141679357</v>
      </c>
      <c r="P1504" s="5">
        <f t="shared" si="93"/>
        <v>67.835866261398181</v>
      </c>
      <c r="Q1504" t="s">
        <v>8339</v>
      </c>
      <c r="R1504" t="s">
        <v>8340</v>
      </c>
      <c r="S1504" s="6">
        <f t="shared" si="94"/>
        <v>42426.542592592596</v>
      </c>
      <c r="T1504" s="7">
        <f t="shared" si="95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8284</v>
      </c>
      <c r="O1505" s="8">
        <f t="shared" si="92"/>
        <v>0.92685736035967015</v>
      </c>
      <c r="P1505" s="5">
        <f t="shared" si="93"/>
        <v>56.98492957746479</v>
      </c>
      <c r="Q1505" t="s">
        <v>8339</v>
      </c>
      <c r="R1505" t="s">
        <v>8340</v>
      </c>
      <c r="S1505" s="6">
        <f t="shared" si="94"/>
        <v>42606.347233796296</v>
      </c>
      <c r="T1505" s="7">
        <f t="shared" si="95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8284</v>
      </c>
      <c r="O1506" s="8">
        <f t="shared" si="92"/>
        <v>0.3597918742389018</v>
      </c>
      <c r="P1506" s="5">
        <f t="shared" si="93"/>
        <v>67.159851301115239</v>
      </c>
      <c r="Q1506" t="s">
        <v>8339</v>
      </c>
      <c r="R1506" t="s">
        <v>8340</v>
      </c>
      <c r="S1506" s="6">
        <f t="shared" si="94"/>
        <v>41772.657685185186</v>
      </c>
      <c r="T1506" s="7">
        <f t="shared" si="95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8284</v>
      </c>
      <c r="O1507" s="8">
        <f t="shared" si="92"/>
        <v>0.96542569239123877</v>
      </c>
      <c r="P1507" s="5">
        <f t="shared" si="93"/>
        <v>48.037681159420288</v>
      </c>
      <c r="Q1507" t="s">
        <v>8339</v>
      </c>
      <c r="R1507" t="s">
        <v>8340</v>
      </c>
      <c r="S1507" s="6">
        <f t="shared" si="94"/>
        <v>42414.44332175926</v>
      </c>
      <c r="T1507" s="7">
        <f t="shared" si="95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8284</v>
      </c>
      <c r="O1508" s="8">
        <f t="shared" si="92"/>
        <v>0.89766606822262118</v>
      </c>
      <c r="P1508" s="5">
        <f t="shared" si="93"/>
        <v>38.860465116279073</v>
      </c>
      <c r="Q1508" t="s">
        <v>8339</v>
      </c>
      <c r="R1508" t="s">
        <v>8340</v>
      </c>
      <c r="S1508" s="6">
        <f t="shared" si="94"/>
        <v>41814.785925925928</v>
      </c>
      <c r="T1508" s="7">
        <f t="shared" si="95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8284</v>
      </c>
      <c r="O1509" s="8">
        <f t="shared" si="92"/>
        <v>0.46511627906976744</v>
      </c>
      <c r="P1509" s="5">
        <f t="shared" si="93"/>
        <v>78.181818181818187</v>
      </c>
      <c r="Q1509" t="s">
        <v>8339</v>
      </c>
      <c r="R1509" t="s">
        <v>8340</v>
      </c>
      <c r="S1509" s="6">
        <f t="shared" si="94"/>
        <v>40254.450335648151</v>
      </c>
      <c r="T1509" s="7">
        <f t="shared" si="95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8284</v>
      </c>
      <c r="O1510" s="8">
        <f t="shared" si="92"/>
        <v>0.90283539114733302</v>
      </c>
      <c r="P1510" s="5">
        <f t="shared" si="93"/>
        <v>97.113744075829388</v>
      </c>
      <c r="Q1510" t="s">
        <v>8339</v>
      </c>
      <c r="R1510" t="s">
        <v>8340</v>
      </c>
      <c r="S1510" s="6">
        <f t="shared" si="94"/>
        <v>41786.614363425928</v>
      </c>
      <c r="T1510" s="7">
        <f t="shared" si="95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8284</v>
      </c>
      <c r="O1511" s="8">
        <f t="shared" si="92"/>
        <v>0.80879151757943024</v>
      </c>
      <c r="P1511" s="5">
        <f t="shared" si="93"/>
        <v>110.39397959183674</v>
      </c>
      <c r="Q1511" t="s">
        <v>8339</v>
      </c>
      <c r="R1511" t="s">
        <v>8340</v>
      </c>
      <c r="S1511" s="6">
        <f t="shared" si="94"/>
        <v>42751.533391203702</v>
      </c>
      <c r="T1511" s="7">
        <f t="shared" si="95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8284</v>
      </c>
      <c r="O1512" s="8">
        <f t="shared" si="92"/>
        <v>0.98975602513980299</v>
      </c>
      <c r="P1512" s="5">
        <f t="shared" si="93"/>
        <v>39.91506172839506</v>
      </c>
      <c r="Q1512" t="s">
        <v>8339</v>
      </c>
      <c r="R1512" t="s">
        <v>8340</v>
      </c>
      <c r="S1512" s="6">
        <f t="shared" si="94"/>
        <v>41809.385162037033</v>
      </c>
      <c r="T1512" s="7">
        <f t="shared" si="95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8284</v>
      </c>
      <c r="O1513" s="8">
        <f t="shared" si="92"/>
        <v>0.8945115328094051</v>
      </c>
      <c r="P1513" s="5">
        <f t="shared" si="93"/>
        <v>75.975728155339809</v>
      </c>
      <c r="Q1513" t="s">
        <v>8339</v>
      </c>
      <c r="R1513" t="s">
        <v>8340</v>
      </c>
      <c r="S1513" s="6">
        <f t="shared" si="94"/>
        <v>42296.583379629628</v>
      </c>
      <c r="T1513" s="7">
        <f t="shared" si="95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8284</v>
      </c>
      <c r="O1514" s="8">
        <f t="shared" si="92"/>
        <v>0.17896405379148131</v>
      </c>
      <c r="P1514" s="5">
        <f t="shared" si="93"/>
        <v>58.379104477611939</v>
      </c>
      <c r="Q1514" t="s">
        <v>8339</v>
      </c>
      <c r="R1514" t="s">
        <v>8340</v>
      </c>
      <c r="S1514" s="6">
        <f t="shared" si="94"/>
        <v>42741.684479166666</v>
      </c>
      <c r="T1514" s="7">
        <f t="shared" si="95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8284</v>
      </c>
      <c r="O1515" s="8">
        <f t="shared" si="92"/>
        <v>0.6665833437486981</v>
      </c>
      <c r="P1515" s="5">
        <f t="shared" si="93"/>
        <v>55.82093023255814</v>
      </c>
      <c r="Q1515" t="s">
        <v>8339</v>
      </c>
      <c r="R1515" t="s">
        <v>8340</v>
      </c>
      <c r="S1515" s="6">
        <f t="shared" si="94"/>
        <v>41806.637337962966</v>
      </c>
      <c r="T1515" s="7">
        <f t="shared" si="95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8284</v>
      </c>
      <c r="O1516" s="8">
        <f t="shared" si="92"/>
        <v>0.93917878207295535</v>
      </c>
      <c r="P1516" s="5">
        <f t="shared" si="93"/>
        <v>151.24431818181819</v>
      </c>
      <c r="Q1516" t="s">
        <v>8339</v>
      </c>
      <c r="R1516" t="s">
        <v>8340</v>
      </c>
      <c r="S1516" s="6">
        <f t="shared" si="94"/>
        <v>42234.597685185188</v>
      </c>
      <c r="T1516" s="7">
        <f t="shared" si="95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8284</v>
      </c>
      <c r="O1517" s="8">
        <f t="shared" si="92"/>
        <v>0.63617683171214268</v>
      </c>
      <c r="P1517" s="5">
        <f t="shared" si="93"/>
        <v>849.67027027027029</v>
      </c>
      <c r="Q1517" t="s">
        <v>8339</v>
      </c>
      <c r="R1517" t="s">
        <v>8340</v>
      </c>
      <c r="S1517" s="6">
        <f t="shared" si="94"/>
        <v>42415.253437499996</v>
      </c>
      <c r="T1517" s="7">
        <f t="shared" si="95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8284</v>
      </c>
      <c r="O1518" s="8">
        <f t="shared" si="92"/>
        <v>0.92031182330012995</v>
      </c>
      <c r="P1518" s="5">
        <f t="shared" si="93"/>
        <v>159.24137931034483</v>
      </c>
      <c r="Q1518" t="s">
        <v>8339</v>
      </c>
      <c r="R1518" t="s">
        <v>8340</v>
      </c>
      <c r="S1518" s="6">
        <f t="shared" si="94"/>
        <v>42619.466342592597</v>
      </c>
      <c r="T1518" s="7">
        <f t="shared" si="95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8284</v>
      </c>
      <c r="O1519" s="8">
        <f t="shared" si="92"/>
        <v>0.61736016792196569</v>
      </c>
      <c r="P1519" s="5">
        <f t="shared" si="93"/>
        <v>39.507317073170732</v>
      </c>
      <c r="Q1519" t="s">
        <v>8339</v>
      </c>
      <c r="R1519" t="s">
        <v>8340</v>
      </c>
      <c r="S1519" s="6">
        <f t="shared" si="94"/>
        <v>41948.56658564815</v>
      </c>
      <c r="T1519" s="7">
        <f t="shared" si="95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8284</v>
      </c>
      <c r="O1520" s="8">
        <f t="shared" si="92"/>
        <v>0.48693393929556888</v>
      </c>
      <c r="P1520" s="5">
        <f t="shared" si="93"/>
        <v>130.52966101694915</v>
      </c>
      <c r="Q1520" t="s">
        <v>8339</v>
      </c>
      <c r="R1520" t="s">
        <v>8340</v>
      </c>
      <c r="S1520" s="6">
        <f t="shared" si="94"/>
        <v>41760.8200462963</v>
      </c>
      <c r="T1520" s="7">
        <f t="shared" si="95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8284</v>
      </c>
      <c r="O1521" s="8">
        <f t="shared" si="92"/>
        <v>0.96745585982639537</v>
      </c>
      <c r="P1521" s="5">
        <f t="shared" si="93"/>
        <v>64.156896551724131</v>
      </c>
      <c r="Q1521" t="s">
        <v>8339</v>
      </c>
      <c r="R1521" t="s">
        <v>8340</v>
      </c>
      <c r="S1521" s="6">
        <f t="shared" si="94"/>
        <v>41782.741701388892</v>
      </c>
      <c r="T1521" s="7">
        <f t="shared" si="95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8284</v>
      </c>
      <c r="O1522" s="8">
        <f t="shared" si="92"/>
        <v>0.96644295302013428</v>
      </c>
      <c r="P1522" s="5">
        <f t="shared" si="93"/>
        <v>111.52694610778443</v>
      </c>
      <c r="Q1522" t="s">
        <v>8339</v>
      </c>
      <c r="R1522" t="s">
        <v>8340</v>
      </c>
      <c r="S1522" s="6">
        <f t="shared" si="94"/>
        <v>41955.857789351852</v>
      </c>
      <c r="T1522" s="7">
        <f t="shared" si="95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8284</v>
      </c>
      <c r="O1523" s="8">
        <f t="shared" si="92"/>
        <v>0.93621270752715013</v>
      </c>
      <c r="P1523" s="5">
        <f t="shared" si="93"/>
        <v>170.44680851063831</v>
      </c>
      <c r="Q1523" t="s">
        <v>8339</v>
      </c>
      <c r="R1523" t="s">
        <v>8340</v>
      </c>
      <c r="S1523" s="6">
        <f t="shared" si="94"/>
        <v>42493.167719907404</v>
      </c>
      <c r="T1523" s="7">
        <f t="shared" si="95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8284</v>
      </c>
      <c r="O1524" s="8">
        <f t="shared" si="92"/>
        <v>0.71960178725924362</v>
      </c>
      <c r="P1524" s="5">
        <f t="shared" si="93"/>
        <v>133.7391592920354</v>
      </c>
      <c r="Q1524" t="s">
        <v>8339</v>
      </c>
      <c r="R1524" t="s">
        <v>8340</v>
      </c>
      <c r="S1524" s="6">
        <f t="shared" si="94"/>
        <v>41899.830312500002</v>
      </c>
      <c r="T1524" s="7">
        <f t="shared" si="95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8284</v>
      </c>
      <c r="O1525" s="8">
        <f t="shared" si="92"/>
        <v>0.80100450294423275</v>
      </c>
      <c r="P1525" s="5">
        <f t="shared" si="93"/>
        <v>95.834024896265561</v>
      </c>
      <c r="Q1525" t="s">
        <v>8339</v>
      </c>
      <c r="R1525" t="s">
        <v>8340</v>
      </c>
      <c r="S1525" s="6">
        <f t="shared" si="94"/>
        <v>41964.751342592594</v>
      </c>
      <c r="T1525" s="7">
        <f t="shared" si="95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8284</v>
      </c>
      <c r="O1526" s="8">
        <f t="shared" si="92"/>
        <v>0.48309178743961351</v>
      </c>
      <c r="P1526" s="5">
        <f t="shared" si="93"/>
        <v>221.78571428571428</v>
      </c>
      <c r="Q1526" t="s">
        <v>8339</v>
      </c>
      <c r="R1526" t="s">
        <v>8340</v>
      </c>
      <c r="S1526" s="6">
        <f t="shared" si="94"/>
        <v>42756.501041666663</v>
      </c>
      <c r="T1526" s="7">
        <f t="shared" si="95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8284</v>
      </c>
      <c r="O1527" s="8">
        <f t="shared" si="92"/>
        <v>0.57469358885094446</v>
      </c>
      <c r="P1527" s="5">
        <f t="shared" si="93"/>
        <v>32.315357142857138</v>
      </c>
      <c r="Q1527" t="s">
        <v>8339</v>
      </c>
      <c r="R1527" t="s">
        <v>8340</v>
      </c>
      <c r="S1527" s="6">
        <f t="shared" si="94"/>
        <v>42570.702986111108</v>
      </c>
      <c r="T1527" s="7">
        <f t="shared" si="95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8284</v>
      </c>
      <c r="O1528" s="8">
        <f t="shared" si="92"/>
        <v>0.83107497741644087</v>
      </c>
      <c r="P1528" s="5">
        <f t="shared" si="93"/>
        <v>98.839285714285708</v>
      </c>
      <c r="Q1528" t="s">
        <v>8339</v>
      </c>
      <c r="R1528" t="s">
        <v>8340</v>
      </c>
      <c r="S1528" s="6">
        <f t="shared" si="94"/>
        <v>42339.276006944448</v>
      </c>
      <c r="T1528" s="7">
        <f t="shared" si="95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8284</v>
      </c>
      <c r="O1529" s="8">
        <f t="shared" si="92"/>
        <v>0.90543389685814435</v>
      </c>
      <c r="P1529" s="5">
        <f t="shared" si="93"/>
        <v>55.222142857142863</v>
      </c>
      <c r="Q1529" t="s">
        <v>8339</v>
      </c>
      <c r="R1529" t="s">
        <v>8340</v>
      </c>
      <c r="S1529" s="6">
        <f t="shared" si="94"/>
        <v>42780.600532407407</v>
      </c>
      <c r="T1529" s="7">
        <f t="shared" si="95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8284</v>
      </c>
      <c r="O1530" s="8">
        <f t="shared" si="92"/>
        <v>0.35515567657156388</v>
      </c>
      <c r="P1530" s="5">
        <f t="shared" si="93"/>
        <v>52.793750000000003</v>
      </c>
      <c r="Q1530" t="s">
        <v>8339</v>
      </c>
      <c r="R1530" t="s">
        <v>8340</v>
      </c>
      <c r="S1530" s="6">
        <f t="shared" si="94"/>
        <v>42736.732893518521</v>
      </c>
      <c r="T1530" s="7">
        <f t="shared" si="95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8284</v>
      </c>
      <c r="O1531" s="8">
        <f t="shared" si="92"/>
        <v>0.99325631240524859</v>
      </c>
      <c r="P1531" s="5">
        <f t="shared" si="93"/>
        <v>135.66666666666666</v>
      </c>
      <c r="Q1531" t="s">
        <v>8339</v>
      </c>
      <c r="R1531" t="s">
        <v>8340</v>
      </c>
      <c r="S1531" s="6">
        <f t="shared" si="94"/>
        <v>42052.628703703704</v>
      </c>
      <c r="T1531" s="7">
        <f t="shared" si="95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8284</v>
      </c>
      <c r="O1532" s="8">
        <f t="shared" si="92"/>
        <v>0.74169827714085912</v>
      </c>
      <c r="P1532" s="5">
        <f t="shared" si="93"/>
        <v>53.991990846681922</v>
      </c>
      <c r="Q1532" t="s">
        <v>8339</v>
      </c>
      <c r="R1532" t="s">
        <v>8340</v>
      </c>
      <c r="S1532" s="6">
        <f t="shared" si="94"/>
        <v>42275.767303240747</v>
      </c>
      <c r="T1532" s="7">
        <f t="shared" si="95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8284</v>
      </c>
      <c r="O1533" s="8">
        <f t="shared" si="92"/>
        <v>0.56831922611850061</v>
      </c>
      <c r="P1533" s="5">
        <f t="shared" si="93"/>
        <v>56.643835616438359</v>
      </c>
      <c r="Q1533" t="s">
        <v>8339</v>
      </c>
      <c r="R1533" t="s">
        <v>8340</v>
      </c>
      <c r="S1533" s="6">
        <f t="shared" si="94"/>
        <v>41941.802384259259</v>
      </c>
      <c r="T1533" s="7">
        <f t="shared" si="95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8284</v>
      </c>
      <c r="O1534" s="8">
        <f t="shared" si="92"/>
        <v>0.20660303293252344</v>
      </c>
      <c r="P1534" s="5">
        <f t="shared" si="93"/>
        <v>82.316326530612244</v>
      </c>
      <c r="Q1534" t="s">
        <v>8339</v>
      </c>
      <c r="R1534" t="s">
        <v>8340</v>
      </c>
      <c r="S1534" s="6">
        <f t="shared" si="94"/>
        <v>42391.475289351853</v>
      </c>
      <c r="T1534" s="7">
        <f t="shared" si="95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8284</v>
      </c>
      <c r="O1535" s="8">
        <f t="shared" si="92"/>
        <v>0.68898994074686515</v>
      </c>
      <c r="P1535" s="5">
        <f t="shared" si="93"/>
        <v>88.26081081081081</v>
      </c>
      <c r="Q1535" t="s">
        <v>8339</v>
      </c>
      <c r="R1535" t="s">
        <v>8340</v>
      </c>
      <c r="S1535" s="6">
        <f t="shared" si="94"/>
        <v>42443.00204861111</v>
      </c>
      <c r="T1535" s="7">
        <f t="shared" si="95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8284</v>
      </c>
      <c r="O1536" s="8">
        <f t="shared" si="92"/>
        <v>0.23938716884774977</v>
      </c>
      <c r="P1536" s="5">
        <f t="shared" si="93"/>
        <v>84.905149051490511</v>
      </c>
      <c r="Q1536" t="s">
        <v>8339</v>
      </c>
      <c r="R1536" t="s">
        <v>8340</v>
      </c>
      <c r="S1536" s="6">
        <f t="shared" si="94"/>
        <v>42221.67432870371</v>
      </c>
      <c r="T1536" s="7">
        <f t="shared" si="95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8284</v>
      </c>
      <c r="O1537" s="8">
        <f t="shared" si="92"/>
        <v>0.75514442137058713</v>
      </c>
      <c r="P1537" s="5">
        <f t="shared" si="93"/>
        <v>48.154545454545456</v>
      </c>
      <c r="Q1537" t="s">
        <v>8339</v>
      </c>
      <c r="R1537" t="s">
        <v>8340</v>
      </c>
      <c r="S1537" s="6">
        <f t="shared" si="94"/>
        <v>42484.829062500001</v>
      </c>
      <c r="T1537" s="7">
        <f t="shared" si="95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8284</v>
      </c>
      <c r="O1538" s="8">
        <f t="shared" si="92"/>
        <v>0.39950714135661308</v>
      </c>
      <c r="P1538" s="5">
        <f t="shared" si="93"/>
        <v>66.015406593406595</v>
      </c>
      <c r="Q1538" t="s">
        <v>8339</v>
      </c>
      <c r="R1538" t="s">
        <v>8340</v>
      </c>
      <c r="S1538" s="6">
        <f t="shared" si="94"/>
        <v>42213.802199074074</v>
      </c>
      <c r="T1538" s="7">
        <f t="shared" si="95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8284</v>
      </c>
      <c r="O1539" s="8">
        <f t="shared" ref="O1539:O1602" si="96">D1539/E1539</f>
        <v>0.5558643690939411</v>
      </c>
      <c r="P1539" s="5">
        <f t="shared" ref="P1539:P1602" si="97">E1539/L1539</f>
        <v>96.375</v>
      </c>
      <c r="Q1539" t="s">
        <v>8339</v>
      </c>
      <c r="R1539" t="s">
        <v>8340</v>
      </c>
      <c r="S1539" s="6">
        <f t="shared" ref="S1539:S1602" si="98">(((J1539/60)/60)/24)+DATE(1970,1,1)</f>
        <v>42552.315127314811</v>
      </c>
      <c r="T1539" s="7">
        <f t="shared" ref="T1539:T1602" si="99">(((I1539/60)/60)/24)+DATE(1970,1,1)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8284</v>
      </c>
      <c r="O1540" s="8">
        <f t="shared" si="96"/>
        <v>0.97438752783964366</v>
      </c>
      <c r="P1540" s="5">
        <f t="shared" si="97"/>
        <v>156.17391304347825</v>
      </c>
      <c r="Q1540" t="s">
        <v>8339</v>
      </c>
      <c r="R1540" t="s">
        <v>8340</v>
      </c>
      <c r="S1540" s="6">
        <f t="shared" si="98"/>
        <v>41981.782060185185</v>
      </c>
      <c r="T1540" s="7">
        <f t="shared" si="9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8284</v>
      </c>
      <c r="O1541" s="8">
        <f t="shared" si="96"/>
        <v>0.73536927671284047</v>
      </c>
      <c r="P1541" s="5">
        <f t="shared" si="97"/>
        <v>95.764859154929582</v>
      </c>
      <c r="Q1541" t="s">
        <v>8339</v>
      </c>
      <c r="R1541" t="s">
        <v>8340</v>
      </c>
      <c r="S1541" s="6">
        <f t="shared" si="98"/>
        <v>42705.919201388882</v>
      </c>
      <c r="T1541" s="7">
        <f t="shared" si="99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8284</v>
      </c>
      <c r="O1542" s="8">
        <f t="shared" si="96"/>
        <v>0.84841628959276016</v>
      </c>
      <c r="P1542" s="5">
        <f t="shared" si="97"/>
        <v>180.40816326530611</v>
      </c>
      <c r="Q1542" t="s">
        <v>8339</v>
      </c>
      <c r="R1542" t="s">
        <v>8340</v>
      </c>
      <c r="S1542" s="6">
        <f t="shared" si="98"/>
        <v>41939.00712962963</v>
      </c>
      <c r="T1542" s="7">
        <f t="shared" si="9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8288</v>
      </c>
      <c r="O1543" s="8">
        <f t="shared" si="96"/>
        <v>3000</v>
      </c>
      <c r="P1543" s="5">
        <f t="shared" si="97"/>
        <v>3</v>
      </c>
      <c r="Q1543" t="s">
        <v>8339</v>
      </c>
      <c r="R1543" t="s">
        <v>8344</v>
      </c>
      <c r="S1543" s="6">
        <f t="shared" si="98"/>
        <v>41974.712245370371</v>
      </c>
      <c r="T1543" s="7">
        <f t="shared" si="9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8288</v>
      </c>
      <c r="O1544" s="8">
        <f t="shared" si="96"/>
        <v>25</v>
      </c>
      <c r="P1544" s="5">
        <f t="shared" si="97"/>
        <v>20</v>
      </c>
      <c r="Q1544" t="s">
        <v>8339</v>
      </c>
      <c r="R1544" t="s">
        <v>8344</v>
      </c>
      <c r="S1544" s="6">
        <f t="shared" si="98"/>
        <v>42170.996527777781</v>
      </c>
      <c r="T1544" s="7">
        <f t="shared" si="9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8288</v>
      </c>
      <c r="O1545" s="8">
        <f t="shared" si="96"/>
        <v>225</v>
      </c>
      <c r="P1545" s="5">
        <f t="shared" si="97"/>
        <v>10</v>
      </c>
      <c r="Q1545" t="s">
        <v>8339</v>
      </c>
      <c r="R1545" t="s">
        <v>8344</v>
      </c>
      <c r="S1545" s="6">
        <f t="shared" si="98"/>
        <v>41935.509652777779</v>
      </c>
      <c r="T1545" s="7">
        <f t="shared" si="9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8288</v>
      </c>
      <c r="O1546" s="8" t="e">
        <f t="shared" si="96"/>
        <v>#DIV/0!</v>
      </c>
      <c r="P1546" s="5" t="e">
        <f t="shared" si="97"/>
        <v>#DIV/0!</v>
      </c>
      <c r="Q1546" t="s">
        <v>8339</v>
      </c>
      <c r="R1546" t="s">
        <v>8344</v>
      </c>
      <c r="S1546" s="6">
        <f t="shared" si="98"/>
        <v>42053.051203703704</v>
      </c>
      <c r="T1546" s="7">
        <f t="shared" si="9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8288</v>
      </c>
      <c r="O1547" s="8">
        <f t="shared" si="96"/>
        <v>3000</v>
      </c>
      <c r="P1547" s="5">
        <f t="shared" si="97"/>
        <v>1</v>
      </c>
      <c r="Q1547" t="s">
        <v>8339</v>
      </c>
      <c r="R1547" t="s">
        <v>8344</v>
      </c>
      <c r="S1547" s="6">
        <f t="shared" si="98"/>
        <v>42031.884652777779</v>
      </c>
      <c r="T1547" s="7">
        <f t="shared" si="9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8288</v>
      </c>
      <c r="O1548" s="8">
        <f t="shared" si="96"/>
        <v>3.4602076124567476</v>
      </c>
      <c r="P1548" s="5">
        <f t="shared" si="97"/>
        <v>26.272727272727273</v>
      </c>
      <c r="Q1548" t="s">
        <v>8339</v>
      </c>
      <c r="R1548" t="s">
        <v>8344</v>
      </c>
      <c r="S1548" s="6">
        <f t="shared" si="98"/>
        <v>41839.212951388887</v>
      </c>
      <c r="T1548" s="7">
        <f t="shared" si="9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8288</v>
      </c>
      <c r="O1549" s="8" t="e">
        <f t="shared" si="96"/>
        <v>#DIV/0!</v>
      </c>
      <c r="P1549" s="5" t="e">
        <f t="shared" si="97"/>
        <v>#DIV/0!</v>
      </c>
      <c r="Q1549" t="s">
        <v>8339</v>
      </c>
      <c r="R1549" t="s">
        <v>8344</v>
      </c>
      <c r="S1549" s="6">
        <f t="shared" si="98"/>
        <v>42782.426875000005</v>
      </c>
      <c r="T1549" s="7">
        <f t="shared" si="9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8288</v>
      </c>
      <c r="O1550" s="8">
        <f t="shared" si="96"/>
        <v>11.666666666666666</v>
      </c>
      <c r="P1550" s="5">
        <f t="shared" si="97"/>
        <v>60</v>
      </c>
      <c r="Q1550" t="s">
        <v>8339</v>
      </c>
      <c r="R1550" t="s">
        <v>8344</v>
      </c>
      <c r="S1550" s="6">
        <f t="shared" si="98"/>
        <v>42286.88217592593</v>
      </c>
      <c r="T1550" s="7">
        <f t="shared" si="99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8288</v>
      </c>
      <c r="O1551" s="8">
        <f t="shared" si="96"/>
        <v>2.9411764705882355</v>
      </c>
      <c r="P1551" s="5">
        <f t="shared" si="97"/>
        <v>28.333333333333332</v>
      </c>
      <c r="Q1551" t="s">
        <v>8339</v>
      </c>
      <c r="R1551" t="s">
        <v>8344</v>
      </c>
      <c r="S1551" s="6">
        <f t="shared" si="98"/>
        <v>42281.136099537034</v>
      </c>
      <c r="T1551" s="7">
        <f t="shared" si="9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8288</v>
      </c>
      <c r="O1552" s="8">
        <f t="shared" si="96"/>
        <v>7.4257425742574261</v>
      </c>
      <c r="P1552" s="5">
        <f t="shared" si="97"/>
        <v>14.428571428571429</v>
      </c>
      <c r="Q1552" t="s">
        <v>8339</v>
      </c>
      <c r="R1552" t="s">
        <v>8344</v>
      </c>
      <c r="S1552" s="6">
        <f t="shared" si="98"/>
        <v>42472.449467592596</v>
      </c>
      <c r="T1552" s="7">
        <f t="shared" si="9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8288</v>
      </c>
      <c r="O1553" s="8" t="e">
        <f t="shared" si="96"/>
        <v>#DIV/0!</v>
      </c>
      <c r="P1553" s="5" t="e">
        <f t="shared" si="97"/>
        <v>#DIV/0!</v>
      </c>
      <c r="Q1553" t="s">
        <v>8339</v>
      </c>
      <c r="R1553" t="s">
        <v>8344</v>
      </c>
      <c r="S1553" s="6">
        <f t="shared" si="98"/>
        <v>42121.824525462958</v>
      </c>
      <c r="T1553" s="7">
        <f t="shared" si="9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8288</v>
      </c>
      <c r="O1554" s="8">
        <f t="shared" si="96"/>
        <v>2.0330969267139478</v>
      </c>
      <c r="P1554" s="5">
        <f t="shared" si="97"/>
        <v>132.1875</v>
      </c>
      <c r="Q1554" t="s">
        <v>8339</v>
      </c>
      <c r="R1554" t="s">
        <v>8344</v>
      </c>
      <c r="S1554" s="6">
        <f t="shared" si="98"/>
        <v>41892.688750000001</v>
      </c>
      <c r="T1554" s="7">
        <f t="shared" si="9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8288</v>
      </c>
      <c r="O1555" s="8" t="e">
        <f t="shared" si="96"/>
        <v>#DIV/0!</v>
      </c>
      <c r="P1555" s="5" t="e">
        <f t="shared" si="97"/>
        <v>#DIV/0!</v>
      </c>
      <c r="Q1555" t="s">
        <v>8339</v>
      </c>
      <c r="R1555" t="s">
        <v>8344</v>
      </c>
      <c r="S1555" s="6">
        <f t="shared" si="98"/>
        <v>42219.282951388886</v>
      </c>
      <c r="T1555" s="7">
        <f t="shared" si="9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8288</v>
      </c>
      <c r="O1556" s="8" t="e">
        <f t="shared" si="96"/>
        <v>#DIV/0!</v>
      </c>
      <c r="P1556" s="5" t="e">
        <f t="shared" si="97"/>
        <v>#DIV/0!</v>
      </c>
      <c r="Q1556" t="s">
        <v>8339</v>
      </c>
      <c r="R1556" t="s">
        <v>8344</v>
      </c>
      <c r="S1556" s="6">
        <f t="shared" si="98"/>
        <v>42188.252199074079</v>
      </c>
      <c r="T1556" s="7">
        <f t="shared" si="9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8288</v>
      </c>
      <c r="O1557" s="8" t="e">
        <f t="shared" si="96"/>
        <v>#DIV/0!</v>
      </c>
      <c r="P1557" s="5" t="e">
        <f t="shared" si="97"/>
        <v>#DIV/0!</v>
      </c>
      <c r="Q1557" t="s">
        <v>8339</v>
      </c>
      <c r="R1557" t="s">
        <v>8344</v>
      </c>
      <c r="S1557" s="6">
        <f t="shared" si="98"/>
        <v>42241.613796296297</v>
      </c>
      <c r="T1557" s="7">
        <f t="shared" si="9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8288</v>
      </c>
      <c r="O1558" s="8">
        <f t="shared" si="96"/>
        <v>2.2156573116691285</v>
      </c>
      <c r="P1558" s="5">
        <f t="shared" si="97"/>
        <v>56.416666666666664</v>
      </c>
      <c r="Q1558" t="s">
        <v>8339</v>
      </c>
      <c r="R1558" t="s">
        <v>8344</v>
      </c>
      <c r="S1558" s="6">
        <f t="shared" si="98"/>
        <v>42525.153055555551</v>
      </c>
      <c r="T1558" s="7">
        <f t="shared" si="9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8288</v>
      </c>
      <c r="O1559" s="8">
        <f t="shared" si="96"/>
        <v>25</v>
      </c>
      <c r="P1559" s="5">
        <f t="shared" si="97"/>
        <v>100</v>
      </c>
      <c r="Q1559" t="s">
        <v>8339</v>
      </c>
      <c r="R1559" t="s">
        <v>8344</v>
      </c>
      <c r="S1559" s="6">
        <f t="shared" si="98"/>
        <v>41871.65315972222</v>
      </c>
      <c r="T1559" s="7">
        <f t="shared" si="9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8288</v>
      </c>
      <c r="O1560" s="8">
        <f t="shared" si="96"/>
        <v>21.428571428571427</v>
      </c>
      <c r="P1560" s="5">
        <f t="shared" si="97"/>
        <v>11.666666666666666</v>
      </c>
      <c r="Q1560" t="s">
        <v>8339</v>
      </c>
      <c r="R1560" t="s">
        <v>8344</v>
      </c>
      <c r="S1560" s="6">
        <f t="shared" si="98"/>
        <v>42185.397673611107</v>
      </c>
      <c r="T1560" s="7">
        <f t="shared" si="9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8288</v>
      </c>
      <c r="O1561" s="8">
        <f t="shared" si="96"/>
        <v>300</v>
      </c>
      <c r="P1561" s="5">
        <f t="shared" si="97"/>
        <v>50</v>
      </c>
      <c r="Q1561" t="s">
        <v>8339</v>
      </c>
      <c r="R1561" t="s">
        <v>8344</v>
      </c>
      <c r="S1561" s="6">
        <f t="shared" si="98"/>
        <v>42108.05322916666</v>
      </c>
      <c r="T1561" s="7">
        <f t="shared" si="99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8288</v>
      </c>
      <c r="O1562" s="8">
        <f t="shared" si="96"/>
        <v>26.595744680851062</v>
      </c>
      <c r="P1562" s="5">
        <f t="shared" si="97"/>
        <v>23.5</v>
      </c>
      <c r="Q1562" t="s">
        <v>8339</v>
      </c>
      <c r="R1562" t="s">
        <v>8344</v>
      </c>
      <c r="S1562" s="6">
        <f t="shared" si="98"/>
        <v>41936.020752314813</v>
      </c>
      <c r="T1562" s="7">
        <f t="shared" si="9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8289</v>
      </c>
      <c r="O1563" s="8">
        <f t="shared" si="96"/>
        <v>149.25373134328359</v>
      </c>
      <c r="P1563" s="5">
        <f t="shared" si="97"/>
        <v>67</v>
      </c>
      <c r="Q1563" t="s">
        <v>8323</v>
      </c>
      <c r="R1563" t="s">
        <v>8345</v>
      </c>
      <c r="S1563" s="6">
        <f t="shared" si="98"/>
        <v>41555.041701388887</v>
      </c>
      <c r="T1563" s="7">
        <f t="shared" si="99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8289</v>
      </c>
      <c r="O1564" s="8" t="e">
        <f t="shared" si="96"/>
        <v>#DIV/0!</v>
      </c>
      <c r="P1564" s="5" t="e">
        <f t="shared" si="97"/>
        <v>#DIV/0!</v>
      </c>
      <c r="Q1564" t="s">
        <v>8323</v>
      </c>
      <c r="R1564" t="s">
        <v>8345</v>
      </c>
      <c r="S1564" s="6">
        <f t="shared" si="98"/>
        <v>40079.566157407404</v>
      </c>
      <c r="T1564" s="7">
        <f t="shared" si="9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8289</v>
      </c>
      <c r="O1565" s="8">
        <f t="shared" si="96"/>
        <v>70.588235294117652</v>
      </c>
      <c r="P1565" s="5">
        <f t="shared" si="97"/>
        <v>42.5</v>
      </c>
      <c r="Q1565" t="s">
        <v>8323</v>
      </c>
      <c r="R1565" t="s">
        <v>8345</v>
      </c>
      <c r="S1565" s="6">
        <f t="shared" si="98"/>
        <v>41652.742488425924</v>
      </c>
      <c r="T1565" s="7">
        <f t="shared" si="9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8289</v>
      </c>
      <c r="O1566" s="8">
        <f t="shared" si="96"/>
        <v>1000</v>
      </c>
      <c r="P1566" s="5">
        <f t="shared" si="97"/>
        <v>10</v>
      </c>
      <c r="Q1566" t="s">
        <v>8323</v>
      </c>
      <c r="R1566" t="s">
        <v>8345</v>
      </c>
      <c r="S1566" s="6">
        <f t="shared" si="98"/>
        <v>42121.367002314815</v>
      </c>
      <c r="T1566" s="7">
        <f t="shared" si="9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8289</v>
      </c>
      <c r="O1567" s="8">
        <f t="shared" si="96"/>
        <v>40</v>
      </c>
      <c r="P1567" s="5">
        <f t="shared" si="97"/>
        <v>100</v>
      </c>
      <c r="Q1567" t="s">
        <v>8323</v>
      </c>
      <c r="R1567" t="s">
        <v>8345</v>
      </c>
      <c r="S1567" s="6">
        <f t="shared" si="98"/>
        <v>40672.729872685188</v>
      </c>
      <c r="T1567" s="7">
        <f t="shared" si="9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8289</v>
      </c>
      <c r="O1568" s="8">
        <f t="shared" si="96"/>
        <v>4.7058823529411766</v>
      </c>
      <c r="P1568" s="5">
        <f t="shared" si="97"/>
        <v>108.05084745762711</v>
      </c>
      <c r="Q1568" t="s">
        <v>8323</v>
      </c>
      <c r="R1568" t="s">
        <v>8345</v>
      </c>
      <c r="S1568" s="6">
        <f t="shared" si="98"/>
        <v>42549.916712962964</v>
      </c>
      <c r="T1568" s="7">
        <f t="shared" si="9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8289</v>
      </c>
      <c r="O1569" s="8">
        <f t="shared" si="96"/>
        <v>24.285714285714285</v>
      </c>
      <c r="P1569" s="5">
        <f t="shared" si="97"/>
        <v>26.923076923076923</v>
      </c>
      <c r="Q1569" t="s">
        <v>8323</v>
      </c>
      <c r="R1569" t="s">
        <v>8345</v>
      </c>
      <c r="S1569" s="6">
        <f t="shared" si="98"/>
        <v>41671.936863425923</v>
      </c>
      <c r="T1569" s="7">
        <f t="shared" si="9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8289</v>
      </c>
      <c r="O1570" s="8">
        <f t="shared" si="96"/>
        <v>7.3313782991202343</v>
      </c>
      <c r="P1570" s="5">
        <f t="shared" si="97"/>
        <v>155</v>
      </c>
      <c r="Q1570" t="s">
        <v>8323</v>
      </c>
      <c r="R1570" t="s">
        <v>8345</v>
      </c>
      <c r="S1570" s="6">
        <f t="shared" si="98"/>
        <v>41962.062326388885</v>
      </c>
      <c r="T1570" s="7">
        <f t="shared" si="99"/>
        <v>41997.062326388885</v>
      </c>
    </row>
    <row r="1571" spans="1:20" ht="15.7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8289</v>
      </c>
      <c r="O1571" s="8" t="e">
        <f t="shared" si="96"/>
        <v>#DIV/0!</v>
      </c>
      <c r="P1571" s="5" t="e">
        <f t="shared" si="97"/>
        <v>#DIV/0!</v>
      </c>
      <c r="Q1571" t="s">
        <v>8323</v>
      </c>
      <c r="R1571" t="s">
        <v>8345</v>
      </c>
      <c r="S1571" s="6">
        <f t="shared" si="98"/>
        <v>41389.679560185185</v>
      </c>
      <c r="T1571" s="7">
        <f t="shared" si="9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8289</v>
      </c>
      <c r="O1572" s="8">
        <f t="shared" si="96"/>
        <v>2.4154589371980677</v>
      </c>
      <c r="P1572" s="5">
        <f t="shared" si="97"/>
        <v>47.769230769230766</v>
      </c>
      <c r="Q1572" t="s">
        <v>8323</v>
      </c>
      <c r="R1572" t="s">
        <v>8345</v>
      </c>
      <c r="S1572" s="6">
        <f t="shared" si="98"/>
        <v>42438.813449074078</v>
      </c>
      <c r="T1572" s="7">
        <f t="shared" si="9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8289</v>
      </c>
      <c r="O1573" s="8">
        <f t="shared" si="96"/>
        <v>151.25</v>
      </c>
      <c r="P1573" s="5">
        <f t="shared" si="97"/>
        <v>20</v>
      </c>
      <c r="Q1573" t="s">
        <v>8323</v>
      </c>
      <c r="R1573" t="s">
        <v>8345</v>
      </c>
      <c r="S1573" s="6">
        <f t="shared" si="98"/>
        <v>42144.769479166673</v>
      </c>
      <c r="T1573" s="7">
        <f t="shared" si="99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8289</v>
      </c>
      <c r="O1574" s="8">
        <f t="shared" si="96"/>
        <v>20</v>
      </c>
      <c r="P1574" s="5">
        <f t="shared" si="97"/>
        <v>41.666666666666664</v>
      </c>
      <c r="Q1574" t="s">
        <v>8323</v>
      </c>
      <c r="R1574" t="s">
        <v>8345</v>
      </c>
      <c r="S1574" s="6">
        <f t="shared" si="98"/>
        <v>42404.033090277779</v>
      </c>
      <c r="T1574" s="7">
        <f t="shared" si="9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8289</v>
      </c>
      <c r="O1575" s="8">
        <f t="shared" si="96"/>
        <v>40.358744394618832</v>
      </c>
      <c r="P1575" s="5">
        <f t="shared" si="97"/>
        <v>74.333333333333329</v>
      </c>
      <c r="Q1575" t="s">
        <v>8323</v>
      </c>
      <c r="R1575" t="s">
        <v>8345</v>
      </c>
      <c r="S1575" s="6">
        <f t="shared" si="98"/>
        <v>42786.000023148154</v>
      </c>
      <c r="T1575" s="7">
        <f t="shared" si="9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8289</v>
      </c>
      <c r="O1576" s="8">
        <f t="shared" si="96"/>
        <v>19.762845849802371</v>
      </c>
      <c r="P1576" s="5">
        <f t="shared" si="97"/>
        <v>84.333333333333329</v>
      </c>
      <c r="Q1576" t="s">
        <v>8323</v>
      </c>
      <c r="R1576" t="s">
        <v>8345</v>
      </c>
      <c r="S1576" s="6">
        <f t="shared" si="98"/>
        <v>42017.927418981482</v>
      </c>
      <c r="T1576" s="7">
        <f t="shared" si="9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8289</v>
      </c>
      <c r="O1577" s="8">
        <f t="shared" si="96"/>
        <v>4.3649061545176782</v>
      </c>
      <c r="P1577" s="5">
        <f t="shared" si="97"/>
        <v>65.457142857142856</v>
      </c>
      <c r="Q1577" t="s">
        <v>8323</v>
      </c>
      <c r="R1577" t="s">
        <v>8345</v>
      </c>
      <c r="S1577" s="6">
        <f t="shared" si="98"/>
        <v>41799.524259259262</v>
      </c>
      <c r="T1577" s="7">
        <f t="shared" si="99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8289</v>
      </c>
      <c r="O1578" s="8">
        <f t="shared" si="96"/>
        <v>7.6923076923076925</v>
      </c>
      <c r="P1578" s="5">
        <f t="shared" si="97"/>
        <v>65</v>
      </c>
      <c r="Q1578" t="s">
        <v>8323</v>
      </c>
      <c r="R1578" t="s">
        <v>8345</v>
      </c>
      <c r="S1578" s="6">
        <f t="shared" si="98"/>
        <v>42140.879259259258</v>
      </c>
      <c r="T1578" s="7">
        <f t="shared" si="9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8289</v>
      </c>
      <c r="O1579" s="8">
        <f t="shared" si="96"/>
        <v>181.81818181818181</v>
      </c>
      <c r="P1579" s="5">
        <f t="shared" si="97"/>
        <v>27.5</v>
      </c>
      <c r="Q1579" t="s">
        <v>8323</v>
      </c>
      <c r="R1579" t="s">
        <v>8345</v>
      </c>
      <c r="S1579" s="6">
        <f t="shared" si="98"/>
        <v>41054.847777777781</v>
      </c>
      <c r="T1579" s="7">
        <f t="shared" si="99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8289</v>
      </c>
      <c r="O1580" s="8">
        <f t="shared" si="96"/>
        <v>9.2536585365853661</v>
      </c>
      <c r="P1580" s="5">
        <f t="shared" si="97"/>
        <v>51.25</v>
      </c>
      <c r="Q1580" t="s">
        <v>8323</v>
      </c>
      <c r="R1580" t="s">
        <v>8345</v>
      </c>
      <c r="S1580" s="6">
        <f t="shared" si="98"/>
        <v>40399.065868055557</v>
      </c>
      <c r="T1580" s="7">
        <f t="shared" si="9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8289</v>
      </c>
      <c r="O1581" s="8">
        <f t="shared" si="96"/>
        <v>119.03571428571429</v>
      </c>
      <c r="P1581" s="5">
        <f t="shared" si="97"/>
        <v>14</v>
      </c>
      <c r="Q1581" t="s">
        <v>8323</v>
      </c>
      <c r="R1581" t="s">
        <v>8345</v>
      </c>
      <c r="S1581" s="6">
        <f t="shared" si="98"/>
        <v>41481.996423611112</v>
      </c>
      <c r="T1581" s="7">
        <f t="shared" si="9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8289</v>
      </c>
      <c r="O1582" s="8" t="e">
        <f t="shared" si="96"/>
        <v>#DIV/0!</v>
      </c>
      <c r="P1582" s="5" t="e">
        <f t="shared" si="97"/>
        <v>#DIV/0!</v>
      </c>
      <c r="Q1582" t="s">
        <v>8323</v>
      </c>
      <c r="R1582" t="s">
        <v>8345</v>
      </c>
      <c r="S1582" s="6">
        <f t="shared" si="98"/>
        <v>40990.050069444449</v>
      </c>
      <c r="T1582" s="7">
        <f t="shared" si="99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8290</v>
      </c>
      <c r="O1583" s="8">
        <f t="shared" si="96"/>
        <v>200</v>
      </c>
      <c r="P1583" s="5">
        <f t="shared" si="97"/>
        <v>5</v>
      </c>
      <c r="Q1583" t="s">
        <v>8339</v>
      </c>
      <c r="R1583" t="s">
        <v>8346</v>
      </c>
      <c r="S1583" s="6">
        <f t="shared" si="98"/>
        <v>42325.448958333334</v>
      </c>
      <c r="T1583" s="7">
        <f t="shared" si="9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8290</v>
      </c>
      <c r="O1584" s="8">
        <f t="shared" si="96"/>
        <v>10.75268817204301</v>
      </c>
      <c r="P1584" s="5">
        <f t="shared" si="97"/>
        <v>31</v>
      </c>
      <c r="Q1584" t="s">
        <v>8339</v>
      </c>
      <c r="R1584" t="s">
        <v>8346</v>
      </c>
      <c r="S1584" s="6">
        <f t="shared" si="98"/>
        <v>42246.789965277778</v>
      </c>
      <c r="T1584" s="7">
        <f t="shared" si="9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8290</v>
      </c>
      <c r="O1585" s="8">
        <f t="shared" si="96"/>
        <v>1333.3333333333333</v>
      </c>
      <c r="P1585" s="5">
        <f t="shared" si="97"/>
        <v>15</v>
      </c>
      <c r="Q1585" t="s">
        <v>8339</v>
      </c>
      <c r="R1585" t="s">
        <v>8346</v>
      </c>
      <c r="S1585" s="6">
        <f t="shared" si="98"/>
        <v>41877.904988425929</v>
      </c>
      <c r="T1585" s="7">
        <f t="shared" si="9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8290</v>
      </c>
      <c r="O1586" s="8" t="e">
        <f t="shared" si="96"/>
        <v>#DIV/0!</v>
      </c>
      <c r="P1586" s="5" t="e">
        <f t="shared" si="97"/>
        <v>#DIV/0!</v>
      </c>
      <c r="Q1586" t="s">
        <v>8339</v>
      </c>
      <c r="R1586" t="s">
        <v>8346</v>
      </c>
      <c r="S1586" s="6">
        <f t="shared" si="98"/>
        <v>41779.649317129632</v>
      </c>
      <c r="T1586" s="7">
        <f t="shared" si="9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8290</v>
      </c>
      <c r="O1587" s="8">
        <f t="shared" si="96"/>
        <v>1.2658227848101267</v>
      </c>
      <c r="P1587" s="5">
        <f t="shared" si="97"/>
        <v>131.66666666666666</v>
      </c>
      <c r="Q1587" t="s">
        <v>8339</v>
      </c>
      <c r="R1587" t="s">
        <v>8346</v>
      </c>
      <c r="S1587" s="6">
        <f t="shared" si="98"/>
        <v>42707.895462962959</v>
      </c>
      <c r="T1587" s="7">
        <f t="shared" si="9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8290</v>
      </c>
      <c r="O1588" s="8" t="e">
        <f t="shared" si="96"/>
        <v>#DIV/0!</v>
      </c>
      <c r="P1588" s="5" t="e">
        <f t="shared" si="97"/>
        <v>#DIV/0!</v>
      </c>
      <c r="Q1588" t="s">
        <v>8339</v>
      </c>
      <c r="R1588" t="s">
        <v>8346</v>
      </c>
      <c r="S1588" s="6">
        <f t="shared" si="98"/>
        <v>42069.104421296302</v>
      </c>
      <c r="T1588" s="7">
        <f t="shared" si="9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8290</v>
      </c>
      <c r="O1589" s="8">
        <f t="shared" si="96"/>
        <v>7500</v>
      </c>
      <c r="P1589" s="5">
        <f t="shared" si="97"/>
        <v>1</v>
      </c>
      <c r="Q1589" t="s">
        <v>8339</v>
      </c>
      <c r="R1589" t="s">
        <v>8346</v>
      </c>
      <c r="S1589" s="6">
        <f t="shared" si="98"/>
        <v>41956.950983796298</v>
      </c>
      <c r="T1589" s="7">
        <f t="shared" si="9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8290</v>
      </c>
      <c r="O1590" s="8" t="e">
        <f t="shared" si="96"/>
        <v>#DIV/0!</v>
      </c>
      <c r="P1590" s="5" t="e">
        <f t="shared" si="97"/>
        <v>#DIV/0!</v>
      </c>
      <c r="Q1590" t="s">
        <v>8339</v>
      </c>
      <c r="R1590" t="s">
        <v>8346</v>
      </c>
      <c r="S1590" s="6">
        <f t="shared" si="98"/>
        <v>42005.24998842593</v>
      </c>
      <c r="T1590" s="7">
        <f t="shared" si="9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8290</v>
      </c>
      <c r="O1591" s="8" t="e">
        <f t="shared" si="96"/>
        <v>#DIV/0!</v>
      </c>
      <c r="P1591" s="5" t="e">
        <f t="shared" si="97"/>
        <v>#DIV/0!</v>
      </c>
      <c r="Q1591" t="s">
        <v>8339</v>
      </c>
      <c r="R1591" t="s">
        <v>8346</v>
      </c>
      <c r="S1591" s="6">
        <f t="shared" si="98"/>
        <v>42256.984791666662</v>
      </c>
      <c r="T1591" s="7">
        <f t="shared" si="99"/>
        <v>42286.984791666662</v>
      </c>
    </row>
    <row r="1592" spans="1:20" ht="15.7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8290</v>
      </c>
      <c r="O1592" s="8">
        <f t="shared" si="96"/>
        <v>58.823529411764703</v>
      </c>
      <c r="P1592" s="5">
        <f t="shared" si="97"/>
        <v>510</v>
      </c>
      <c r="Q1592" t="s">
        <v>8339</v>
      </c>
      <c r="R1592" t="s">
        <v>8346</v>
      </c>
      <c r="S1592" s="6">
        <f t="shared" si="98"/>
        <v>42240.857222222221</v>
      </c>
      <c r="T1592" s="7">
        <f t="shared" si="9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8290</v>
      </c>
      <c r="O1593" s="8">
        <f t="shared" si="96"/>
        <v>3.4213098729227762</v>
      </c>
      <c r="P1593" s="5">
        <f t="shared" si="97"/>
        <v>44.478260869565219</v>
      </c>
      <c r="Q1593" t="s">
        <v>8339</v>
      </c>
      <c r="R1593" t="s">
        <v>8346</v>
      </c>
      <c r="S1593" s="6">
        <f t="shared" si="98"/>
        <v>42433.726168981477</v>
      </c>
      <c r="T1593" s="7">
        <f t="shared" si="9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8290</v>
      </c>
      <c r="O1594" s="8" t="e">
        <f t="shared" si="96"/>
        <v>#DIV/0!</v>
      </c>
      <c r="P1594" s="5" t="e">
        <f t="shared" si="97"/>
        <v>#DIV/0!</v>
      </c>
      <c r="Q1594" t="s">
        <v>8339</v>
      </c>
      <c r="R1594" t="s">
        <v>8346</v>
      </c>
      <c r="S1594" s="6">
        <f t="shared" si="98"/>
        <v>42046.072743055556</v>
      </c>
      <c r="T1594" s="7">
        <f t="shared" si="9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8290</v>
      </c>
      <c r="O1595" s="8">
        <f t="shared" si="96"/>
        <v>7333.333333333333</v>
      </c>
      <c r="P1595" s="5">
        <f t="shared" si="97"/>
        <v>1</v>
      </c>
      <c r="Q1595" t="s">
        <v>8339</v>
      </c>
      <c r="R1595" t="s">
        <v>8346</v>
      </c>
      <c r="S1595" s="6">
        <f t="shared" si="98"/>
        <v>42033.845543981486</v>
      </c>
      <c r="T1595" s="7">
        <f t="shared" si="9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8290</v>
      </c>
      <c r="O1596" s="8">
        <f t="shared" si="96"/>
        <v>4.8780487804878048</v>
      </c>
      <c r="P1596" s="5">
        <f t="shared" si="97"/>
        <v>20.5</v>
      </c>
      <c r="Q1596" t="s">
        <v>8339</v>
      </c>
      <c r="R1596" t="s">
        <v>8346</v>
      </c>
      <c r="S1596" s="6">
        <f t="shared" si="98"/>
        <v>42445.712754629625</v>
      </c>
      <c r="T1596" s="7">
        <f t="shared" si="99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8290</v>
      </c>
      <c r="O1597" s="8">
        <f t="shared" si="96"/>
        <v>357.14285714285717</v>
      </c>
      <c r="P1597" s="5">
        <f t="shared" si="97"/>
        <v>40</v>
      </c>
      <c r="Q1597" t="s">
        <v>8339</v>
      </c>
      <c r="R1597" t="s">
        <v>8346</v>
      </c>
      <c r="S1597" s="6">
        <f t="shared" si="98"/>
        <v>41780.050092592595</v>
      </c>
      <c r="T1597" s="7">
        <f t="shared" si="99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8290</v>
      </c>
      <c r="O1598" s="8">
        <f t="shared" si="96"/>
        <v>43.333333333333336</v>
      </c>
      <c r="P1598" s="5">
        <f t="shared" si="97"/>
        <v>25</v>
      </c>
      <c r="Q1598" t="s">
        <v>8339</v>
      </c>
      <c r="R1598" t="s">
        <v>8346</v>
      </c>
      <c r="S1598" s="6">
        <f t="shared" si="98"/>
        <v>41941.430196759262</v>
      </c>
      <c r="T1598" s="7">
        <f t="shared" si="9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8290</v>
      </c>
      <c r="O1599" s="8" t="e">
        <f t="shared" si="96"/>
        <v>#DIV/0!</v>
      </c>
      <c r="P1599" s="5" t="e">
        <f t="shared" si="97"/>
        <v>#DIV/0!</v>
      </c>
      <c r="Q1599" t="s">
        <v>8339</v>
      </c>
      <c r="R1599" t="s">
        <v>8346</v>
      </c>
      <c r="S1599" s="6">
        <f t="shared" si="98"/>
        <v>42603.354131944448</v>
      </c>
      <c r="T1599" s="7">
        <f t="shared" si="9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8290</v>
      </c>
      <c r="O1600" s="8">
        <f t="shared" si="96"/>
        <v>800</v>
      </c>
      <c r="P1600" s="5">
        <f t="shared" si="97"/>
        <v>1</v>
      </c>
      <c r="Q1600" t="s">
        <v>8339</v>
      </c>
      <c r="R1600" t="s">
        <v>8346</v>
      </c>
      <c r="S1600" s="6">
        <f t="shared" si="98"/>
        <v>42151.667337962965</v>
      </c>
      <c r="T1600" s="7">
        <f t="shared" si="9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8290</v>
      </c>
      <c r="O1601" s="8" t="e">
        <f t="shared" si="96"/>
        <v>#DIV/0!</v>
      </c>
      <c r="P1601" s="5" t="e">
        <f t="shared" si="97"/>
        <v>#DIV/0!</v>
      </c>
      <c r="Q1601" t="s">
        <v>8339</v>
      </c>
      <c r="R1601" t="s">
        <v>8346</v>
      </c>
      <c r="S1601" s="6">
        <f t="shared" si="98"/>
        <v>42438.53907407407</v>
      </c>
      <c r="T1601" s="7">
        <f t="shared" si="9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8290</v>
      </c>
      <c r="O1602" s="8">
        <f t="shared" si="96"/>
        <v>13.623978201634877</v>
      </c>
      <c r="P1602" s="5">
        <f t="shared" si="97"/>
        <v>40.777777777777779</v>
      </c>
      <c r="Q1602" t="s">
        <v>8339</v>
      </c>
      <c r="R1602" t="s">
        <v>8346</v>
      </c>
      <c r="S1602" s="6">
        <f t="shared" si="98"/>
        <v>41791.057314814818</v>
      </c>
      <c r="T1602" s="7">
        <f t="shared" si="99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8275</v>
      </c>
      <c r="O1603" s="8">
        <f t="shared" ref="O1603:O1666" si="100">D1603/E1603</f>
        <v>0.92379435598600268</v>
      </c>
      <c r="P1603" s="5">
        <f t="shared" ref="P1603:P1666" si="101">E1603/L1603</f>
        <v>48.325535714285714</v>
      </c>
      <c r="Q1603" t="s">
        <v>8326</v>
      </c>
      <c r="R1603" t="s">
        <v>8327</v>
      </c>
      <c r="S1603" s="6">
        <f t="shared" ref="S1603:S1666" si="102">(((J1603/60)/60)/24)+DATE(1970,1,1)</f>
        <v>40638.092974537038</v>
      </c>
      <c r="T1603" s="7">
        <f t="shared" ref="T1603:T1666" si="103">(((I1603/60)/60)/24)+DATE(1970,1,1)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8275</v>
      </c>
      <c r="O1604" s="8">
        <f t="shared" si="100"/>
        <v>0.99833610648918469</v>
      </c>
      <c r="P1604" s="5">
        <f t="shared" si="101"/>
        <v>46.953125</v>
      </c>
      <c r="Q1604" t="s">
        <v>8326</v>
      </c>
      <c r="R1604" t="s">
        <v>8327</v>
      </c>
      <c r="S1604" s="6">
        <f t="shared" si="102"/>
        <v>40788.297650462962</v>
      </c>
      <c r="T1604" s="7">
        <f t="shared" si="103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8275</v>
      </c>
      <c r="O1605" s="8">
        <f t="shared" si="100"/>
        <v>0.99967010886407481</v>
      </c>
      <c r="P1605" s="5">
        <f t="shared" si="101"/>
        <v>66.688666666666663</v>
      </c>
      <c r="Q1605" t="s">
        <v>8326</v>
      </c>
      <c r="R1605" t="s">
        <v>8327</v>
      </c>
      <c r="S1605" s="6">
        <f t="shared" si="102"/>
        <v>40876.169664351852</v>
      </c>
      <c r="T1605" s="7">
        <f t="shared" si="103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8275</v>
      </c>
      <c r="O1606" s="8">
        <f t="shared" si="100"/>
        <v>0.81895291020766303</v>
      </c>
      <c r="P1606" s="5">
        <f t="shared" si="101"/>
        <v>48.842857142857142</v>
      </c>
      <c r="Q1606" t="s">
        <v>8326</v>
      </c>
      <c r="R1606" t="s">
        <v>8327</v>
      </c>
      <c r="S1606" s="6">
        <f t="shared" si="102"/>
        <v>40945.845312500001</v>
      </c>
      <c r="T1606" s="7">
        <f t="shared" si="103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8275</v>
      </c>
      <c r="O1607" s="8">
        <f t="shared" si="100"/>
        <v>0.99311440677966101</v>
      </c>
      <c r="P1607" s="5">
        <f t="shared" si="101"/>
        <v>137.30909090909091</v>
      </c>
      <c r="Q1607" t="s">
        <v>8326</v>
      </c>
      <c r="R1607" t="s">
        <v>8327</v>
      </c>
      <c r="S1607" s="6">
        <f t="shared" si="102"/>
        <v>40747.012881944444</v>
      </c>
      <c r="T1607" s="7">
        <f t="shared" si="103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8275</v>
      </c>
      <c r="O1608" s="8">
        <f t="shared" si="100"/>
        <v>0.99005857434040445</v>
      </c>
      <c r="P1608" s="5">
        <f t="shared" si="101"/>
        <v>87.829673913043479</v>
      </c>
      <c r="Q1608" t="s">
        <v>8326</v>
      </c>
      <c r="R1608" t="s">
        <v>8327</v>
      </c>
      <c r="S1608" s="6">
        <f t="shared" si="102"/>
        <v>40536.111550925925</v>
      </c>
      <c r="T1608" s="7">
        <f t="shared" si="103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8275</v>
      </c>
      <c r="O1609" s="8">
        <f t="shared" si="100"/>
        <v>0.68913238233064567</v>
      </c>
      <c r="P1609" s="5">
        <f t="shared" si="101"/>
        <v>70.785365853658533</v>
      </c>
      <c r="Q1609" t="s">
        <v>8326</v>
      </c>
      <c r="R1609" t="s">
        <v>8327</v>
      </c>
      <c r="S1609" s="6">
        <f t="shared" si="102"/>
        <v>41053.80846064815</v>
      </c>
      <c r="T1609" s="7">
        <f t="shared" si="103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8275</v>
      </c>
      <c r="O1610" s="8">
        <f t="shared" si="100"/>
        <v>0.98765432098765427</v>
      </c>
      <c r="P1610" s="5">
        <f t="shared" si="101"/>
        <v>52.826086956521742</v>
      </c>
      <c r="Q1610" t="s">
        <v>8326</v>
      </c>
      <c r="R1610" t="s">
        <v>8327</v>
      </c>
      <c r="S1610" s="6">
        <f t="shared" si="102"/>
        <v>41607.83085648148</v>
      </c>
      <c r="T1610" s="7">
        <f t="shared" si="103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8275</v>
      </c>
      <c r="O1611" s="8">
        <f t="shared" si="100"/>
        <v>0.84507042253521125</v>
      </c>
      <c r="P1611" s="5">
        <f t="shared" si="101"/>
        <v>443.75</v>
      </c>
      <c r="Q1611" t="s">
        <v>8326</v>
      </c>
      <c r="R1611" t="s">
        <v>8327</v>
      </c>
      <c r="S1611" s="6">
        <f t="shared" si="102"/>
        <v>40796.001261574071</v>
      </c>
      <c r="T1611" s="7">
        <f t="shared" si="103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8275</v>
      </c>
      <c r="O1612" s="8">
        <f t="shared" si="100"/>
        <v>0.36784991723376864</v>
      </c>
      <c r="P1612" s="5">
        <f t="shared" si="101"/>
        <v>48.544642857142854</v>
      </c>
      <c r="Q1612" t="s">
        <v>8326</v>
      </c>
      <c r="R1612" t="s">
        <v>8327</v>
      </c>
      <c r="S1612" s="6">
        <f t="shared" si="102"/>
        <v>41228.924884259257</v>
      </c>
      <c r="T1612" s="7">
        <f t="shared" si="103"/>
        <v>41258.924884259257</v>
      </c>
    </row>
    <row r="1613" spans="1:20" ht="15.7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8275</v>
      </c>
      <c r="O1613" s="8">
        <f t="shared" si="100"/>
        <v>0.79920079920079923</v>
      </c>
      <c r="P1613" s="5">
        <f t="shared" si="101"/>
        <v>37.074074074074076</v>
      </c>
      <c r="Q1613" t="s">
        <v>8326</v>
      </c>
      <c r="R1613" t="s">
        <v>8327</v>
      </c>
      <c r="S1613" s="6">
        <f t="shared" si="102"/>
        <v>41409.00037037037</v>
      </c>
      <c r="T1613" s="7">
        <f t="shared" si="103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8275</v>
      </c>
      <c r="O1614" s="8">
        <f t="shared" si="100"/>
        <v>0.90909090909090906</v>
      </c>
      <c r="P1614" s="5">
        <f t="shared" si="101"/>
        <v>50</v>
      </c>
      <c r="Q1614" t="s">
        <v>8326</v>
      </c>
      <c r="R1614" t="s">
        <v>8327</v>
      </c>
      <c r="S1614" s="6">
        <f t="shared" si="102"/>
        <v>41246.874814814815</v>
      </c>
      <c r="T1614" s="7">
        <f t="shared" si="103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8275</v>
      </c>
      <c r="O1615" s="8">
        <f t="shared" si="100"/>
        <v>0.98522167487684731</v>
      </c>
      <c r="P1615" s="5">
        <f t="shared" si="101"/>
        <v>39.03846153846154</v>
      </c>
      <c r="Q1615" t="s">
        <v>8326</v>
      </c>
      <c r="R1615" t="s">
        <v>8327</v>
      </c>
      <c r="S1615" s="6">
        <f t="shared" si="102"/>
        <v>41082.069467592592</v>
      </c>
      <c r="T1615" s="7">
        <f t="shared" si="103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8275</v>
      </c>
      <c r="O1616" s="8">
        <f t="shared" si="100"/>
        <v>0.97370983446932813</v>
      </c>
      <c r="P1616" s="5">
        <f t="shared" si="101"/>
        <v>66.688311688311686</v>
      </c>
      <c r="Q1616" t="s">
        <v>8326</v>
      </c>
      <c r="R1616" t="s">
        <v>8327</v>
      </c>
      <c r="S1616" s="6">
        <f t="shared" si="102"/>
        <v>41794.981122685182</v>
      </c>
      <c r="T1616" s="7">
        <f t="shared" si="103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8275</v>
      </c>
      <c r="O1617" s="8">
        <f t="shared" si="100"/>
        <v>0.87623220153340631</v>
      </c>
      <c r="P1617" s="5">
        <f t="shared" si="101"/>
        <v>67.132352941176464</v>
      </c>
      <c r="Q1617" t="s">
        <v>8326</v>
      </c>
      <c r="R1617" t="s">
        <v>8327</v>
      </c>
      <c r="S1617" s="6">
        <f t="shared" si="102"/>
        <v>40845.050879629627</v>
      </c>
      <c r="T1617" s="7">
        <f t="shared" si="103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8275</v>
      </c>
      <c r="O1618" s="8">
        <f t="shared" si="100"/>
        <v>0.95969289827255277</v>
      </c>
      <c r="P1618" s="5">
        <f t="shared" si="101"/>
        <v>66.369426751592357</v>
      </c>
      <c r="Q1618" t="s">
        <v>8326</v>
      </c>
      <c r="R1618" t="s">
        <v>8327</v>
      </c>
      <c r="S1618" s="6">
        <f t="shared" si="102"/>
        <v>41194.715520833335</v>
      </c>
      <c r="T1618" s="7">
        <f t="shared" si="103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8275</v>
      </c>
      <c r="O1619" s="8">
        <f t="shared" si="100"/>
        <v>0.68560235063663078</v>
      </c>
      <c r="P1619" s="5">
        <f t="shared" si="101"/>
        <v>64.620253164556956</v>
      </c>
      <c r="Q1619" t="s">
        <v>8326</v>
      </c>
      <c r="R1619" t="s">
        <v>8327</v>
      </c>
      <c r="S1619" s="6">
        <f t="shared" si="102"/>
        <v>41546.664212962962</v>
      </c>
      <c r="T1619" s="7">
        <f t="shared" si="103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8275</v>
      </c>
      <c r="O1620" s="8">
        <f t="shared" si="100"/>
        <v>0.95177664974619292</v>
      </c>
      <c r="P1620" s="5">
        <f t="shared" si="101"/>
        <v>58.370370370370374</v>
      </c>
      <c r="Q1620" t="s">
        <v>8326</v>
      </c>
      <c r="R1620" t="s">
        <v>8327</v>
      </c>
      <c r="S1620" s="6">
        <f t="shared" si="102"/>
        <v>41301.654340277775</v>
      </c>
      <c r="T1620" s="7">
        <f t="shared" si="103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8275</v>
      </c>
      <c r="O1621" s="8">
        <f t="shared" si="100"/>
        <v>0.75</v>
      </c>
      <c r="P1621" s="5">
        <f t="shared" si="101"/>
        <v>86.956521739130437</v>
      </c>
      <c r="Q1621" t="s">
        <v>8326</v>
      </c>
      <c r="R1621" t="s">
        <v>8327</v>
      </c>
      <c r="S1621" s="6">
        <f t="shared" si="102"/>
        <v>41876.18618055556</v>
      </c>
      <c r="T1621" s="7">
        <f t="shared" si="103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8275</v>
      </c>
      <c r="O1622" s="8">
        <f t="shared" si="100"/>
        <v>0.88495575221238942</v>
      </c>
      <c r="P1622" s="5">
        <f t="shared" si="101"/>
        <v>66.470588235294116</v>
      </c>
      <c r="Q1622" t="s">
        <v>8326</v>
      </c>
      <c r="R1622" t="s">
        <v>8327</v>
      </c>
      <c r="S1622" s="6">
        <f t="shared" si="102"/>
        <v>41321.339583333334</v>
      </c>
      <c r="T1622" s="7">
        <f t="shared" si="103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8275</v>
      </c>
      <c r="O1623" s="8">
        <f t="shared" si="100"/>
        <v>0.82508250825082508</v>
      </c>
      <c r="P1623" s="5">
        <f t="shared" si="101"/>
        <v>163.78378378378378</v>
      </c>
      <c r="Q1623" t="s">
        <v>8326</v>
      </c>
      <c r="R1623" t="s">
        <v>8327</v>
      </c>
      <c r="S1623" s="6">
        <f t="shared" si="102"/>
        <v>41003.60665509259</v>
      </c>
      <c r="T1623" s="7">
        <f t="shared" si="103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8275</v>
      </c>
      <c r="O1624" s="8">
        <f t="shared" si="100"/>
        <v>0.98304601795127511</v>
      </c>
      <c r="P1624" s="5">
        <f t="shared" si="101"/>
        <v>107.98461538461538</v>
      </c>
      <c r="Q1624" t="s">
        <v>8326</v>
      </c>
      <c r="R1624" t="s">
        <v>8327</v>
      </c>
      <c r="S1624" s="6">
        <f t="shared" si="102"/>
        <v>41950.29483796296</v>
      </c>
      <c r="T1624" s="7">
        <f t="shared" si="103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8275</v>
      </c>
      <c r="O1625" s="8">
        <f t="shared" si="100"/>
        <v>0.98944591029023743</v>
      </c>
      <c r="P1625" s="5">
        <f t="shared" si="101"/>
        <v>42.111111111111114</v>
      </c>
      <c r="Q1625" t="s">
        <v>8326</v>
      </c>
      <c r="R1625" t="s">
        <v>8327</v>
      </c>
      <c r="S1625" s="6">
        <f t="shared" si="102"/>
        <v>41453.688530092593</v>
      </c>
      <c r="T1625" s="7">
        <f t="shared" si="103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8275</v>
      </c>
      <c r="O1626" s="8">
        <f t="shared" si="100"/>
        <v>0.84745762711864403</v>
      </c>
      <c r="P1626" s="5">
        <f t="shared" si="101"/>
        <v>47.2</v>
      </c>
      <c r="Q1626" t="s">
        <v>8326</v>
      </c>
      <c r="R1626" t="s">
        <v>8327</v>
      </c>
      <c r="S1626" s="6">
        <f t="shared" si="102"/>
        <v>41243.367303240739</v>
      </c>
      <c r="T1626" s="7">
        <f t="shared" si="103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8275</v>
      </c>
      <c r="O1627" s="8">
        <f t="shared" si="100"/>
        <v>0.64377682403433478</v>
      </c>
      <c r="P1627" s="5">
        <f t="shared" si="101"/>
        <v>112.01923076923077</v>
      </c>
      <c r="Q1627" t="s">
        <v>8326</v>
      </c>
      <c r="R1627" t="s">
        <v>8327</v>
      </c>
      <c r="S1627" s="6">
        <f t="shared" si="102"/>
        <v>41135.699687500004</v>
      </c>
      <c r="T1627" s="7">
        <f t="shared" si="103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8275</v>
      </c>
      <c r="O1628" s="8">
        <f t="shared" si="100"/>
        <v>0.98826436071649171</v>
      </c>
      <c r="P1628" s="5">
        <f t="shared" si="101"/>
        <v>74.953703703703709</v>
      </c>
      <c r="Q1628" t="s">
        <v>8326</v>
      </c>
      <c r="R1628" t="s">
        <v>8327</v>
      </c>
      <c r="S1628" s="6">
        <f t="shared" si="102"/>
        <v>41579.847997685189</v>
      </c>
      <c r="T1628" s="7">
        <f t="shared" si="103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8275</v>
      </c>
      <c r="O1629" s="8">
        <f t="shared" si="100"/>
        <v>0.85470085470085466</v>
      </c>
      <c r="P1629" s="5">
        <f t="shared" si="101"/>
        <v>61.578947368421055</v>
      </c>
      <c r="Q1629" t="s">
        <v>8326</v>
      </c>
      <c r="R1629" t="s">
        <v>8327</v>
      </c>
      <c r="S1629" s="6">
        <f t="shared" si="102"/>
        <v>41205.707048611112</v>
      </c>
      <c r="T1629" s="7">
        <f t="shared" si="103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8275</v>
      </c>
      <c r="O1630" s="8">
        <f t="shared" si="100"/>
        <v>0.99083477830071831</v>
      </c>
      <c r="P1630" s="5">
        <f t="shared" si="101"/>
        <v>45.875</v>
      </c>
      <c r="Q1630" t="s">
        <v>8326</v>
      </c>
      <c r="R1630" t="s">
        <v>8327</v>
      </c>
      <c r="S1630" s="6">
        <f t="shared" si="102"/>
        <v>41774.737060185187</v>
      </c>
      <c r="T1630" s="7">
        <f t="shared" si="103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8275</v>
      </c>
      <c r="O1631" s="8">
        <f t="shared" si="100"/>
        <v>0.96463022508038587</v>
      </c>
      <c r="P1631" s="5">
        <f t="shared" si="101"/>
        <v>75.853658536585371</v>
      </c>
      <c r="Q1631" t="s">
        <v>8326</v>
      </c>
      <c r="R1631" t="s">
        <v>8327</v>
      </c>
      <c r="S1631" s="6">
        <f t="shared" si="102"/>
        <v>41645.867280092592</v>
      </c>
      <c r="T1631" s="7">
        <f t="shared" si="103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8275</v>
      </c>
      <c r="O1632" s="8">
        <f t="shared" si="100"/>
        <v>0.3770028275212064</v>
      </c>
      <c r="P1632" s="5">
        <f t="shared" si="101"/>
        <v>84.206349206349202</v>
      </c>
      <c r="Q1632" t="s">
        <v>8326</v>
      </c>
      <c r="R1632" t="s">
        <v>8327</v>
      </c>
      <c r="S1632" s="6">
        <f t="shared" si="102"/>
        <v>40939.837673611109</v>
      </c>
      <c r="T1632" s="7">
        <f t="shared" si="103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8275</v>
      </c>
      <c r="O1633" s="8">
        <f t="shared" si="100"/>
        <v>0.64139567699313704</v>
      </c>
      <c r="P1633" s="5">
        <f t="shared" si="101"/>
        <v>117.22556390977444</v>
      </c>
      <c r="Q1633" t="s">
        <v>8326</v>
      </c>
      <c r="R1633" t="s">
        <v>8327</v>
      </c>
      <c r="S1633" s="6">
        <f t="shared" si="102"/>
        <v>41164.859502314815</v>
      </c>
      <c r="T1633" s="7">
        <f t="shared" si="103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8275</v>
      </c>
      <c r="O1634" s="8">
        <f t="shared" si="100"/>
        <v>0.98400984009840098</v>
      </c>
      <c r="P1634" s="5">
        <f t="shared" si="101"/>
        <v>86.489361702127653</v>
      </c>
      <c r="Q1634" t="s">
        <v>8326</v>
      </c>
      <c r="R1634" t="s">
        <v>8327</v>
      </c>
      <c r="S1634" s="6">
        <f t="shared" si="102"/>
        <v>40750.340902777774</v>
      </c>
      <c r="T1634" s="7">
        <f t="shared" si="103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8275</v>
      </c>
      <c r="O1635" s="8">
        <f t="shared" si="100"/>
        <v>1</v>
      </c>
      <c r="P1635" s="5">
        <f t="shared" si="101"/>
        <v>172.41379310344828</v>
      </c>
      <c r="Q1635" t="s">
        <v>8326</v>
      </c>
      <c r="R1635" t="s">
        <v>8327</v>
      </c>
      <c r="S1635" s="6">
        <f t="shared" si="102"/>
        <v>40896.883750000001</v>
      </c>
      <c r="T1635" s="7">
        <f t="shared" si="103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8275</v>
      </c>
      <c r="O1636" s="8">
        <f t="shared" si="100"/>
        <v>0.99502487562189057</v>
      </c>
      <c r="P1636" s="5">
        <f t="shared" si="101"/>
        <v>62.8125</v>
      </c>
      <c r="Q1636" t="s">
        <v>8326</v>
      </c>
      <c r="R1636" t="s">
        <v>8327</v>
      </c>
      <c r="S1636" s="6">
        <f t="shared" si="102"/>
        <v>40658.189826388887</v>
      </c>
      <c r="T1636" s="7">
        <f t="shared" si="103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8275</v>
      </c>
      <c r="O1637" s="8">
        <f t="shared" si="100"/>
        <v>0.79808459696727851</v>
      </c>
      <c r="P1637" s="5">
        <f t="shared" si="101"/>
        <v>67.729729729729726</v>
      </c>
      <c r="Q1637" t="s">
        <v>8326</v>
      </c>
      <c r="R1637" t="s">
        <v>8327</v>
      </c>
      <c r="S1637" s="6">
        <f t="shared" si="102"/>
        <v>42502.868761574078</v>
      </c>
      <c r="T1637" s="7">
        <f t="shared" si="103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8275</v>
      </c>
      <c r="O1638" s="8">
        <f t="shared" si="100"/>
        <v>0.96566523605150212</v>
      </c>
      <c r="P1638" s="5">
        <f t="shared" si="101"/>
        <v>53.5632183908046</v>
      </c>
      <c r="Q1638" t="s">
        <v>8326</v>
      </c>
      <c r="R1638" t="s">
        <v>8327</v>
      </c>
      <c r="S1638" s="6">
        <f t="shared" si="102"/>
        <v>40663.08666666667</v>
      </c>
      <c r="T1638" s="7">
        <f t="shared" si="103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8275</v>
      </c>
      <c r="O1639" s="8">
        <f t="shared" si="100"/>
        <v>0.96339113680154143</v>
      </c>
      <c r="P1639" s="5">
        <f t="shared" si="101"/>
        <v>34.6</v>
      </c>
      <c r="Q1639" t="s">
        <v>8326</v>
      </c>
      <c r="R1639" t="s">
        <v>8327</v>
      </c>
      <c r="S1639" s="6">
        <f t="shared" si="102"/>
        <v>40122.751620370371</v>
      </c>
      <c r="T1639" s="7">
        <f t="shared" si="103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8275</v>
      </c>
      <c r="O1640" s="8">
        <f t="shared" si="100"/>
        <v>0.95238095238095233</v>
      </c>
      <c r="P1640" s="5">
        <f t="shared" si="101"/>
        <v>38.888888888888886</v>
      </c>
      <c r="Q1640" t="s">
        <v>8326</v>
      </c>
      <c r="R1640" t="s">
        <v>8327</v>
      </c>
      <c r="S1640" s="6">
        <f t="shared" si="102"/>
        <v>41288.68712962963</v>
      </c>
      <c r="T1640" s="7">
        <f t="shared" si="103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8275</v>
      </c>
      <c r="O1641" s="8">
        <f t="shared" si="100"/>
        <v>1</v>
      </c>
      <c r="P1641" s="5">
        <f t="shared" si="101"/>
        <v>94.736842105263165</v>
      </c>
      <c r="Q1641" t="s">
        <v>8326</v>
      </c>
      <c r="R1641" t="s">
        <v>8327</v>
      </c>
      <c r="S1641" s="6">
        <f t="shared" si="102"/>
        <v>40941.652372685188</v>
      </c>
      <c r="T1641" s="7">
        <f t="shared" si="103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8275</v>
      </c>
      <c r="O1642" s="8">
        <f t="shared" si="100"/>
        <v>0.58872012245378547</v>
      </c>
      <c r="P1642" s="5">
        <f t="shared" si="101"/>
        <v>39.967058823529413</v>
      </c>
      <c r="Q1642" t="s">
        <v>8326</v>
      </c>
      <c r="R1642" t="s">
        <v>8327</v>
      </c>
      <c r="S1642" s="6">
        <f t="shared" si="102"/>
        <v>40379.23096064815</v>
      </c>
      <c r="T1642" s="7">
        <f t="shared" si="103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8291</v>
      </c>
      <c r="O1643" s="8">
        <f t="shared" si="100"/>
        <v>0.98619329388560162</v>
      </c>
      <c r="P1643" s="5">
        <f t="shared" si="101"/>
        <v>97.5</v>
      </c>
      <c r="Q1643" t="s">
        <v>8326</v>
      </c>
      <c r="R1643" t="s">
        <v>8347</v>
      </c>
      <c r="S1643" s="6">
        <f t="shared" si="102"/>
        <v>41962.596574074079</v>
      </c>
      <c r="T1643" s="7">
        <f t="shared" si="103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8291</v>
      </c>
      <c r="O1644" s="8">
        <f t="shared" si="100"/>
        <v>1</v>
      </c>
      <c r="P1644" s="5">
        <f t="shared" si="101"/>
        <v>42.857142857142854</v>
      </c>
      <c r="Q1644" t="s">
        <v>8326</v>
      </c>
      <c r="R1644" t="s">
        <v>8347</v>
      </c>
      <c r="S1644" s="6">
        <f t="shared" si="102"/>
        <v>40688.024618055555</v>
      </c>
      <c r="T1644" s="7">
        <f t="shared" si="103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8291</v>
      </c>
      <c r="O1645" s="8">
        <f t="shared" si="100"/>
        <v>0.80192461908580592</v>
      </c>
      <c r="P1645" s="5">
        <f t="shared" si="101"/>
        <v>168.51351351351352</v>
      </c>
      <c r="Q1645" t="s">
        <v>8326</v>
      </c>
      <c r="R1645" t="s">
        <v>8347</v>
      </c>
      <c r="S1645" s="6">
        <f t="shared" si="102"/>
        <v>41146.824212962965</v>
      </c>
      <c r="T1645" s="7">
        <f t="shared" si="103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8291</v>
      </c>
      <c r="O1646" s="8">
        <f t="shared" si="100"/>
        <v>0.91324200913242004</v>
      </c>
      <c r="P1646" s="5">
        <f t="shared" si="101"/>
        <v>85.546875</v>
      </c>
      <c r="Q1646" t="s">
        <v>8326</v>
      </c>
      <c r="R1646" t="s">
        <v>8347</v>
      </c>
      <c r="S1646" s="6">
        <f t="shared" si="102"/>
        <v>41175.05972222222</v>
      </c>
      <c r="T1646" s="7">
        <f t="shared" si="103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8291</v>
      </c>
      <c r="O1647" s="8">
        <f t="shared" si="100"/>
        <v>0.90252707581227432</v>
      </c>
      <c r="P1647" s="5">
        <f t="shared" si="101"/>
        <v>554</v>
      </c>
      <c r="Q1647" t="s">
        <v>8326</v>
      </c>
      <c r="R1647" t="s">
        <v>8347</v>
      </c>
      <c r="S1647" s="6">
        <f t="shared" si="102"/>
        <v>41521.617361111108</v>
      </c>
      <c r="T1647" s="7">
        <f t="shared" si="103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8291</v>
      </c>
      <c r="O1648" s="8">
        <f t="shared" si="100"/>
        <v>0.90744101633393826</v>
      </c>
      <c r="P1648" s="5">
        <f t="shared" si="101"/>
        <v>26.554216867469879</v>
      </c>
      <c r="Q1648" t="s">
        <v>8326</v>
      </c>
      <c r="R1648" t="s">
        <v>8347</v>
      </c>
      <c r="S1648" s="6">
        <f t="shared" si="102"/>
        <v>41833.450266203705</v>
      </c>
      <c r="T1648" s="7">
        <f t="shared" si="103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8291</v>
      </c>
      <c r="O1649" s="8">
        <f t="shared" si="100"/>
        <v>0.95492742551566079</v>
      </c>
      <c r="P1649" s="5">
        <f t="shared" si="101"/>
        <v>113.82608695652173</v>
      </c>
      <c r="Q1649" t="s">
        <v>8326</v>
      </c>
      <c r="R1649" t="s">
        <v>8347</v>
      </c>
      <c r="S1649" s="6">
        <f t="shared" si="102"/>
        <v>41039.409456018519</v>
      </c>
      <c r="T1649" s="7">
        <f t="shared" si="103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8291</v>
      </c>
      <c r="O1650" s="8">
        <f t="shared" si="100"/>
        <v>0.79833391183616798</v>
      </c>
      <c r="P1650" s="5">
        <f t="shared" si="101"/>
        <v>32.011111111111113</v>
      </c>
      <c r="Q1650" t="s">
        <v>8326</v>
      </c>
      <c r="R1650" t="s">
        <v>8347</v>
      </c>
      <c r="S1650" s="6">
        <f t="shared" si="102"/>
        <v>40592.704652777778</v>
      </c>
      <c r="T1650" s="7">
        <f t="shared" si="103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8291</v>
      </c>
      <c r="O1651" s="8">
        <f t="shared" si="100"/>
        <v>0.99415801356764066</v>
      </c>
      <c r="P1651" s="5">
        <f t="shared" si="101"/>
        <v>47.189259259259259</v>
      </c>
      <c r="Q1651" t="s">
        <v>8326</v>
      </c>
      <c r="R1651" t="s">
        <v>8347</v>
      </c>
      <c r="S1651" s="6">
        <f t="shared" si="102"/>
        <v>41737.684664351851</v>
      </c>
      <c r="T1651" s="7">
        <f t="shared" si="103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8291</v>
      </c>
      <c r="O1652" s="8">
        <f t="shared" si="100"/>
        <v>0.70646414694454251</v>
      </c>
      <c r="P1652" s="5">
        <f t="shared" si="101"/>
        <v>88.46875</v>
      </c>
      <c r="Q1652" t="s">
        <v>8326</v>
      </c>
      <c r="R1652" t="s">
        <v>8347</v>
      </c>
      <c r="S1652" s="6">
        <f t="shared" si="102"/>
        <v>41526.435613425929</v>
      </c>
      <c r="T1652" s="7">
        <f t="shared" si="103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8291</v>
      </c>
      <c r="O1653" s="8">
        <f t="shared" si="100"/>
        <v>0.99255583126550873</v>
      </c>
      <c r="P1653" s="5">
        <f t="shared" si="101"/>
        <v>100.75</v>
      </c>
      <c r="Q1653" t="s">
        <v>8326</v>
      </c>
      <c r="R1653" t="s">
        <v>8347</v>
      </c>
      <c r="S1653" s="6">
        <f t="shared" si="102"/>
        <v>40625.900694444441</v>
      </c>
      <c r="T1653" s="7">
        <f t="shared" si="103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8291</v>
      </c>
      <c r="O1654" s="8">
        <f t="shared" si="100"/>
        <v>0.99337748344370858</v>
      </c>
      <c r="P1654" s="5">
        <f t="shared" si="101"/>
        <v>64.714285714285708</v>
      </c>
      <c r="Q1654" t="s">
        <v>8326</v>
      </c>
      <c r="R1654" t="s">
        <v>8347</v>
      </c>
      <c r="S1654" s="6">
        <f t="shared" si="102"/>
        <v>41572.492974537039</v>
      </c>
      <c r="T1654" s="7">
        <f t="shared" si="103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8291</v>
      </c>
      <c r="O1655" s="8">
        <f t="shared" si="100"/>
        <v>0.57395265120208638</v>
      </c>
      <c r="P1655" s="5">
        <f t="shared" si="101"/>
        <v>51.854285714285716</v>
      </c>
      <c r="Q1655" t="s">
        <v>8326</v>
      </c>
      <c r="R1655" t="s">
        <v>8347</v>
      </c>
      <c r="S1655" s="6">
        <f t="shared" si="102"/>
        <v>40626.834444444445</v>
      </c>
      <c r="T1655" s="7">
        <f t="shared" si="103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8291</v>
      </c>
      <c r="O1656" s="8">
        <f t="shared" si="100"/>
        <v>0.83396512509476872</v>
      </c>
      <c r="P1656" s="5">
        <f t="shared" si="101"/>
        <v>38.794117647058826</v>
      </c>
      <c r="Q1656" t="s">
        <v>8326</v>
      </c>
      <c r="R1656" t="s">
        <v>8347</v>
      </c>
      <c r="S1656" s="6">
        <f t="shared" si="102"/>
        <v>40987.890740740739</v>
      </c>
      <c r="T1656" s="7">
        <f t="shared" si="103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8291</v>
      </c>
      <c r="O1657" s="8">
        <f t="shared" si="100"/>
        <v>0.69995333644423707</v>
      </c>
      <c r="P1657" s="5">
        <f t="shared" si="101"/>
        <v>44.645833333333336</v>
      </c>
      <c r="Q1657" t="s">
        <v>8326</v>
      </c>
      <c r="R1657" t="s">
        <v>8347</v>
      </c>
      <c r="S1657" s="6">
        <f t="shared" si="102"/>
        <v>40974.791898148149</v>
      </c>
      <c r="T1657" s="7">
        <f t="shared" si="103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8291</v>
      </c>
      <c r="O1658" s="8">
        <f t="shared" si="100"/>
        <v>0.99666184725293416</v>
      </c>
      <c r="P1658" s="5">
        <f t="shared" si="101"/>
        <v>156.77333333333334</v>
      </c>
      <c r="Q1658" t="s">
        <v>8326</v>
      </c>
      <c r="R1658" t="s">
        <v>8347</v>
      </c>
      <c r="S1658" s="6">
        <f t="shared" si="102"/>
        <v>41226.928842592592</v>
      </c>
      <c r="T1658" s="7">
        <f t="shared" si="103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8291</v>
      </c>
      <c r="O1659" s="8">
        <f t="shared" si="100"/>
        <v>0.95298178470616712</v>
      </c>
      <c r="P1659" s="5">
        <f t="shared" si="101"/>
        <v>118.70339366515837</v>
      </c>
      <c r="Q1659" t="s">
        <v>8326</v>
      </c>
      <c r="R1659" t="s">
        <v>8347</v>
      </c>
      <c r="S1659" s="6">
        <f t="shared" si="102"/>
        <v>41023.782037037039</v>
      </c>
      <c r="T1659" s="7">
        <f t="shared" si="103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8291</v>
      </c>
      <c r="O1660" s="8">
        <f t="shared" si="100"/>
        <v>0.75623897151499875</v>
      </c>
      <c r="P1660" s="5">
        <f t="shared" si="101"/>
        <v>74.149532710280369</v>
      </c>
      <c r="Q1660" t="s">
        <v>8326</v>
      </c>
      <c r="R1660" t="s">
        <v>8347</v>
      </c>
      <c r="S1660" s="6">
        <f t="shared" si="102"/>
        <v>41223.22184027778</v>
      </c>
      <c r="T1660" s="7">
        <f t="shared" si="103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8291</v>
      </c>
      <c r="O1661" s="8">
        <f t="shared" si="100"/>
        <v>0.88652482269503541</v>
      </c>
      <c r="P1661" s="5">
        <f t="shared" si="101"/>
        <v>12.533333333333333</v>
      </c>
      <c r="Q1661" t="s">
        <v>8326</v>
      </c>
      <c r="R1661" t="s">
        <v>8347</v>
      </c>
      <c r="S1661" s="6">
        <f t="shared" si="102"/>
        <v>41596.913437499999</v>
      </c>
      <c r="T1661" s="7">
        <f t="shared" si="103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8291</v>
      </c>
      <c r="O1662" s="8">
        <f t="shared" si="100"/>
        <v>7.9760717846460619E-2</v>
      </c>
      <c r="P1662" s="5">
        <f t="shared" si="101"/>
        <v>27.861111111111111</v>
      </c>
      <c r="Q1662" t="s">
        <v>8326</v>
      </c>
      <c r="R1662" t="s">
        <v>8347</v>
      </c>
      <c r="S1662" s="6">
        <f t="shared" si="102"/>
        <v>42459.693865740745</v>
      </c>
      <c r="T1662" s="7">
        <f t="shared" si="103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8291</v>
      </c>
      <c r="O1663" s="8">
        <f t="shared" si="100"/>
        <v>0.9755495183996048</v>
      </c>
      <c r="P1663" s="5">
        <f t="shared" si="101"/>
        <v>80.178217821782184</v>
      </c>
      <c r="Q1663" t="s">
        <v>8326</v>
      </c>
      <c r="R1663" t="s">
        <v>8347</v>
      </c>
      <c r="S1663" s="6">
        <f t="shared" si="102"/>
        <v>42343.998043981483</v>
      </c>
      <c r="T1663" s="7">
        <f t="shared" si="103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8291</v>
      </c>
      <c r="O1664" s="8">
        <f t="shared" si="100"/>
        <v>0.97430276458409448</v>
      </c>
      <c r="P1664" s="5">
        <f t="shared" si="101"/>
        <v>132.43548387096774</v>
      </c>
      <c r="Q1664" t="s">
        <v>8326</v>
      </c>
      <c r="R1664" t="s">
        <v>8347</v>
      </c>
      <c r="S1664" s="6">
        <f t="shared" si="102"/>
        <v>40848.198333333334</v>
      </c>
      <c r="T1664" s="7">
        <f t="shared" si="103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8291</v>
      </c>
      <c r="O1665" s="8">
        <f t="shared" si="100"/>
        <v>0.92592592592592593</v>
      </c>
      <c r="P1665" s="5">
        <f t="shared" si="101"/>
        <v>33.75</v>
      </c>
      <c r="Q1665" t="s">
        <v>8326</v>
      </c>
      <c r="R1665" t="s">
        <v>8347</v>
      </c>
      <c r="S1665" s="6">
        <f t="shared" si="102"/>
        <v>42006.02207175926</v>
      </c>
      <c r="T1665" s="7">
        <f t="shared" si="103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8291</v>
      </c>
      <c r="O1666" s="8">
        <f t="shared" si="100"/>
        <v>0.81693473018279739</v>
      </c>
      <c r="P1666" s="5">
        <f t="shared" si="101"/>
        <v>34.384494382022467</v>
      </c>
      <c r="Q1666" t="s">
        <v>8326</v>
      </c>
      <c r="R1666" t="s">
        <v>8347</v>
      </c>
      <c r="S1666" s="6">
        <f t="shared" si="102"/>
        <v>40939.761782407404</v>
      </c>
      <c r="T1666" s="7">
        <f t="shared" si="103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8291</v>
      </c>
      <c r="O1667" s="8">
        <f t="shared" ref="O1667:O1730" si="104">D1667/E1667</f>
        <v>0.83712030614685484</v>
      </c>
      <c r="P1667" s="5">
        <f t="shared" ref="P1667:P1730" si="105">E1667/L1667</f>
        <v>44.956989247311824</v>
      </c>
      <c r="Q1667" t="s">
        <v>8326</v>
      </c>
      <c r="R1667" t="s">
        <v>8347</v>
      </c>
      <c r="S1667" s="6">
        <f t="shared" ref="S1667:S1730" si="106">(((J1667/60)/60)/24)+DATE(1970,1,1)</f>
        <v>40564.649456018517</v>
      </c>
      <c r="T1667" s="7">
        <f t="shared" ref="T1667:T1730" si="107">(((I1667/60)/60)/24)+DATE(1970,1,1)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8291</v>
      </c>
      <c r="O1668" s="8">
        <f t="shared" si="104"/>
        <v>0.62158130283441071</v>
      </c>
      <c r="P1668" s="5">
        <f t="shared" si="105"/>
        <v>41.04081632653061</v>
      </c>
      <c r="Q1668" t="s">
        <v>8326</v>
      </c>
      <c r="R1668" t="s">
        <v>8347</v>
      </c>
      <c r="S1668" s="6">
        <f t="shared" si="106"/>
        <v>41331.253159722226</v>
      </c>
      <c r="T1668" s="7">
        <f t="shared" si="107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8291</v>
      </c>
      <c r="O1669" s="8">
        <f t="shared" si="104"/>
        <v>0.78831439833062833</v>
      </c>
      <c r="P1669" s="5">
        <f t="shared" si="105"/>
        <v>52.597560975609753</v>
      </c>
      <c r="Q1669" t="s">
        <v>8326</v>
      </c>
      <c r="R1669" t="s">
        <v>8347</v>
      </c>
      <c r="S1669" s="6">
        <f t="shared" si="106"/>
        <v>41682.0705787037</v>
      </c>
      <c r="T1669" s="7">
        <f t="shared" si="107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8291</v>
      </c>
      <c r="O1670" s="8">
        <f t="shared" si="104"/>
        <v>0.97430276458409448</v>
      </c>
      <c r="P1670" s="5">
        <f t="shared" si="105"/>
        <v>70.784482758620683</v>
      </c>
      <c r="Q1670" t="s">
        <v>8326</v>
      </c>
      <c r="R1670" t="s">
        <v>8347</v>
      </c>
      <c r="S1670" s="6">
        <f t="shared" si="106"/>
        <v>40845.14975694444</v>
      </c>
      <c r="T1670" s="7">
        <f t="shared" si="107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8291</v>
      </c>
      <c r="O1671" s="8">
        <f t="shared" si="104"/>
        <v>0.7155635062611807</v>
      </c>
      <c r="P1671" s="5">
        <f t="shared" si="105"/>
        <v>53.75</v>
      </c>
      <c r="Q1671" t="s">
        <v>8326</v>
      </c>
      <c r="R1671" t="s">
        <v>8347</v>
      </c>
      <c r="S1671" s="6">
        <f t="shared" si="106"/>
        <v>42461.885138888887</v>
      </c>
      <c r="T1671" s="7">
        <f t="shared" si="107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8291</v>
      </c>
      <c r="O1672" s="8">
        <f t="shared" si="104"/>
        <v>0.97465886939571145</v>
      </c>
      <c r="P1672" s="5">
        <f t="shared" si="105"/>
        <v>44.608695652173914</v>
      </c>
      <c r="Q1672" t="s">
        <v>8326</v>
      </c>
      <c r="R1672" t="s">
        <v>8347</v>
      </c>
      <c r="S1672" s="6">
        <f t="shared" si="106"/>
        <v>40313.930543981485</v>
      </c>
      <c r="T1672" s="7">
        <f t="shared" si="107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8291</v>
      </c>
      <c r="O1673" s="8">
        <f t="shared" si="104"/>
        <v>0.9933100567676697</v>
      </c>
      <c r="P1673" s="5">
        <f t="shared" si="105"/>
        <v>26.148961038961041</v>
      </c>
      <c r="Q1673" t="s">
        <v>8326</v>
      </c>
      <c r="R1673" t="s">
        <v>8347</v>
      </c>
      <c r="S1673" s="6">
        <f t="shared" si="106"/>
        <v>42553.54414351852</v>
      </c>
      <c r="T1673" s="7">
        <f t="shared" si="107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8291</v>
      </c>
      <c r="O1674" s="8">
        <f t="shared" si="104"/>
        <v>0.88541666666666663</v>
      </c>
      <c r="P1674" s="5">
        <f t="shared" si="105"/>
        <v>39.183673469387756</v>
      </c>
      <c r="Q1674" t="s">
        <v>8326</v>
      </c>
      <c r="R1674" t="s">
        <v>8347</v>
      </c>
      <c r="S1674" s="6">
        <f t="shared" si="106"/>
        <v>41034.656597222223</v>
      </c>
      <c r="T1674" s="7">
        <f t="shared" si="107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8291</v>
      </c>
      <c r="O1675" s="8">
        <f t="shared" si="104"/>
        <v>0.7806691449814126</v>
      </c>
      <c r="P1675" s="5">
        <f t="shared" si="105"/>
        <v>45.593220338983052</v>
      </c>
      <c r="Q1675" t="s">
        <v>8326</v>
      </c>
      <c r="R1675" t="s">
        <v>8347</v>
      </c>
      <c r="S1675" s="6">
        <f t="shared" si="106"/>
        <v>42039.878379629634</v>
      </c>
      <c r="T1675" s="7">
        <f t="shared" si="107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8291</v>
      </c>
      <c r="O1676" s="8">
        <f t="shared" si="104"/>
        <v>0.49578582052553299</v>
      </c>
      <c r="P1676" s="5">
        <f t="shared" si="105"/>
        <v>89.247787610619469</v>
      </c>
      <c r="Q1676" t="s">
        <v>8326</v>
      </c>
      <c r="R1676" t="s">
        <v>8347</v>
      </c>
      <c r="S1676" s="6">
        <f t="shared" si="106"/>
        <v>42569.605393518519</v>
      </c>
      <c r="T1676" s="7">
        <f t="shared" si="107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8291</v>
      </c>
      <c r="O1677" s="8">
        <f t="shared" si="104"/>
        <v>0.7277172963847004</v>
      </c>
      <c r="P1677" s="5">
        <f t="shared" si="105"/>
        <v>40.416470588235299</v>
      </c>
      <c r="Q1677" t="s">
        <v>8326</v>
      </c>
      <c r="R1677" t="s">
        <v>8347</v>
      </c>
      <c r="S1677" s="6">
        <f t="shared" si="106"/>
        <v>40802.733101851853</v>
      </c>
      <c r="T1677" s="7">
        <f t="shared" si="107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8291</v>
      </c>
      <c r="O1678" s="8">
        <f t="shared" si="104"/>
        <v>0.86705202312138729</v>
      </c>
      <c r="P1678" s="5">
        <f t="shared" si="105"/>
        <v>82.38095238095238</v>
      </c>
      <c r="Q1678" t="s">
        <v>8326</v>
      </c>
      <c r="R1678" t="s">
        <v>8347</v>
      </c>
      <c r="S1678" s="6">
        <f t="shared" si="106"/>
        <v>40973.72623842593</v>
      </c>
      <c r="T1678" s="7">
        <f t="shared" si="107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8291</v>
      </c>
      <c r="O1679" s="8">
        <f t="shared" si="104"/>
        <v>0.89552238805970152</v>
      </c>
      <c r="P1679" s="5">
        <f t="shared" si="105"/>
        <v>159.52380952380952</v>
      </c>
      <c r="Q1679" t="s">
        <v>8326</v>
      </c>
      <c r="R1679" t="s">
        <v>8347</v>
      </c>
      <c r="S1679" s="6">
        <f t="shared" si="106"/>
        <v>42416.407129629632</v>
      </c>
      <c r="T1679" s="7">
        <f t="shared" si="107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8291</v>
      </c>
      <c r="O1680" s="8">
        <f t="shared" si="104"/>
        <v>0.84459459459459463</v>
      </c>
      <c r="P1680" s="5">
        <f t="shared" si="105"/>
        <v>36.244897959183675</v>
      </c>
      <c r="Q1680" t="s">
        <v>8326</v>
      </c>
      <c r="R1680" t="s">
        <v>8347</v>
      </c>
      <c r="S1680" s="6">
        <f t="shared" si="106"/>
        <v>41662.854988425926</v>
      </c>
      <c r="T1680" s="7">
        <f t="shared" si="107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8291</v>
      </c>
      <c r="O1681" s="8">
        <f t="shared" si="104"/>
        <v>0.5714285714285714</v>
      </c>
      <c r="P1681" s="5">
        <f t="shared" si="105"/>
        <v>62.5</v>
      </c>
      <c r="Q1681" t="s">
        <v>8326</v>
      </c>
      <c r="R1681" t="s">
        <v>8347</v>
      </c>
      <c r="S1681" s="6">
        <f t="shared" si="106"/>
        <v>40723.068807870368</v>
      </c>
      <c r="T1681" s="7">
        <f t="shared" si="107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8291</v>
      </c>
      <c r="O1682" s="8">
        <f t="shared" si="104"/>
        <v>0.85106382978723405</v>
      </c>
      <c r="P1682" s="5">
        <f t="shared" si="105"/>
        <v>47</v>
      </c>
      <c r="Q1682" t="s">
        <v>8326</v>
      </c>
      <c r="R1682" t="s">
        <v>8347</v>
      </c>
      <c r="S1682" s="6">
        <f t="shared" si="106"/>
        <v>41802.757719907408</v>
      </c>
      <c r="T1682" s="7">
        <f t="shared" si="107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8292</v>
      </c>
      <c r="O1683" s="8">
        <f t="shared" si="104"/>
        <v>0.98597817681410116</v>
      </c>
      <c r="P1683" s="5">
        <f t="shared" si="105"/>
        <v>74.575090497737563</v>
      </c>
      <c r="Q1683" t="s">
        <v>8326</v>
      </c>
      <c r="R1683" t="s">
        <v>8348</v>
      </c>
      <c r="S1683" s="6">
        <f t="shared" si="106"/>
        <v>42774.121342592596</v>
      </c>
      <c r="T1683" s="7">
        <f t="shared" si="107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8292</v>
      </c>
      <c r="O1684" s="8" t="e">
        <f t="shared" si="104"/>
        <v>#DIV/0!</v>
      </c>
      <c r="P1684" s="5" t="e">
        <f t="shared" si="105"/>
        <v>#DIV/0!</v>
      </c>
      <c r="Q1684" t="s">
        <v>8326</v>
      </c>
      <c r="R1684" t="s">
        <v>8348</v>
      </c>
      <c r="S1684" s="6">
        <f t="shared" si="106"/>
        <v>42779.21365740741</v>
      </c>
      <c r="T1684" s="7">
        <f t="shared" si="107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8292</v>
      </c>
      <c r="O1685" s="8">
        <f t="shared" si="104"/>
        <v>4.6052631578947372</v>
      </c>
      <c r="P1685" s="5">
        <f t="shared" si="105"/>
        <v>76</v>
      </c>
      <c r="Q1685" t="s">
        <v>8326</v>
      </c>
      <c r="R1685" t="s">
        <v>8348</v>
      </c>
      <c r="S1685" s="6">
        <f t="shared" si="106"/>
        <v>42808.781689814816</v>
      </c>
      <c r="T1685" s="7">
        <f t="shared" si="107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8292</v>
      </c>
      <c r="O1686" s="8">
        <f t="shared" si="104"/>
        <v>0.91638029782359676</v>
      </c>
      <c r="P1686" s="5">
        <f t="shared" si="105"/>
        <v>86.43564356435644</v>
      </c>
      <c r="Q1686" t="s">
        <v>8326</v>
      </c>
      <c r="R1686" t="s">
        <v>8348</v>
      </c>
      <c r="S1686" s="6">
        <f t="shared" si="106"/>
        <v>42783.815289351856</v>
      </c>
      <c r="T1686" s="7">
        <f t="shared" si="107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8292</v>
      </c>
      <c r="O1687" s="8">
        <f t="shared" si="104"/>
        <v>0.97222222222222221</v>
      </c>
      <c r="P1687" s="5">
        <f t="shared" si="105"/>
        <v>24</v>
      </c>
      <c r="Q1687" t="s">
        <v>8326</v>
      </c>
      <c r="R1687" t="s">
        <v>8348</v>
      </c>
      <c r="S1687" s="6">
        <f t="shared" si="106"/>
        <v>42788.2502662037</v>
      </c>
      <c r="T1687" s="7">
        <f t="shared" si="107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8292</v>
      </c>
      <c r="O1688" s="8">
        <f t="shared" si="104"/>
        <v>277.77777777777777</v>
      </c>
      <c r="P1688" s="5">
        <f t="shared" si="105"/>
        <v>18</v>
      </c>
      <c r="Q1688" t="s">
        <v>8326</v>
      </c>
      <c r="R1688" t="s">
        <v>8348</v>
      </c>
      <c r="S1688" s="6">
        <f t="shared" si="106"/>
        <v>42792.843969907408</v>
      </c>
      <c r="T1688" s="7">
        <f t="shared" si="107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8292</v>
      </c>
      <c r="O1689" s="8">
        <f t="shared" si="104"/>
        <v>3.2</v>
      </c>
      <c r="P1689" s="5">
        <f t="shared" si="105"/>
        <v>80.128205128205124</v>
      </c>
      <c r="Q1689" t="s">
        <v>8326</v>
      </c>
      <c r="R1689" t="s">
        <v>8348</v>
      </c>
      <c r="S1689" s="6">
        <f t="shared" si="106"/>
        <v>42802.046817129631</v>
      </c>
      <c r="T1689" s="7">
        <f t="shared" si="107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8292</v>
      </c>
      <c r="O1690" s="8">
        <f t="shared" si="104"/>
        <v>2.2573363431151243</v>
      </c>
      <c r="P1690" s="5">
        <f t="shared" si="105"/>
        <v>253.14285714285714</v>
      </c>
      <c r="Q1690" t="s">
        <v>8326</v>
      </c>
      <c r="R1690" t="s">
        <v>8348</v>
      </c>
      <c r="S1690" s="6">
        <f t="shared" si="106"/>
        <v>42804.534652777773</v>
      </c>
      <c r="T1690" s="7">
        <f t="shared" si="107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8292</v>
      </c>
      <c r="O1691" s="8">
        <f t="shared" si="104"/>
        <v>1</v>
      </c>
      <c r="P1691" s="5">
        <f t="shared" si="105"/>
        <v>171.42857142857142</v>
      </c>
      <c r="Q1691" t="s">
        <v>8326</v>
      </c>
      <c r="R1691" t="s">
        <v>8348</v>
      </c>
      <c r="S1691" s="6">
        <f t="shared" si="106"/>
        <v>42780.942476851851</v>
      </c>
      <c r="T1691" s="7">
        <f t="shared" si="107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8292</v>
      </c>
      <c r="O1692" s="8">
        <f t="shared" si="104"/>
        <v>3.9370078740157481</v>
      </c>
      <c r="P1692" s="5">
        <f t="shared" si="105"/>
        <v>57.727272727272727</v>
      </c>
      <c r="Q1692" t="s">
        <v>8326</v>
      </c>
      <c r="R1692" t="s">
        <v>8348</v>
      </c>
      <c r="S1692" s="6">
        <f t="shared" si="106"/>
        <v>42801.43104166667</v>
      </c>
      <c r="T1692" s="7">
        <f t="shared" si="107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8292</v>
      </c>
      <c r="O1693" s="8">
        <f t="shared" si="104"/>
        <v>2.9874526986656043</v>
      </c>
      <c r="P1693" s="5">
        <f t="shared" si="105"/>
        <v>264.26315789473682</v>
      </c>
      <c r="Q1693" t="s">
        <v>8326</v>
      </c>
      <c r="R1693" t="s">
        <v>8348</v>
      </c>
      <c r="S1693" s="6">
        <f t="shared" si="106"/>
        <v>42795.701481481476</v>
      </c>
      <c r="T1693" s="7">
        <f t="shared" si="107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8292</v>
      </c>
      <c r="O1694" s="8">
        <f t="shared" si="104"/>
        <v>2.0920502092050208</v>
      </c>
      <c r="P1694" s="5">
        <f t="shared" si="105"/>
        <v>159.33333333333334</v>
      </c>
      <c r="Q1694" t="s">
        <v>8326</v>
      </c>
      <c r="R1694" t="s">
        <v>8348</v>
      </c>
      <c r="S1694" s="6">
        <f t="shared" si="106"/>
        <v>42788.151238425926</v>
      </c>
      <c r="T1694" s="7">
        <f t="shared" si="107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8292</v>
      </c>
      <c r="O1695" s="8">
        <f t="shared" si="104"/>
        <v>10.714285714285714</v>
      </c>
      <c r="P1695" s="5">
        <f t="shared" si="105"/>
        <v>35</v>
      </c>
      <c r="Q1695" t="s">
        <v>8326</v>
      </c>
      <c r="R1695" t="s">
        <v>8348</v>
      </c>
      <c r="S1695" s="6">
        <f t="shared" si="106"/>
        <v>42803.920277777783</v>
      </c>
      <c r="T1695" s="7">
        <f t="shared" si="107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8292</v>
      </c>
      <c r="O1696" s="8">
        <f t="shared" si="104"/>
        <v>2000</v>
      </c>
      <c r="P1696" s="5">
        <f t="shared" si="105"/>
        <v>5</v>
      </c>
      <c r="Q1696" t="s">
        <v>8326</v>
      </c>
      <c r="R1696" t="s">
        <v>8348</v>
      </c>
      <c r="S1696" s="6">
        <f t="shared" si="106"/>
        <v>42791.669837962967</v>
      </c>
      <c r="T1696" s="7">
        <f t="shared" si="107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8292</v>
      </c>
      <c r="O1697" s="8">
        <f t="shared" si="104"/>
        <v>8.5409252669039137</v>
      </c>
      <c r="P1697" s="5">
        <f t="shared" si="105"/>
        <v>61.086956521739133</v>
      </c>
      <c r="Q1697" t="s">
        <v>8326</v>
      </c>
      <c r="R1697" t="s">
        <v>8348</v>
      </c>
      <c r="S1697" s="6">
        <f t="shared" si="106"/>
        <v>42801.031412037039</v>
      </c>
      <c r="T1697" s="7">
        <f t="shared" si="107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8292</v>
      </c>
      <c r="O1698" s="8" t="e">
        <f t="shared" si="104"/>
        <v>#DIV/0!</v>
      </c>
      <c r="P1698" s="5" t="e">
        <f t="shared" si="105"/>
        <v>#DIV/0!</v>
      </c>
      <c r="Q1698" t="s">
        <v>8326</v>
      </c>
      <c r="R1698" t="s">
        <v>8348</v>
      </c>
      <c r="S1698" s="6">
        <f t="shared" si="106"/>
        <v>42796.069571759261</v>
      </c>
      <c r="T1698" s="7">
        <f t="shared" si="107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8292</v>
      </c>
      <c r="O1699" s="8">
        <f t="shared" si="104"/>
        <v>4.9485352335708628</v>
      </c>
      <c r="P1699" s="5">
        <f t="shared" si="105"/>
        <v>114.81818181818181</v>
      </c>
      <c r="Q1699" t="s">
        <v>8326</v>
      </c>
      <c r="R1699" t="s">
        <v>8348</v>
      </c>
      <c r="S1699" s="6">
        <f t="shared" si="106"/>
        <v>42805.032962962956</v>
      </c>
      <c r="T1699" s="7">
        <f t="shared" si="107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8292</v>
      </c>
      <c r="O1700" s="8" t="e">
        <f t="shared" si="104"/>
        <v>#DIV/0!</v>
      </c>
      <c r="P1700" s="5" t="e">
        <f t="shared" si="105"/>
        <v>#DIV/0!</v>
      </c>
      <c r="Q1700" t="s">
        <v>8326</v>
      </c>
      <c r="R1700" t="s">
        <v>8348</v>
      </c>
      <c r="S1700" s="6">
        <f t="shared" si="106"/>
        <v>42796.207870370374</v>
      </c>
      <c r="T1700" s="7">
        <f t="shared" si="107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8292</v>
      </c>
      <c r="O1701" s="8">
        <f t="shared" si="104"/>
        <v>23.63425925925926</v>
      </c>
      <c r="P1701" s="5">
        <f t="shared" si="105"/>
        <v>54</v>
      </c>
      <c r="Q1701" t="s">
        <v>8326</v>
      </c>
      <c r="R1701" t="s">
        <v>8348</v>
      </c>
      <c r="S1701" s="6">
        <f t="shared" si="106"/>
        <v>42806.863946759258</v>
      </c>
      <c r="T1701" s="7">
        <f t="shared" si="107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8292</v>
      </c>
      <c r="O1702" s="8">
        <f t="shared" si="104"/>
        <v>3.8372985418265539</v>
      </c>
      <c r="P1702" s="5">
        <f t="shared" si="105"/>
        <v>65.974683544303801</v>
      </c>
      <c r="Q1702" t="s">
        <v>8326</v>
      </c>
      <c r="R1702" t="s">
        <v>8348</v>
      </c>
      <c r="S1702" s="6">
        <f t="shared" si="106"/>
        <v>42796.071643518517</v>
      </c>
      <c r="T1702" s="7">
        <f t="shared" si="107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8292</v>
      </c>
      <c r="O1703" s="8">
        <f t="shared" si="104"/>
        <v>505</v>
      </c>
      <c r="P1703" s="5">
        <f t="shared" si="105"/>
        <v>5</v>
      </c>
      <c r="Q1703" t="s">
        <v>8326</v>
      </c>
      <c r="R1703" t="s">
        <v>8348</v>
      </c>
      <c r="S1703" s="6">
        <f t="shared" si="106"/>
        <v>41989.664409722223</v>
      </c>
      <c r="T1703" s="7">
        <f t="shared" si="107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8292</v>
      </c>
      <c r="O1704" s="8">
        <f t="shared" si="104"/>
        <v>16500</v>
      </c>
      <c r="P1704" s="5">
        <f t="shared" si="105"/>
        <v>1</v>
      </c>
      <c r="Q1704" t="s">
        <v>8326</v>
      </c>
      <c r="R1704" t="s">
        <v>8348</v>
      </c>
      <c r="S1704" s="6">
        <f t="shared" si="106"/>
        <v>42063.869791666672</v>
      </c>
      <c r="T1704" s="7">
        <f t="shared" si="107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8292</v>
      </c>
      <c r="O1705" s="8">
        <f t="shared" si="104"/>
        <v>98.039215686274517</v>
      </c>
      <c r="P1705" s="5">
        <f t="shared" si="105"/>
        <v>25.5</v>
      </c>
      <c r="Q1705" t="s">
        <v>8326</v>
      </c>
      <c r="R1705" t="s">
        <v>8348</v>
      </c>
      <c r="S1705" s="6">
        <f t="shared" si="106"/>
        <v>42187.281678240746</v>
      </c>
      <c r="T1705" s="7">
        <f t="shared" si="107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8292</v>
      </c>
      <c r="O1706" s="8">
        <f t="shared" si="104"/>
        <v>1.5360983102918586</v>
      </c>
      <c r="P1706" s="5">
        <f t="shared" si="105"/>
        <v>118.36363636363636</v>
      </c>
      <c r="Q1706" t="s">
        <v>8326</v>
      </c>
      <c r="R1706" t="s">
        <v>8348</v>
      </c>
      <c r="S1706" s="6">
        <f t="shared" si="106"/>
        <v>42021.139733796299</v>
      </c>
      <c r="T1706" s="7">
        <f t="shared" si="107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8292</v>
      </c>
      <c r="O1707" s="8" t="e">
        <f t="shared" si="104"/>
        <v>#DIV/0!</v>
      </c>
      <c r="P1707" s="5" t="e">
        <f t="shared" si="105"/>
        <v>#DIV/0!</v>
      </c>
      <c r="Q1707" t="s">
        <v>8326</v>
      </c>
      <c r="R1707" t="s">
        <v>8348</v>
      </c>
      <c r="S1707" s="6">
        <f t="shared" si="106"/>
        <v>42245.016736111109</v>
      </c>
      <c r="T1707" s="7">
        <f t="shared" si="107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8292</v>
      </c>
      <c r="O1708" s="8" t="e">
        <f t="shared" si="104"/>
        <v>#DIV/0!</v>
      </c>
      <c r="P1708" s="5" t="e">
        <f t="shared" si="105"/>
        <v>#DIV/0!</v>
      </c>
      <c r="Q1708" t="s">
        <v>8326</v>
      </c>
      <c r="R1708" t="s">
        <v>8348</v>
      </c>
      <c r="S1708" s="6">
        <f t="shared" si="106"/>
        <v>42179.306388888886</v>
      </c>
      <c r="T1708" s="7">
        <f t="shared" si="107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8292</v>
      </c>
      <c r="O1709" s="8">
        <f t="shared" si="104"/>
        <v>10.266940451745381</v>
      </c>
      <c r="P1709" s="5">
        <f t="shared" si="105"/>
        <v>54.111111111111114</v>
      </c>
      <c r="Q1709" t="s">
        <v>8326</v>
      </c>
      <c r="R1709" t="s">
        <v>8348</v>
      </c>
      <c r="S1709" s="6">
        <f t="shared" si="106"/>
        <v>42427.721006944441</v>
      </c>
      <c r="T1709" s="7">
        <f t="shared" si="107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8292</v>
      </c>
      <c r="O1710" s="8" t="e">
        <f t="shared" si="104"/>
        <v>#DIV/0!</v>
      </c>
      <c r="P1710" s="5" t="e">
        <f t="shared" si="105"/>
        <v>#DIV/0!</v>
      </c>
      <c r="Q1710" t="s">
        <v>8326</v>
      </c>
      <c r="R1710" t="s">
        <v>8348</v>
      </c>
      <c r="S1710" s="6">
        <f t="shared" si="106"/>
        <v>42451.866967592592</v>
      </c>
      <c r="T1710" s="7">
        <f t="shared" si="107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8292</v>
      </c>
      <c r="O1711" s="8">
        <f t="shared" si="104"/>
        <v>20.588235294117649</v>
      </c>
      <c r="P1711" s="5">
        <f t="shared" si="105"/>
        <v>21.25</v>
      </c>
      <c r="Q1711" t="s">
        <v>8326</v>
      </c>
      <c r="R1711" t="s">
        <v>8348</v>
      </c>
      <c r="S1711" s="6">
        <f t="shared" si="106"/>
        <v>41841.56381944444</v>
      </c>
      <c r="T1711" s="7">
        <f t="shared" si="107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8292</v>
      </c>
      <c r="O1712" s="8">
        <f t="shared" si="104"/>
        <v>147.05882352941177</v>
      </c>
      <c r="P1712" s="5">
        <f t="shared" si="105"/>
        <v>34</v>
      </c>
      <c r="Q1712" t="s">
        <v>8326</v>
      </c>
      <c r="R1712" t="s">
        <v>8348</v>
      </c>
      <c r="S1712" s="6">
        <f t="shared" si="106"/>
        <v>42341.59129629629</v>
      </c>
      <c r="T1712" s="7">
        <f t="shared" si="107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8292</v>
      </c>
      <c r="O1713" s="8">
        <f t="shared" si="104"/>
        <v>9.5238095238095237</v>
      </c>
      <c r="P1713" s="5">
        <f t="shared" si="105"/>
        <v>525</v>
      </c>
      <c r="Q1713" t="s">
        <v>8326</v>
      </c>
      <c r="R1713" t="s">
        <v>8348</v>
      </c>
      <c r="S1713" s="6">
        <f t="shared" si="106"/>
        <v>41852.646226851852</v>
      </c>
      <c r="T1713" s="7">
        <f t="shared" si="107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8292</v>
      </c>
      <c r="O1714" s="8" t="e">
        <f t="shared" si="104"/>
        <v>#DIV/0!</v>
      </c>
      <c r="P1714" s="5" t="e">
        <f t="shared" si="105"/>
        <v>#DIV/0!</v>
      </c>
      <c r="Q1714" t="s">
        <v>8326</v>
      </c>
      <c r="R1714" t="s">
        <v>8348</v>
      </c>
      <c r="S1714" s="6">
        <f t="shared" si="106"/>
        <v>42125.913807870369</v>
      </c>
      <c r="T1714" s="7">
        <f t="shared" si="107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8292</v>
      </c>
      <c r="O1715" s="8">
        <f t="shared" si="104"/>
        <v>60</v>
      </c>
      <c r="P1715" s="5">
        <f t="shared" si="105"/>
        <v>50</v>
      </c>
      <c r="Q1715" t="s">
        <v>8326</v>
      </c>
      <c r="R1715" t="s">
        <v>8348</v>
      </c>
      <c r="S1715" s="6">
        <f t="shared" si="106"/>
        <v>41887.801064814819</v>
      </c>
      <c r="T1715" s="7">
        <f t="shared" si="107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8292</v>
      </c>
      <c r="O1716" s="8">
        <f t="shared" si="104"/>
        <v>12.709710218607016</v>
      </c>
      <c r="P1716" s="5">
        <f t="shared" si="105"/>
        <v>115.70588235294117</v>
      </c>
      <c r="Q1716" t="s">
        <v>8326</v>
      </c>
      <c r="R1716" t="s">
        <v>8348</v>
      </c>
      <c r="S1716" s="6">
        <f t="shared" si="106"/>
        <v>42095.918530092589</v>
      </c>
      <c r="T1716" s="7">
        <f t="shared" si="107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8292</v>
      </c>
      <c r="O1717" s="8">
        <f t="shared" si="104"/>
        <v>454.54545454545456</v>
      </c>
      <c r="P1717" s="5">
        <f t="shared" si="105"/>
        <v>5.5</v>
      </c>
      <c r="Q1717" t="s">
        <v>8326</v>
      </c>
      <c r="R1717" t="s">
        <v>8348</v>
      </c>
      <c r="S1717" s="6">
        <f t="shared" si="106"/>
        <v>42064.217418981483</v>
      </c>
      <c r="T1717" s="7">
        <f t="shared" si="107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8292</v>
      </c>
      <c r="O1718" s="8">
        <f t="shared" si="104"/>
        <v>13.333333333333334</v>
      </c>
      <c r="P1718" s="5">
        <f t="shared" si="105"/>
        <v>50</v>
      </c>
      <c r="Q1718" t="s">
        <v>8326</v>
      </c>
      <c r="R1718" t="s">
        <v>8348</v>
      </c>
      <c r="S1718" s="6">
        <f t="shared" si="106"/>
        <v>42673.577534722222</v>
      </c>
      <c r="T1718" s="7">
        <f t="shared" si="107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8292</v>
      </c>
      <c r="O1719" s="8">
        <f t="shared" si="104"/>
        <v>2.3405017921146953</v>
      </c>
      <c r="P1719" s="5">
        <f t="shared" si="105"/>
        <v>34.024390243902438</v>
      </c>
      <c r="Q1719" t="s">
        <v>8326</v>
      </c>
      <c r="R1719" t="s">
        <v>8348</v>
      </c>
      <c r="S1719" s="6">
        <f t="shared" si="106"/>
        <v>42460.98192129629</v>
      </c>
      <c r="T1719" s="7">
        <f t="shared" si="107"/>
        <v>42481.166666666672</v>
      </c>
    </row>
    <row r="1720" spans="1:20" ht="15.7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8292</v>
      </c>
      <c r="O1720" s="8">
        <f t="shared" si="104"/>
        <v>466.66666666666669</v>
      </c>
      <c r="P1720" s="5">
        <f t="shared" si="105"/>
        <v>37.5</v>
      </c>
      <c r="Q1720" t="s">
        <v>8326</v>
      </c>
      <c r="R1720" t="s">
        <v>8348</v>
      </c>
      <c r="S1720" s="6">
        <f t="shared" si="106"/>
        <v>42460.610520833332</v>
      </c>
      <c r="T1720" s="7">
        <f t="shared" si="107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8292</v>
      </c>
      <c r="O1721" s="8">
        <f t="shared" si="104"/>
        <v>114.28571428571429</v>
      </c>
      <c r="P1721" s="5">
        <f t="shared" si="105"/>
        <v>11.666666666666666</v>
      </c>
      <c r="Q1721" t="s">
        <v>8326</v>
      </c>
      <c r="R1721" t="s">
        <v>8348</v>
      </c>
      <c r="S1721" s="6">
        <f t="shared" si="106"/>
        <v>41869.534618055557</v>
      </c>
      <c r="T1721" s="7">
        <f t="shared" si="107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8292</v>
      </c>
      <c r="O1722" s="8">
        <f t="shared" si="104"/>
        <v>17.777777777777779</v>
      </c>
      <c r="P1722" s="5">
        <f t="shared" si="105"/>
        <v>28.125</v>
      </c>
      <c r="Q1722" t="s">
        <v>8326</v>
      </c>
      <c r="R1722" t="s">
        <v>8348</v>
      </c>
      <c r="S1722" s="6">
        <f t="shared" si="106"/>
        <v>41922.783229166671</v>
      </c>
      <c r="T1722" s="7">
        <f t="shared" si="107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8292</v>
      </c>
      <c r="O1723" s="8" t="e">
        <f t="shared" si="104"/>
        <v>#DIV/0!</v>
      </c>
      <c r="P1723" s="5" t="e">
        <f t="shared" si="105"/>
        <v>#DIV/0!</v>
      </c>
      <c r="Q1723" t="s">
        <v>8326</v>
      </c>
      <c r="R1723" t="s">
        <v>8348</v>
      </c>
      <c r="S1723" s="6">
        <f t="shared" si="106"/>
        <v>42319.461377314816</v>
      </c>
      <c r="T1723" s="7">
        <f t="shared" si="107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8292</v>
      </c>
      <c r="O1724" s="8">
        <f t="shared" si="104"/>
        <v>2880</v>
      </c>
      <c r="P1724" s="5">
        <f t="shared" si="105"/>
        <v>1</v>
      </c>
      <c r="Q1724" t="s">
        <v>8326</v>
      </c>
      <c r="R1724" t="s">
        <v>8348</v>
      </c>
      <c r="S1724" s="6">
        <f t="shared" si="106"/>
        <v>42425.960983796293</v>
      </c>
      <c r="T1724" s="7">
        <f t="shared" si="107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8292</v>
      </c>
      <c r="O1725" s="8">
        <f t="shared" si="104"/>
        <v>15.384615384615385</v>
      </c>
      <c r="P1725" s="5">
        <f t="shared" si="105"/>
        <v>216.66666666666666</v>
      </c>
      <c r="Q1725" t="s">
        <v>8326</v>
      </c>
      <c r="R1725" t="s">
        <v>8348</v>
      </c>
      <c r="S1725" s="6">
        <f t="shared" si="106"/>
        <v>42129.82540509259</v>
      </c>
      <c r="T1725" s="7">
        <f t="shared" si="107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8292</v>
      </c>
      <c r="O1726" s="8">
        <f t="shared" si="104"/>
        <v>171.42857142857142</v>
      </c>
      <c r="P1726" s="5">
        <f t="shared" si="105"/>
        <v>8.75</v>
      </c>
      <c r="Q1726" t="s">
        <v>8326</v>
      </c>
      <c r="R1726" t="s">
        <v>8348</v>
      </c>
      <c r="S1726" s="6">
        <f t="shared" si="106"/>
        <v>41912.932430555556</v>
      </c>
      <c r="T1726" s="7">
        <f t="shared" si="107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8292</v>
      </c>
      <c r="O1727" s="8">
        <f t="shared" si="104"/>
        <v>9.8214285714285712</v>
      </c>
      <c r="P1727" s="5">
        <f t="shared" si="105"/>
        <v>62.222222222222221</v>
      </c>
      <c r="Q1727" t="s">
        <v>8326</v>
      </c>
      <c r="R1727" t="s">
        <v>8348</v>
      </c>
      <c r="S1727" s="6">
        <f t="shared" si="106"/>
        <v>41845.968159722222</v>
      </c>
      <c r="T1727" s="7">
        <f t="shared" si="107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8292</v>
      </c>
      <c r="O1728" s="8">
        <f t="shared" si="104"/>
        <v>2.9599271402550089</v>
      </c>
      <c r="P1728" s="5">
        <f t="shared" si="105"/>
        <v>137.25</v>
      </c>
      <c r="Q1728" t="s">
        <v>8326</v>
      </c>
      <c r="R1728" t="s">
        <v>8348</v>
      </c>
      <c r="S1728" s="6">
        <f t="shared" si="106"/>
        <v>41788.919722222221</v>
      </c>
      <c r="T1728" s="7">
        <f t="shared" si="107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8292</v>
      </c>
      <c r="O1729" s="8">
        <f t="shared" si="104"/>
        <v>3000</v>
      </c>
      <c r="P1729" s="5">
        <f t="shared" si="105"/>
        <v>1</v>
      </c>
      <c r="Q1729" t="s">
        <v>8326</v>
      </c>
      <c r="R1729" t="s">
        <v>8348</v>
      </c>
      <c r="S1729" s="6">
        <f t="shared" si="106"/>
        <v>42044.927974537044</v>
      </c>
      <c r="T1729" s="7">
        <f t="shared" si="107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8292</v>
      </c>
      <c r="O1730" s="8">
        <f t="shared" si="104"/>
        <v>1.4619883040935673</v>
      </c>
      <c r="P1730" s="5">
        <f t="shared" si="105"/>
        <v>122.14285714285714</v>
      </c>
      <c r="Q1730" t="s">
        <v>8326</v>
      </c>
      <c r="R1730" t="s">
        <v>8348</v>
      </c>
      <c r="S1730" s="6">
        <f t="shared" si="106"/>
        <v>42268.625856481478</v>
      </c>
      <c r="T1730" s="7">
        <f t="shared" si="107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8292</v>
      </c>
      <c r="O1731" s="8" t="e">
        <f t="shared" ref="O1731:O1794" si="108">D1731/E1731</f>
        <v>#DIV/0!</v>
      </c>
      <c r="P1731" s="5" t="e">
        <f t="shared" ref="P1731:P1794" si="109">E1731/L1731</f>
        <v>#DIV/0!</v>
      </c>
      <c r="Q1731" t="s">
        <v>8326</v>
      </c>
      <c r="R1731" t="s">
        <v>8348</v>
      </c>
      <c r="S1731" s="6">
        <f t="shared" ref="S1731:S1794" si="110">(((J1731/60)/60)/24)+DATE(1970,1,1)</f>
        <v>42471.052152777775</v>
      </c>
      <c r="T1731" s="7">
        <f t="shared" ref="T1731:T1794" si="111">(((I1731/60)/60)/24)+DATE(1970,1,1)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8292</v>
      </c>
      <c r="O1732" s="8" t="e">
        <f t="shared" si="108"/>
        <v>#DIV/0!</v>
      </c>
      <c r="P1732" s="5" t="e">
        <f t="shared" si="109"/>
        <v>#DIV/0!</v>
      </c>
      <c r="Q1732" t="s">
        <v>8326</v>
      </c>
      <c r="R1732" t="s">
        <v>8348</v>
      </c>
      <c r="S1732" s="6">
        <f t="shared" si="110"/>
        <v>42272.087766203709</v>
      </c>
      <c r="T1732" s="7">
        <f t="shared" si="111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8292</v>
      </c>
      <c r="O1733" s="8" t="e">
        <f t="shared" si="108"/>
        <v>#DIV/0!</v>
      </c>
      <c r="P1733" s="5" t="e">
        <f t="shared" si="109"/>
        <v>#DIV/0!</v>
      </c>
      <c r="Q1733" t="s">
        <v>8326</v>
      </c>
      <c r="R1733" t="s">
        <v>8348</v>
      </c>
      <c r="S1733" s="6">
        <f t="shared" si="110"/>
        <v>42152.906851851847</v>
      </c>
      <c r="T1733" s="7">
        <f t="shared" si="111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8292</v>
      </c>
      <c r="O1734" s="8" t="e">
        <f t="shared" si="108"/>
        <v>#DIV/0!</v>
      </c>
      <c r="P1734" s="5" t="e">
        <f t="shared" si="109"/>
        <v>#DIV/0!</v>
      </c>
      <c r="Q1734" t="s">
        <v>8326</v>
      </c>
      <c r="R1734" t="s">
        <v>8348</v>
      </c>
      <c r="S1734" s="6">
        <f t="shared" si="110"/>
        <v>42325.683807870373</v>
      </c>
      <c r="T1734" s="7">
        <f t="shared" si="111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8292</v>
      </c>
      <c r="O1735" s="8" t="e">
        <f t="shared" si="108"/>
        <v>#DIV/0!</v>
      </c>
      <c r="P1735" s="5" t="e">
        <f t="shared" si="109"/>
        <v>#DIV/0!</v>
      </c>
      <c r="Q1735" t="s">
        <v>8326</v>
      </c>
      <c r="R1735" t="s">
        <v>8348</v>
      </c>
      <c r="S1735" s="6">
        <f t="shared" si="110"/>
        <v>42614.675625000003</v>
      </c>
      <c r="T1735" s="7">
        <f t="shared" si="111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8292</v>
      </c>
      <c r="O1736" s="8">
        <f t="shared" si="108"/>
        <v>4500</v>
      </c>
      <c r="P1736" s="5">
        <f t="shared" si="109"/>
        <v>1</v>
      </c>
      <c r="Q1736" t="s">
        <v>8326</v>
      </c>
      <c r="R1736" t="s">
        <v>8348</v>
      </c>
      <c r="S1736" s="6">
        <f t="shared" si="110"/>
        <v>42102.036527777775</v>
      </c>
      <c r="T1736" s="7">
        <f t="shared" si="111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8292</v>
      </c>
      <c r="O1737" s="8">
        <f t="shared" si="108"/>
        <v>9.0909090909090917</v>
      </c>
      <c r="P1737" s="5">
        <f t="shared" si="109"/>
        <v>55</v>
      </c>
      <c r="Q1737" t="s">
        <v>8326</v>
      </c>
      <c r="R1737" t="s">
        <v>8348</v>
      </c>
      <c r="S1737" s="6">
        <f t="shared" si="110"/>
        <v>42559.814178240747</v>
      </c>
      <c r="T1737" s="7">
        <f t="shared" si="111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8292</v>
      </c>
      <c r="O1738" s="8">
        <f t="shared" si="108"/>
        <v>136.36363636363637</v>
      </c>
      <c r="P1738" s="5">
        <f t="shared" si="109"/>
        <v>22</v>
      </c>
      <c r="Q1738" t="s">
        <v>8326</v>
      </c>
      <c r="R1738" t="s">
        <v>8348</v>
      </c>
      <c r="S1738" s="6">
        <f t="shared" si="110"/>
        <v>42286.861493055556</v>
      </c>
      <c r="T1738" s="7">
        <f t="shared" si="111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8292</v>
      </c>
      <c r="O1739" s="8">
        <f t="shared" si="108"/>
        <v>4.7058823529411766</v>
      </c>
      <c r="P1739" s="5">
        <f t="shared" si="109"/>
        <v>56.666666666666664</v>
      </c>
      <c r="Q1739" t="s">
        <v>8326</v>
      </c>
      <c r="R1739" t="s">
        <v>8348</v>
      </c>
      <c r="S1739" s="6">
        <f t="shared" si="110"/>
        <v>42175.948981481488</v>
      </c>
      <c r="T1739" s="7">
        <f t="shared" si="111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8292</v>
      </c>
      <c r="O1740" s="8">
        <f t="shared" si="108"/>
        <v>250</v>
      </c>
      <c r="P1740" s="5">
        <f t="shared" si="109"/>
        <v>20</v>
      </c>
      <c r="Q1740" t="s">
        <v>8326</v>
      </c>
      <c r="R1740" t="s">
        <v>8348</v>
      </c>
      <c r="S1740" s="6">
        <f t="shared" si="110"/>
        <v>41884.874328703707</v>
      </c>
      <c r="T1740" s="7">
        <f t="shared" si="111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8292</v>
      </c>
      <c r="O1741" s="8">
        <f t="shared" si="108"/>
        <v>1000</v>
      </c>
      <c r="P1741" s="5">
        <f t="shared" si="109"/>
        <v>1</v>
      </c>
      <c r="Q1741" t="s">
        <v>8326</v>
      </c>
      <c r="R1741" t="s">
        <v>8348</v>
      </c>
      <c r="S1741" s="6">
        <f t="shared" si="110"/>
        <v>42435.874212962968</v>
      </c>
      <c r="T1741" s="7">
        <f t="shared" si="111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8292</v>
      </c>
      <c r="O1742" s="8" t="e">
        <f t="shared" si="108"/>
        <v>#DIV/0!</v>
      </c>
      <c r="P1742" s="5" t="e">
        <f t="shared" si="109"/>
        <v>#DIV/0!</v>
      </c>
      <c r="Q1742" t="s">
        <v>8326</v>
      </c>
      <c r="R1742" t="s">
        <v>8348</v>
      </c>
      <c r="S1742" s="6">
        <f t="shared" si="110"/>
        <v>42171.817384259266</v>
      </c>
      <c r="T1742" s="7">
        <f t="shared" si="111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8284</v>
      </c>
      <c r="O1743" s="8">
        <f t="shared" si="108"/>
        <v>0.90225563909774431</v>
      </c>
      <c r="P1743" s="5">
        <f t="shared" si="109"/>
        <v>25.576923076923077</v>
      </c>
      <c r="Q1743" t="s">
        <v>8339</v>
      </c>
      <c r="R1743" t="s">
        <v>8340</v>
      </c>
      <c r="S1743" s="6">
        <f t="shared" si="110"/>
        <v>42120.628136574072</v>
      </c>
      <c r="T1743" s="7">
        <f t="shared" si="111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8284</v>
      </c>
      <c r="O1744" s="8">
        <f t="shared" si="108"/>
        <v>0.91954022988505746</v>
      </c>
      <c r="P1744" s="5">
        <f t="shared" si="109"/>
        <v>63.970588235294116</v>
      </c>
      <c r="Q1744" t="s">
        <v>8339</v>
      </c>
      <c r="R1744" t="s">
        <v>8340</v>
      </c>
      <c r="S1744" s="6">
        <f t="shared" si="110"/>
        <v>42710.876967592587</v>
      </c>
      <c r="T1744" s="7">
        <f t="shared" si="111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8284</v>
      </c>
      <c r="O1745" s="8">
        <f t="shared" si="108"/>
        <v>0.99585062240663902</v>
      </c>
      <c r="P1745" s="5">
        <f t="shared" si="109"/>
        <v>89.925373134328353</v>
      </c>
      <c r="Q1745" t="s">
        <v>8339</v>
      </c>
      <c r="R1745" t="s">
        <v>8340</v>
      </c>
      <c r="S1745" s="6">
        <f t="shared" si="110"/>
        <v>42586.925636574073</v>
      </c>
      <c r="T1745" s="7">
        <f t="shared" si="111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8284</v>
      </c>
      <c r="O1746" s="8">
        <f t="shared" si="108"/>
        <v>0.84420567920184186</v>
      </c>
      <c r="P1746" s="5">
        <f t="shared" si="109"/>
        <v>93.071428571428569</v>
      </c>
      <c r="Q1746" t="s">
        <v>8339</v>
      </c>
      <c r="R1746" t="s">
        <v>8340</v>
      </c>
      <c r="S1746" s="6">
        <f t="shared" si="110"/>
        <v>42026.605057870373</v>
      </c>
      <c r="T1746" s="7">
        <f t="shared" si="111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8284</v>
      </c>
      <c r="O1747" s="8">
        <f t="shared" si="108"/>
        <v>0.87708307229670468</v>
      </c>
      <c r="P1747" s="5">
        <f t="shared" si="109"/>
        <v>89.674157303370791</v>
      </c>
      <c r="Q1747" t="s">
        <v>8339</v>
      </c>
      <c r="R1747" t="s">
        <v>8340</v>
      </c>
      <c r="S1747" s="6">
        <f t="shared" si="110"/>
        <v>42690.259699074071</v>
      </c>
      <c r="T1747" s="7">
        <f t="shared" si="111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8284</v>
      </c>
      <c r="O1748" s="8">
        <f t="shared" si="108"/>
        <v>0.67521944632005404</v>
      </c>
      <c r="P1748" s="5">
        <f t="shared" si="109"/>
        <v>207.61682242990653</v>
      </c>
      <c r="Q1748" t="s">
        <v>8339</v>
      </c>
      <c r="R1748" t="s">
        <v>8340</v>
      </c>
      <c r="S1748" s="6">
        <f t="shared" si="110"/>
        <v>42668.176701388889</v>
      </c>
      <c r="T1748" s="7">
        <f t="shared" si="111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8284</v>
      </c>
      <c r="O1749" s="8">
        <f t="shared" si="108"/>
        <v>0.95278424730044464</v>
      </c>
      <c r="P1749" s="5">
        <f t="shared" si="109"/>
        <v>59.408805031446541</v>
      </c>
      <c r="Q1749" t="s">
        <v>8339</v>
      </c>
      <c r="R1749" t="s">
        <v>8340</v>
      </c>
      <c r="S1749" s="6">
        <f t="shared" si="110"/>
        <v>42292.435532407413</v>
      </c>
      <c r="T1749" s="7">
        <f t="shared" si="111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8284</v>
      </c>
      <c r="O1750" s="8">
        <f t="shared" si="108"/>
        <v>0.76953858466463509</v>
      </c>
      <c r="P1750" s="5">
        <f t="shared" si="109"/>
        <v>358.97237569060775</v>
      </c>
      <c r="Q1750" t="s">
        <v>8339</v>
      </c>
      <c r="R1750" t="s">
        <v>8340</v>
      </c>
      <c r="S1750" s="6">
        <f t="shared" si="110"/>
        <v>42219.950729166667</v>
      </c>
      <c r="T1750" s="7">
        <f t="shared" si="111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8284</v>
      </c>
      <c r="O1751" s="8">
        <f t="shared" si="108"/>
        <v>0.8097981547882841</v>
      </c>
      <c r="P1751" s="5">
        <f t="shared" si="109"/>
        <v>94.736641221374043</v>
      </c>
      <c r="Q1751" t="s">
        <v>8339</v>
      </c>
      <c r="R1751" t="s">
        <v>8340</v>
      </c>
      <c r="S1751" s="6">
        <f t="shared" si="110"/>
        <v>42758.975937499999</v>
      </c>
      <c r="T1751" s="7">
        <f t="shared" si="111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8284</v>
      </c>
      <c r="O1752" s="8">
        <f t="shared" si="108"/>
        <v>0.49598254141454223</v>
      </c>
      <c r="P1752" s="5">
        <f t="shared" si="109"/>
        <v>80.647999999999996</v>
      </c>
      <c r="Q1752" t="s">
        <v>8339</v>
      </c>
      <c r="R1752" t="s">
        <v>8340</v>
      </c>
      <c r="S1752" s="6">
        <f t="shared" si="110"/>
        <v>42454.836851851855</v>
      </c>
      <c r="T1752" s="7">
        <f t="shared" si="111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8284</v>
      </c>
      <c r="O1753" s="8">
        <f t="shared" si="108"/>
        <v>0.97181729834791064</v>
      </c>
      <c r="P1753" s="5">
        <f t="shared" si="109"/>
        <v>168.68852459016392</v>
      </c>
      <c r="Q1753" t="s">
        <v>8339</v>
      </c>
      <c r="R1753" t="s">
        <v>8340</v>
      </c>
      <c r="S1753" s="6">
        <f t="shared" si="110"/>
        <v>42052.7815162037</v>
      </c>
      <c r="T1753" s="7">
        <f t="shared" si="111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8284</v>
      </c>
      <c r="O1754" s="8">
        <f t="shared" si="108"/>
        <v>0.38436899423446508</v>
      </c>
      <c r="P1754" s="5">
        <f t="shared" si="109"/>
        <v>34.68888888888889</v>
      </c>
      <c r="Q1754" t="s">
        <v>8339</v>
      </c>
      <c r="R1754" t="s">
        <v>8340</v>
      </c>
      <c r="S1754" s="6">
        <f t="shared" si="110"/>
        <v>42627.253263888888</v>
      </c>
      <c r="T1754" s="7">
        <f t="shared" si="111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8284</v>
      </c>
      <c r="O1755" s="8">
        <f t="shared" si="108"/>
        <v>0.92592592592592593</v>
      </c>
      <c r="P1755" s="5">
        <f t="shared" si="109"/>
        <v>462.85714285714283</v>
      </c>
      <c r="Q1755" t="s">
        <v>8339</v>
      </c>
      <c r="R1755" t="s">
        <v>8340</v>
      </c>
      <c r="S1755" s="6">
        <f t="shared" si="110"/>
        <v>42420.74962962963</v>
      </c>
      <c r="T1755" s="7">
        <f t="shared" si="111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8284</v>
      </c>
      <c r="O1756" s="8">
        <f t="shared" si="108"/>
        <v>0.90473656200106445</v>
      </c>
      <c r="P1756" s="5">
        <f t="shared" si="109"/>
        <v>104.38888888888889</v>
      </c>
      <c r="Q1756" t="s">
        <v>8339</v>
      </c>
      <c r="R1756" t="s">
        <v>8340</v>
      </c>
      <c r="S1756" s="6">
        <f t="shared" si="110"/>
        <v>42067.876770833333</v>
      </c>
      <c r="T1756" s="7">
        <f t="shared" si="111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8284</v>
      </c>
      <c r="O1757" s="8">
        <f t="shared" si="108"/>
        <v>0.83333333333333337</v>
      </c>
      <c r="P1757" s="5">
        <f t="shared" si="109"/>
        <v>7.5</v>
      </c>
      <c r="Q1757" t="s">
        <v>8339</v>
      </c>
      <c r="R1757" t="s">
        <v>8340</v>
      </c>
      <c r="S1757" s="6">
        <f t="shared" si="110"/>
        <v>42252.788900462961</v>
      </c>
      <c r="T1757" s="7">
        <f t="shared" si="111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8284</v>
      </c>
      <c r="O1758" s="8">
        <f t="shared" si="108"/>
        <v>0.97248744607115067</v>
      </c>
      <c r="P1758" s="5">
        <f t="shared" si="109"/>
        <v>47.13</v>
      </c>
      <c r="Q1758" t="s">
        <v>8339</v>
      </c>
      <c r="R1758" t="s">
        <v>8340</v>
      </c>
      <c r="S1758" s="6">
        <f t="shared" si="110"/>
        <v>42571.167465277773</v>
      </c>
      <c r="T1758" s="7">
        <f t="shared" si="111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8284</v>
      </c>
      <c r="O1759" s="8">
        <f t="shared" si="108"/>
        <v>0.86206896551724133</v>
      </c>
      <c r="P1759" s="5">
        <f t="shared" si="109"/>
        <v>414.28571428571428</v>
      </c>
      <c r="Q1759" t="s">
        <v>8339</v>
      </c>
      <c r="R1759" t="s">
        <v>8340</v>
      </c>
      <c r="S1759" s="6">
        <f t="shared" si="110"/>
        <v>42733.827349537038</v>
      </c>
      <c r="T1759" s="7">
        <f t="shared" si="111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8284</v>
      </c>
      <c r="O1760" s="8">
        <f t="shared" si="108"/>
        <v>0.87183958151700092</v>
      </c>
      <c r="P1760" s="5">
        <f t="shared" si="109"/>
        <v>42.481481481481481</v>
      </c>
      <c r="Q1760" t="s">
        <v>8339</v>
      </c>
      <c r="R1760" t="s">
        <v>8340</v>
      </c>
      <c r="S1760" s="6">
        <f t="shared" si="110"/>
        <v>42505.955925925926</v>
      </c>
      <c r="T1760" s="7">
        <f t="shared" si="111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8284</v>
      </c>
      <c r="O1761" s="8">
        <f t="shared" si="108"/>
        <v>0.93808630393996251</v>
      </c>
      <c r="P1761" s="5">
        <f t="shared" si="109"/>
        <v>108.77551020408163</v>
      </c>
      <c r="Q1761" t="s">
        <v>8339</v>
      </c>
      <c r="R1761" t="s">
        <v>8340</v>
      </c>
      <c r="S1761" s="6">
        <f t="shared" si="110"/>
        <v>42068.829039351855</v>
      </c>
      <c r="T1761" s="7">
        <f t="shared" si="111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8284</v>
      </c>
      <c r="O1762" s="8">
        <f t="shared" si="108"/>
        <v>0.60444874274661509</v>
      </c>
      <c r="P1762" s="5">
        <f t="shared" si="109"/>
        <v>81.098039215686271</v>
      </c>
      <c r="Q1762" t="s">
        <v>8339</v>
      </c>
      <c r="R1762" t="s">
        <v>8340</v>
      </c>
      <c r="S1762" s="6">
        <f t="shared" si="110"/>
        <v>42405.67260416667</v>
      </c>
      <c r="T1762" s="7">
        <f t="shared" si="111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8284</v>
      </c>
      <c r="O1763" s="8">
        <f t="shared" si="108"/>
        <v>0.64516129032258063</v>
      </c>
      <c r="P1763" s="5">
        <f t="shared" si="109"/>
        <v>51.666666666666664</v>
      </c>
      <c r="Q1763" t="s">
        <v>8339</v>
      </c>
      <c r="R1763" t="s">
        <v>8340</v>
      </c>
      <c r="S1763" s="6">
        <f t="shared" si="110"/>
        <v>42209.567824074074</v>
      </c>
      <c r="T1763" s="7">
        <f t="shared" si="111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8284</v>
      </c>
      <c r="O1764" s="8">
        <f t="shared" si="108"/>
        <v>0.11299435028248588</v>
      </c>
      <c r="P1764" s="5">
        <f t="shared" si="109"/>
        <v>35.4</v>
      </c>
      <c r="Q1764" t="s">
        <v>8339</v>
      </c>
      <c r="R1764" t="s">
        <v>8340</v>
      </c>
      <c r="S1764" s="6">
        <f t="shared" si="110"/>
        <v>42410.982002314813</v>
      </c>
      <c r="T1764" s="7">
        <f t="shared" si="111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8284</v>
      </c>
      <c r="O1765" s="8">
        <f t="shared" si="108"/>
        <v>0.98127402077030013</v>
      </c>
      <c r="P1765" s="5">
        <f t="shared" si="109"/>
        <v>103.63559322033899</v>
      </c>
      <c r="Q1765" t="s">
        <v>8339</v>
      </c>
      <c r="R1765" t="s">
        <v>8340</v>
      </c>
      <c r="S1765" s="6">
        <f t="shared" si="110"/>
        <v>42636.868518518517</v>
      </c>
      <c r="T1765" s="7">
        <f t="shared" si="111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8284</v>
      </c>
      <c r="O1766" s="8">
        <f t="shared" si="108"/>
        <v>5.1020408163265305</v>
      </c>
      <c r="P1766" s="5">
        <f t="shared" si="109"/>
        <v>55.282051282051285</v>
      </c>
      <c r="Q1766" t="s">
        <v>8339</v>
      </c>
      <c r="R1766" t="s">
        <v>8340</v>
      </c>
      <c r="S1766" s="6">
        <f t="shared" si="110"/>
        <v>41825.485868055555</v>
      </c>
      <c r="T1766" s="7">
        <f t="shared" si="111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8284</v>
      </c>
      <c r="O1767" s="8">
        <f t="shared" si="108"/>
        <v>1.6815811705957373</v>
      </c>
      <c r="P1767" s="5">
        <f t="shared" si="109"/>
        <v>72.16970873786407</v>
      </c>
      <c r="Q1767" t="s">
        <v>8339</v>
      </c>
      <c r="R1767" t="s">
        <v>8340</v>
      </c>
      <c r="S1767" s="6">
        <f t="shared" si="110"/>
        <v>41834.980462962965</v>
      </c>
      <c r="T1767" s="7">
        <f t="shared" si="111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8284</v>
      </c>
      <c r="O1768" s="8" t="e">
        <f t="shared" si="108"/>
        <v>#DIV/0!</v>
      </c>
      <c r="P1768" s="5" t="e">
        <f t="shared" si="109"/>
        <v>#DIV/0!</v>
      </c>
      <c r="Q1768" t="s">
        <v>8339</v>
      </c>
      <c r="R1768" t="s">
        <v>8340</v>
      </c>
      <c r="S1768" s="6">
        <f t="shared" si="110"/>
        <v>41855.859814814816</v>
      </c>
      <c r="T1768" s="7">
        <f t="shared" si="111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8284</v>
      </c>
      <c r="O1769" s="8">
        <f t="shared" si="108"/>
        <v>2.1872265966754156</v>
      </c>
      <c r="P1769" s="5">
        <f t="shared" si="109"/>
        <v>58.615384615384613</v>
      </c>
      <c r="Q1769" t="s">
        <v>8339</v>
      </c>
      <c r="R1769" t="s">
        <v>8340</v>
      </c>
      <c r="S1769" s="6">
        <f t="shared" si="110"/>
        <v>41824.658379629633</v>
      </c>
      <c r="T1769" s="7">
        <f t="shared" si="111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8284</v>
      </c>
      <c r="O1770" s="8">
        <f t="shared" si="108"/>
        <v>26.737967914438503</v>
      </c>
      <c r="P1770" s="5">
        <f t="shared" si="109"/>
        <v>12.466666666666667</v>
      </c>
      <c r="Q1770" t="s">
        <v>8339</v>
      </c>
      <c r="R1770" t="s">
        <v>8340</v>
      </c>
      <c r="S1770" s="6">
        <f t="shared" si="110"/>
        <v>41849.560694444444</v>
      </c>
      <c r="T1770" s="7">
        <f t="shared" si="111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8284</v>
      </c>
      <c r="O1771" s="8">
        <f t="shared" si="108"/>
        <v>37.002775208140612</v>
      </c>
      <c r="P1771" s="5">
        <f t="shared" si="109"/>
        <v>49.136363636363633</v>
      </c>
      <c r="Q1771" t="s">
        <v>8339</v>
      </c>
      <c r="R1771" t="s">
        <v>8340</v>
      </c>
      <c r="S1771" s="6">
        <f t="shared" si="110"/>
        <v>41987.818969907406</v>
      </c>
      <c r="T1771" s="7">
        <f t="shared" si="111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8284</v>
      </c>
      <c r="O1772" s="8">
        <f t="shared" si="108"/>
        <v>1.7694641051567239</v>
      </c>
      <c r="P1772" s="5">
        <f t="shared" si="109"/>
        <v>150.5</v>
      </c>
      <c r="Q1772" t="s">
        <v>8339</v>
      </c>
      <c r="R1772" t="s">
        <v>8340</v>
      </c>
      <c r="S1772" s="6">
        <f t="shared" si="110"/>
        <v>41891.780023148152</v>
      </c>
      <c r="T1772" s="7">
        <f t="shared" si="111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8284</v>
      </c>
      <c r="O1773" s="8">
        <f t="shared" si="108"/>
        <v>4.6927374301675977</v>
      </c>
      <c r="P1773" s="5">
        <f t="shared" si="109"/>
        <v>35.799999999999997</v>
      </c>
      <c r="Q1773" t="s">
        <v>8339</v>
      </c>
      <c r="R1773" t="s">
        <v>8340</v>
      </c>
      <c r="S1773" s="6">
        <f t="shared" si="110"/>
        <v>41905.979629629634</v>
      </c>
      <c r="T1773" s="7">
        <f t="shared" si="111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8284</v>
      </c>
      <c r="O1774" s="8">
        <f t="shared" si="108"/>
        <v>6.4102564102564106</v>
      </c>
      <c r="P1774" s="5">
        <f t="shared" si="109"/>
        <v>45.157894736842103</v>
      </c>
      <c r="Q1774" t="s">
        <v>8339</v>
      </c>
      <c r="R1774" t="s">
        <v>8340</v>
      </c>
      <c r="S1774" s="6">
        <f t="shared" si="110"/>
        <v>41766.718009259261</v>
      </c>
      <c r="T1774" s="7">
        <f t="shared" si="111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8284</v>
      </c>
      <c r="O1775" s="8">
        <f t="shared" si="108"/>
        <v>15.982951518380395</v>
      </c>
      <c r="P1775" s="5">
        <f t="shared" si="109"/>
        <v>98.78947368421052</v>
      </c>
      <c r="Q1775" t="s">
        <v>8339</v>
      </c>
      <c r="R1775" t="s">
        <v>8340</v>
      </c>
      <c r="S1775" s="6">
        <f t="shared" si="110"/>
        <v>41978.760393518518</v>
      </c>
      <c r="T1775" s="7">
        <f t="shared" si="111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8284</v>
      </c>
      <c r="O1776" s="8">
        <f t="shared" si="108"/>
        <v>2.1777003484320558</v>
      </c>
      <c r="P1776" s="5">
        <f t="shared" si="109"/>
        <v>88.307692307692307</v>
      </c>
      <c r="Q1776" t="s">
        <v>8339</v>
      </c>
      <c r="R1776" t="s">
        <v>8340</v>
      </c>
      <c r="S1776" s="6">
        <f t="shared" si="110"/>
        <v>41930.218657407408</v>
      </c>
      <c r="T1776" s="7">
        <f t="shared" si="111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8284</v>
      </c>
      <c r="O1777" s="8">
        <f t="shared" si="108"/>
        <v>1.536062009641743</v>
      </c>
      <c r="P1777" s="5">
        <f t="shared" si="109"/>
        <v>170.62903225806451</v>
      </c>
      <c r="Q1777" t="s">
        <v>8339</v>
      </c>
      <c r="R1777" t="s">
        <v>8340</v>
      </c>
      <c r="S1777" s="6">
        <f t="shared" si="110"/>
        <v>41891.976388888892</v>
      </c>
      <c r="T1777" s="7">
        <f t="shared" si="111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8284</v>
      </c>
      <c r="O1778" s="8">
        <f t="shared" si="108"/>
        <v>14.925373134328359</v>
      </c>
      <c r="P1778" s="5">
        <f t="shared" si="109"/>
        <v>83.75</v>
      </c>
      <c r="Q1778" t="s">
        <v>8339</v>
      </c>
      <c r="R1778" t="s">
        <v>8340</v>
      </c>
      <c r="S1778" s="6">
        <f t="shared" si="110"/>
        <v>41905.95684027778</v>
      </c>
      <c r="T1778" s="7">
        <f t="shared" si="111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8284</v>
      </c>
      <c r="O1779" s="8">
        <f t="shared" si="108"/>
        <v>7.3732718894009217</v>
      </c>
      <c r="P1779" s="5">
        <f t="shared" si="109"/>
        <v>65.099999999999994</v>
      </c>
      <c r="Q1779" t="s">
        <v>8339</v>
      </c>
      <c r="R1779" t="s">
        <v>8340</v>
      </c>
      <c r="S1779" s="6">
        <f t="shared" si="110"/>
        <v>42025.357094907406</v>
      </c>
      <c r="T1779" s="7">
        <f t="shared" si="111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8284</v>
      </c>
      <c r="O1780" s="8">
        <f t="shared" si="108"/>
        <v>50.251256281407038</v>
      </c>
      <c r="P1780" s="5">
        <f t="shared" si="109"/>
        <v>66.333333333333329</v>
      </c>
      <c r="Q1780" t="s">
        <v>8339</v>
      </c>
      <c r="R1780" t="s">
        <v>8340</v>
      </c>
      <c r="S1780" s="6">
        <f t="shared" si="110"/>
        <v>42045.86336805555</v>
      </c>
      <c r="T1780" s="7">
        <f t="shared" si="111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8284</v>
      </c>
      <c r="O1781" s="8">
        <f t="shared" si="108"/>
        <v>2.7596588058203713</v>
      </c>
      <c r="P1781" s="5">
        <f t="shared" si="109"/>
        <v>104.89473684210526</v>
      </c>
      <c r="Q1781" t="s">
        <v>8339</v>
      </c>
      <c r="R1781" t="s">
        <v>8340</v>
      </c>
      <c r="S1781" s="6">
        <f t="shared" si="110"/>
        <v>42585.691898148143</v>
      </c>
      <c r="T1781" s="7">
        <f t="shared" si="111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8284</v>
      </c>
      <c r="O1782" s="8">
        <f t="shared" si="108"/>
        <v>2.5161452654533254</v>
      </c>
      <c r="P1782" s="5">
        <f t="shared" si="109"/>
        <v>78.440789473684205</v>
      </c>
      <c r="Q1782" t="s">
        <v>8339</v>
      </c>
      <c r="R1782" t="s">
        <v>8340</v>
      </c>
      <c r="S1782" s="6">
        <f t="shared" si="110"/>
        <v>42493.600810185191</v>
      </c>
      <c r="T1782" s="7">
        <f t="shared" si="111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8284</v>
      </c>
      <c r="O1783" s="8">
        <f t="shared" si="108"/>
        <v>3.881439661256175</v>
      </c>
      <c r="P1783" s="5">
        <f t="shared" si="109"/>
        <v>59.041666666666664</v>
      </c>
      <c r="Q1783" t="s">
        <v>8339</v>
      </c>
      <c r="R1783" t="s">
        <v>8340</v>
      </c>
      <c r="S1783" s="6">
        <f t="shared" si="110"/>
        <v>42597.617418981477</v>
      </c>
      <c r="T1783" s="7">
        <f t="shared" si="111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8284</v>
      </c>
      <c r="O1784" s="8">
        <f t="shared" si="108"/>
        <v>6.4551825894503869</v>
      </c>
      <c r="P1784" s="5">
        <f t="shared" si="109"/>
        <v>71.34210526315789</v>
      </c>
      <c r="Q1784" t="s">
        <v>8339</v>
      </c>
      <c r="R1784" t="s">
        <v>8340</v>
      </c>
      <c r="S1784" s="6">
        <f t="shared" si="110"/>
        <v>42388.575104166666</v>
      </c>
      <c r="T1784" s="7">
        <f t="shared" si="111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8284</v>
      </c>
      <c r="O1785" s="8">
        <f t="shared" si="108"/>
        <v>4.2207449614857024</v>
      </c>
      <c r="P1785" s="5">
        <f t="shared" si="109"/>
        <v>51.227027027027027</v>
      </c>
      <c r="Q1785" t="s">
        <v>8339</v>
      </c>
      <c r="R1785" t="s">
        <v>8340</v>
      </c>
      <c r="S1785" s="6">
        <f t="shared" si="110"/>
        <v>42115.949976851851</v>
      </c>
      <c r="T1785" s="7">
        <f t="shared" si="111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8284</v>
      </c>
      <c r="O1786" s="8">
        <f t="shared" si="108"/>
        <v>2.5150905432595572</v>
      </c>
      <c r="P1786" s="5">
        <f t="shared" si="109"/>
        <v>60.242424242424242</v>
      </c>
      <c r="Q1786" t="s">
        <v>8339</v>
      </c>
      <c r="R1786" t="s">
        <v>8340</v>
      </c>
      <c r="S1786" s="6">
        <f t="shared" si="110"/>
        <v>42003.655555555553</v>
      </c>
      <c r="T1786" s="7">
        <f t="shared" si="111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8284</v>
      </c>
      <c r="O1787" s="8">
        <f t="shared" si="108"/>
        <v>4.9453946012775605</v>
      </c>
      <c r="P1787" s="5">
        <f t="shared" si="109"/>
        <v>44.935185185185183</v>
      </c>
      <c r="Q1787" t="s">
        <v>8339</v>
      </c>
      <c r="R1787" t="s">
        <v>8340</v>
      </c>
      <c r="S1787" s="6">
        <f t="shared" si="110"/>
        <v>41897.134895833333</v>
      </c>
      <c r="T1787" s="7">
        <f t="shared" si="111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8284</v>
      </c>
      <c r="O1788" s="8">
        <f t="shared" si="108"/>
        <v>2.0994475138121547</v>
      </c>
      <c r="P1788" s="5">
        <f t="shared" si="109"/>
        <v>31.206896551724139</v>
      </c>
      <c r="Q1788" t="s">
        <v>8339</v>
      </c>
      <c r="R1788" t="s">
        <v>8340</v>
      </c>
      <c r="S1788" s="6">
        <f t="shared" si="110"/>
        <v>41958.550659722227</v>
      </c>
      <c r="T1788" s="7">
        <f t="shared" si="111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8284</v>
      </c>
      <c r="O1789" s="8">
        <f t="shared" si="108"/>
        <v>6.5231572080887146</v>
      </c>
      <c r="P1789" s="5">
        <f t="shared" si="109"/>
        <v>63.875</v>
      </c>
      <c r="Q1789" t="s">
        <v>8339</v>
      </c>
      <c r="R1789" t="s">
        <v>8340</v>
      </c>
      <c r="S1789" s="6">
        <f t="shared" si="110"/>
        <v>42068.65552083333</v>
      </c>
      <c r="T1789" s="7">
        <f t="shared" si="111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8284</v>
      </c>
      <c r="O1790" s="8">
        <f t="shared" si="108"/>
        <v>72.368421052631575</v>
      </c>
      <c r="P1790" s="5">
        <f t="shared" si="109"/>
        <v>19</v>
      </c>
      <c r="Q1790" t="s">
        <v>8339</v>
      </c>
      <c r="R1790" t="s">
        <v>8340</v>
      </c>
      <c r="S1790" s="6">
        <f t="shared" si="110"/>
        <v>41913.94840277778</v>
      </c>
      <c r="T1790" s="7">
        <f t="shared" si="111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8284</v>
      </c>
      <c r="O1791" s="8">
        <f t="shared" si="108"/>
        <v>200</v>
      </c>
      <c r="P1791" s="5">
        <f t="shared" si="109"/>
        <v>10</v>
      </c>
      <c r="Q1791" t="s">
        <v>8339</v>
      </c>
      <c r="R1791" t="s">
        <v>8340</v>
      </c>
      <c r="S1791" s="6">
        <f t="shared" si="110"/>
        <v>41956.250034722223</v>
      </c>
      <c r="T1791" s="7">
        <f t="shared" si="111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8284</v>
      </c>
      <c r="O1792" s="8">
        <f t="shared" si="108"/>
        <v>20.171149144254279</v>
      </c>
      <c r="P1792" s="5">
        <f t="shared" si="109"/>
        <v>109.06666666666666</v>
      </c>
      <c r="Q1792" t="s">
        <v>8339</v>
      </c>
      <c r="R1792" t="s">
        <v>8340</v>
      </c>
      <c r="S1792" s="6">
        <f t="shared" si="110"/>
        <v>42010.674513888895</v>
      </c>
      <c r="T1792" s="7">
        <f t="shared" si="111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8284</v>
      </c>
      <c r="O1793" s="8">
        <f t="shared" si="108"/>
        <v>28.037383177570092</v>
      </c>
      <c r="P1793" s="5">
        <f t="shared" si="109"/>
        <v>26.75</v>
      </c>
      <c r="Q1793" t="s">
        <v>8339</v>
      </c>
      <c r="R1793" t="s">
        <v>8340</v>
      </c>
      <c r="S1793" s="6">
        <f t="shared" si="110"/>
        <v>41973.740335648152</v>
      </c>
      <c r="T1793" s="7">
        <f t="shared" si="111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8284</v>
      </c>
      <c r="O1794" s="8">
        <f t="shared" si="108"/>
        <v>1.6360185851711275</v>
      </c>
      <c r="P1794" s="5">
        <f t="shared" si="109"/>
        <v>109.93525179856115</v>
      </c>
      <c r="Q1794" t="s">
        <v>8339</v>
      </c>
      <c r="R1794" t="s">
        <v>8340</v>
      </c>
      <c r="S1794" s="6">
        <f t="shared" si="110"/>
        <v>42189.031041666662</v>
      </c>
      <c r="T1794" s="7">
        <f t="shared" si="111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8284</v>
      </c>
      <c r="O1795" s="8">
        <f t="shared" ref="O1795:O1858" si="112">D1795/E1795</f>
        <v>75</v>
      </c>
      <c r="P1795" s="5">
        <f t="shared" ref="P1795:P1858" si="113">E1795/L1795</f>
        <v>20</v>
      </c>
      <c r="Q1795" t="s">
        <v>8339</v>
      </c>
      <c r="R1795" t="s">
        <v>8340</v>
      </c>
      <c r="S1795" s="6">
        <f t="shared" ref="S1795:S1858" si="114">(((J1795/60)/60)/24)+DATE(1970,1,1)</f>
        <v>41940.89166666667</v>
      </c>
      <c r="T1795" s="7">
        <f t="shared" ref="T1795:T1858" si="115">(((I1795/60)/60)/24)+DATE(1970,1,1)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8284</v>
      </c>
      <c r="O1796" s="8">
        <f t="shared" si="112"/>
        <v>9.0270812437311942</v>
      </c>
      <c r="P1796" s="5">
        <f t="shared" si="113"/>
        <v>55.388888888888886</v>
      </c>
      <c r="Q1796" t="s">
        <v>8339</v>
      </c>
      <c r="R1796" t="s">
        <v>8340</v>
      </c>
      <c r="S1796" s="6">
        <f t="shared" si="114"/>
        <v>42011.551180555558</v>
      </c>
      <c r="T1796" s="7">
        <f t="shared" si="115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8284</v>
      </c>
      <c r="O1797" s="8">
        <f t="shared" si="112"/>
        <v>2.5815969020837173</v>
      </c>
      <c r="P1797" s="5">
        <f t="shared" si="113"/>
        <v>133.90123456790124</v>
      </c>
      <c r="Q1797" t="s">
        <v>8339</v>
      </c>
      <c r="R1797" t="s">
        <v>8340</v>
      </c>
      <c r="S1797" s="6">
        <f t="shared" si="114"/>
        <v>42628.288668981477</v>
      </c>
      <c r="T1797" s="7">
        <f t="shared" si="115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8284</v>
      </c>
      <c r="O1798" s="8">
        <f t="shared" si="112"/>
        <v>4.5346062052505971</v>
      </c>
      <c r="P1798" s="5">
        <f t="shared" si="113"/>
        <v>48.720930232558139</v>
      </c>
      <c r="Q1798" t="s">
        <v>8339</v>
      </c>
      <c r="R1798" t="s">
        <v>8340</v>
      </c>
      <c r="S1798" s="6">
        <f t="shared" si="114"/>
        <v>42515.439421296294</v>
      </c>
      <c r="T1798" s="7">
        <f t="shared" si="115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8284</v>
      </c>
      <c r="O1799" s="8">
        <f t="shared" si="112"/>
        <v>1.4803849000740192</v>
      </c>
      <c r="P1799" s="5">
        <f t="shared" si="113"/>
        <v>48.25</v>
      </c>
      <c r="Q1799" t="s">
        <v>8339</v>
      </c>
      <c r="R1799" t="s">
        <v>8340</v>
      </c>
      <c r="S1799" s="6">
        <f t="shared" si="114"/>
        <v>42689.56931712963</v>
      </c>
      <c r="T1799" s="7">
        <f t="shared" si="115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8284</v>
      </c>
      <c r="O1800" s="8">
        <f t="shared" si="112"/>
        <v>7.3327222731439043</v>
      </c>
      <c r="P1800" s="5">
        <f t="shared" si="113"/>
        <v>58.972972972972975</v>
      </c>
      <c r="Q1800" t="s">
        <v>8339</v>
      </c>
      <c r="R1800" t="s">
        <v>8340</v>
      </c>
      <c r="S1800" s="6">
        <f t="shared" si="114"/>
        <v>42344.32677083333</v>
      </c>
      <c r="T1800" s="7">
        <f t="shared" si="115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8284</v>
      </c>
      <c r="O1801" s="8">
        <f t="shared" si="112"/>
        <v>57.281970499785196</v>
      </c>
      <c r="P1801" s="5">
        <f t="shared" si="113"/>
        <v>11.638333333333334</v>
      </c>
      <c r="Q1801" t="s">
        <v>8339</v>
      </c>
      <c r="R1801" t="s">
        <v>8340</v>
      </c>
      <c r="S1801" s="6">
        <f t="shared" si="114"/>
        <v>41934.842685185184</v>
      </c>
      <c r="T1801" s="7">
        <f t="shared" si="115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8284</v>
      </c>
      <c r="O1802" s="8">
        <f t="shared" si="112"/>
        <v>4.8900634249471455</v>
      </c>
      <c r="P1802" s="5">
        <f t="shared" si="113"/>
        <v>83.716814159292042</v>
      </c>
      <c r="Q1802" t="s">
        <v>8339</v>
      </c>
      <c r="R1802" t="s">
        <v>8340</v>
      </c>
      <c r="S1802" s="6">
        <f t="shared" si="114"/>
        <v>42623.606134259258</v>
      </c>
      <c r="T1802" s="7">
        <f t="shared" si="115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8284</v>
      </c>
      <c r="O1803" s="8">
        <f t="shared" si="112"/>
        <v>7.2186836518046711</v>
      </c>
      <c r="P1803" s="5">
        <f t="shared" si="113"/>
        <v>63.648648648648646</v>
      </c>
      <c r="Q1803" t="s">
        <v>8339</v>
      </c>
      <c r="R1803" t="s">
        <v>8340</v>
      </c>
      <c r="S1803" s="6">
        <f t="shared" si="114"/>
        <v>42321.660509259258</v>
      </c>
      <c r="T1803" s="7">
        <f t="shared" si="115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8284</v>
      </c>
      <c r="O1804" s="8">
        <f t="shared" si="112"/>
        <v>2.0624631703005303</v>
      </c>
      <c r="P1804" s="5">
        <f t="shared" si="113"/>
        <v>94.277777777777771</v>
      </c>
      <c r="Q1804" t="s">
        <v>8339</v>
      </c>
      <c r="R1804" t="s">
        <v>8340</v>
      </c>
      <c r="S1804" s="6">
        <f t="shared" si="114"/>
        <v>42159.47256944445</v>
      </c>
      <c r="T1804" s="7">
        <f t="shared" si="115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8284</v>
      </c>
      <c r="O1805" s="8">
        <f t="shared" si="112"/>
        <v>3.2467532467532467</v>
      </c>
      <c r="P1805" s="5">
        <f t="shared" si="113"/>
        <v>71.86666666666666</v>
      </c>
      <c r="Q1805" t="s">
        <v>8339</v>
      </c>
      <c r="R1805" t="s">
        <v>8340</v>
      </c>
      <c r="S1805" s="6">
        <f t="shared" si="114"/>
        <v>42018.071550925932</v>
      </c>
      <c r="T1805" s="7">
        <f t="shared" si="115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8284</v>
      </c>
      <c r="O1806" s="8">
        <f t="shared" si="112"/>
        <v>2.8429933969185619</v>
      </c>
      <c r="P1806" s="5">
        <f t="shared" si="113"/>
        <v>104.84615384615384</v>
      </c>
      <c r="Q1806" t="s">
        <v>8339</v>
      </c>
      <c r="R1806" t="s">
        <v>8340</v>
      </c>
      <c r="S1806" s="6">
        <f t="shared" si="114"/>
        <v>42282.678287037037</v>
      </c>
      <c r="T1806" s="7">
        <f t="shared" si="115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8284</v>
      </c>
      <c r="O1807" s="8">
        <f t="shared" si="112"/>
        <v>2.7469173483091196</v>
      </c>
      <c r="P1807" s="5">
        <f t="shared" si="113"/>
        <v>67.139344262295083</v>
      </c>
      <c r="Q1807" t="s">
        <v>8339</v>
      </c>
      <c r="R1807" t="s">
        <v>8340</v>
      </c>
      <c r="S1807" s="6">
        <f t="shared" si="114"/>
        <v>42247.803912037038</v>
      </c>
      <c r="T1807" s="7">
        <f t="shared" si="115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8284</v>
      </c>
      <c r="O1808" s="8">
        <f t="shared" si="112"/>
        <v>33.840947546531304</v>
      </c>
      <c r="P1808" s="5">
        <f t="shared" si="113"/>
        <v>73.875</v>
      </c>
      <c r="Q1808" t="s">
        <v>8339</v>
      </c>
      <c r="R1808" t="s">
        <v>8340</v>
      </c>
      <c r="S1808" s="6">
        <f t="shared" si="114"/>
        <v>41877.638298611113</v>
      </c>
      <c r="T1808" s="7">
        <f t="shared" si="115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8284</v>
      </c>
      <c r="O1809" s="8">
        <f t="shared" si="112"/>
        <v>9.0415913200723335</v>
      </c>
      <c r="P1809" s="5">
        <f t="shared" si="113"/>
        <v>69.125</v>
      </c>
      <c r="Q1809" t="s">
        <v>8339</v>
      </c>
      <c r="R1809" t="s">
        <v>8340</v>
      </c>
      <c r="S1809" s="6">
        <f t="shared" si="114"/>
        <v>41880.068437499998</v>
      </c>
      <c r="T1809" s="7">
        <f t="shared" si="115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8284</v>
      </c>
      <c r="O1810" s="8">
        <f t="shared" si="112"/>
        <v>2.4150422632396067</v>
      </c>
      <c r="P1810" s="5">
        <f t="shared" si="113"/>
        <v>120.77083333333333</v>
      </c>
      <c r="Q1810" t="s">
        <v>8339</v>
      </c>
      <c r="R1810" t="s">
        <v>8340</v>
      </c>
      <c r="S1810" s="6">
        <f t="shared" si="114"/>
        <v>42742.680902777778</v>
      </c>
      <c r="T1810" s="7">
        <f t="shared" si="115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8284</v>
      </c>
      <c r="O1811" s="8">
        <f t="shared" si="112"/>
        <v>9.2105263157894743</v>
      </c>
      <c r="P1811" s="5">
        <f t="shared" si="113"/>
        <v>42.222222222222221</v>
      </c>
      <c r="Q1811" t="s">
        <v>8339</v>
      </c>
      <c r="R1811" t="s">
        <v>8340</v>
      </c>
      <c r="S1811" s="6">
        <f t="shared" si="114"/>
        <v>42029.907858796301</v>
      </c>
      <c r="T1811" s="7">
        <f t="shared" si="115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8284</v>
      </c>
      <c r="O1812" s="8">
        <f t="shared" si="112"/>
        <v>30</v>
      </c>
      <c r="P1812" s="5">
        <f t="shared" si="113"/>
        <v>7.5</v>
      </c>
      <c r="Q1812" t="s">
        <v>8339</v>
      </c>
      <c r="R1812" t="s">
        <v>8340</v>
      </c>
      <c r="S1812" s="6">
        <f t="shared" si="114"/>
        <v>41860.91002314815</v>
      </c>
      <c r="T1812" s="7">
        <f t="shared" si="115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8284</v>
      </c>
      <c r="O1813" s="8">
        <f t="shared" si="112"/>
        <v>1350</v>
      </c>
      <c r="P1813" s="5">
        <f t="shared" si="113"/>
        <v>1.5384615384615385</v>
      </c>
      <c r="Q1813" t="s">
        <v>8339</v>
      </c>
      <c r="R1813" t="s">
        <v>8340</v>
      </c>
      <c r="S1813" s="6">
        <f t="shared" si="114"/>
        <v>41876.433680555558</v>
      </c>
      <c r="T1813" s="7">
        <f t="shared" si="115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8284</v>
      </c>
      <c r="O1814" s="8">
        <f t="shared" si="112"/>
        <v>7.5144508670520231</v>
      </c>
      <c r="P1814" s="5">
        <f t="shared" si="113"/>
        <v>37.608695652173914</v>
      </c>
      <c r="Q1814" t="s">
        <v>8339</v>
      </c>
      <c r="R1814" t="s">
        <v>8340</v>
      </c>
      <c r="S1814" s="6">
        <f t="shared" si="114"/>
        <v>42524.318703703699</v>
      </c>
      <c r="T1814" s="7">
        <f t="shared" si="115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8284</v>
      </c>
      <c r="O1815" s="8" t="e">
        <f t="shared" si="112"/>
        <v>#DIV/0!</v>
      </c>
      <c r="P1815" s="5" t="e">
        <f t="shared" si="113"/>
        <v>#DIV/0!</v>
      </c>
      <c r="Q1815" t="s">
        <v>8339</v>
      </c>
      <c r="R1815" t="s">
        <v>8340</v>
      </c>
      <c r="S1815" s="6">
        <f t="shared" si="114"/>
        <v>41829.889027777775</v>
      </c>
      <c r="T1815" s="7">
        <f t="shared" si="115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8284</v>
      </c>
      <c r="O1816" s="8">
        <f t="shared" si="112"/>
        <v>2.0332090816672315</v>
      </c>
      <c r="P1816" s="5">
        <f t="shared" si="113"/>
        <v>42.157142857142858</v>
      </c>
      <c r="Q1816" t="s">
        <v>8339</v>
      </c>
      <c r="R1816" t="s">
        <v>8340</v>
      </c>
      <c r="S1816" s="6">
        <f t="shared" si="114"/>
        <v>42033.314074074078</v>
      </c>
      <c r="T1816" s="7">
        <f t="shared" si="115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8284</v>
      </c>
      <c r="O1817" s="8" t="e">
        <f t="shared" si="112"/>
        <v>#DIV/0!</v>
      </c>
      <c r="P1817" s="5" t="e">
        <f t="shared" si="113"/>
        <v>#DIV/0!</v>
      </c>
      <c r="Q1817" t="s">
        <v>8339</v>
      </c>
      <c r="R1817" t="s">
        <v>8340</v>
      </c>
      <c r="S1817" s="6">
        <f t="shared" si="114"/>
        <v>42172.906678240746</v>
      </c>
      <c r="T1817" s="7">
        <f t="shared" si="115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8284</v>
      </c>
      <c r="O1818" s="8">
        <f t="shared" si="112"/>
        <v>49.115913555992144</v>
      </c>
      <c r="P1818" s="5">
        <f t="shared" si="113"/>
        <v>84.833333333333329</v>
      </c>
      <c r="Q1818" t="s">
        <v>8339</v>
      </c>
      <c r="R1818" t="s">
        <v>8340</v>
      </c>
      <c r="S1818" s="6">
        <f t="shared" si="114"/>
        <v>42548.876192129625</v>
      </c>
      <c r="T1818" s="7">
        <f t="shared" si="115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8284</v>
      </c>
      <c r="O1819" s="8">
        <f t="shared" si="112"/>
        <v>1.9110308949994692</v>
      </c>
      <c r="P1819" s="5">
        <f t="shared" si="113"/>
        <v>94.19</v>
      </c>
      <c r="Q1819" t="s">
        <v>8339</v>
      </c>
      <c r="R1819" t="s">
        <v>8340</v>
      </c>
      <c r="S1819" s="6">
        <f t="shared" si="114"/>
        <v>42705.662118055552</v>
      </c>
      <c r="T1819" s="7">
        <f t="shared" si="115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8284</v>
      </c>
      <c r="O1820" s="8" t="e">
        <f t="shared" si="112"/>
        <v>#DIV/0!</v>
      </c>
      <c r="P1820" s="5" t="e">
        <f t="shared" si="113"/>
        <v>#DIV/0!</v>
      </c>
      <c r="Q1820" t="s">
        <v>8339</v>
      </c>
      <c r="R1820" t="s">
        <v>8340</v>
      </c>
      <c r="S1820" s="6">
        <f t="shared" si="114"/>
        <v>42067.234375</v>
      </c>
      <c r="T1820" s="7">
        <f t="shared" si="115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8284</v>
      </c>
      <c r="O1821" s="8">
        <f t="shared" si="112"/>
        <v>48</v>
      </c>
      <c r="P1821" s="5">
        <f t="shared" si="113"/>
        <v>6.25</v>
      </c>
      <c r="Q1821" t="s">
        <v>8339</v>
      </c>
      <c r="R1821" t="s">
        <v>8340</v>
      </c>
      <c r="S1821" s="6">
        <f t="shared" si="114"/>
        <v>41820.752268518518</v>
      </c>
      <c r="T1821" s="7">
        <f t="shared" si="115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8284</v>
      </c>
      <c r="O1822" s="8">
        <f t="shared" si="112"/>
        <v>15.231400117164617</v>
      </c>
      <c r="P1822" s="5">
        <f t="shared" si="113"/>
        <v>213.375</v>
      </c>
      <c r="Q1822" t="s">
        <v>8339</v>
      </c>
      <c r="R1822" t="s">
        <v>8340</v>
      </c>
      <c r="S1822" s="6">
        <f t="shared" si="114"/>
        <v>42065.084375000006</v>
      </c>
      <c r="T1822" s="7">
        <f t="shared" si="115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8275</v>
      </c>
      <c r="O1823" s="8">
        <f t="shared" si="112"/>
        <v>0.74134479946623177</v>
      </c>
      <c r="P1823" s="5">
        <f t="shared" si="113"/>
        <v>59.162280701754383</v>
      </c>
      <c r="Q1823" t="s">
        <v>8326</v>
      </c>
      <c r="R1823" t="s">
        <v>8327</v>
      </c>
      <c r="S1823" s="6">
        <f t="shared" si="114"/>
        <v>40926.319062499999</v>
      </c>
      <c r="T1823" s="7">
        <f t="shared" si="115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8275</v>
      </c>
      <c r="O1824" s="8">
        <f t="shared" si="112"/>
        <v>1</v>
      </c>
      <c r="P1824" s="5">
        <f t="shared" si="113"/>
        <v>27.272727272727273</v>
      </c>
      <c r="Q1824" t="s">
        <v>8326</v>
      </c>
      <c r="R1824" t="s">
        <v>8327</v>
      </c>
      <c r="S1824" s="6">
        <f t="shared" si="114"/>
        <v>41634.797013888885</v>
      </c>
      <c r="T1824" s="7">
        <f t="shared" si="115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8275</v>
      </c>
      <c r="O1825" s="8">
        <f t="shared" si="112"/>
        <v>0.86313193588162762</v>
      </c>
      <c r="P1825" s="5">
        <f t="shared" si="113"/>
        <v>24.575757575757574</v>
      </c>
      <c r="Q1825" t="s">
        <v>8326</v>
      </c>
      <c r="R1825" t="s">
        <v>8327</v>
      </c>
      <c r="S1825" s="6">
        <f t="shared" si="114"/>
        <v>41176.684907407405</v>
      </c>
      <c r="T1825" s="7">
        <f t="shared" si="115"/>
        <v>41206.684907407405</v>
      </c>
    </row>
    <row r="1826" spans="1:20" ht="15.7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8275</v>
      </c>
      <c r="O1826" s="8">
        <f t="shared" si="112"/>
        <v>0.99933377748167884</v>
      </c>
      <c r="P1826" s="5">
        <f t="shared" si="113"/>
        <v>75.05</v>
      </c>
      <c r="Q1826" t="s">
        <v>8326</v>
      </c>
      <c r="R1826" t="s">
        <v>8327</v>
      </c>
      <c r="S1826" s="6">
        <f t="shared" si="114"/>
        <v>41626.916284722225</v>
      </c>
      <c r="T1826" s="7">
        <f t="shared" si="115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8275</v>
      </c>
      <c r="O1827" s="8">
        <f t="shared" si="112"/>
        <v>0.95192765349833408</v>
      </c>
      <c r="P1827" s="5">
        <f t="shared" si="113"/>
        <v>42.02</v>
      </c>
      <c r="Q1827" t="s">
        <v>8326</v>
      </c>
      <c r="R1827" t="s">
        <v>8327</v>
      </c>
      <c r="S1827" s="6">
        <f t="shared" si="114"/>
        <v>41443.83452546296</v>
      </c>
      <c r="T1827" s="7">
        <f t="shared" si="115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8275</v>
      </c>
      <c r="O1828" s="8">
        <f t="shared" si="112"/>
        <v>0.99009900990099009</v>
      </c>
      <c r="P1828" s="5">
        <f t="shared" si="113"/>
        <v>53.157894736842103</v>
      </c>
      <c r="Q1828" t="s">
        <v>8326</v>
      </c>
      <c r="R1828" t="s">
        <v>8327</v>
      </c>
      <c r="S1828" s="6">
        <f t="shared" si="114"/>
        <v>41657.923807870371</v>
      </c>
      <c r="T1828" s="7">
        <f t="shared" si="115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8275</v>
      </c>
      <c r="O1829" s="8">
        <f t="shared" si="112"/>
        <v>0.99341860176331798</v>
      </c>
      <c r="P1829" s="5">
        <f t="shared" si="113"/>
        <v>83.885416666666671</v>
      </c>
      <c r="Q1829" t="s">
        <v>8326</v>
      </c>
      <c r="R1829" t="s">
        <v>8327</v>
      </c>
      <c r="S1829" s="6">
        <f t="shared" si="114"/>
        <v>40555.325937499998</v>
      </c>
      <c r="T1829" s="7">
        <f t="shared" si="115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8275</v>
      </c>
      <c r="O1830" s="8">
        <f t="shared" si="112"/>
        <v>0.99840255591054317</v>
      </c>
      <c r="P1830" s="5">
        <f t="shared" si="113"/>
        <v>417.33333333333331</v>
      </c>
      <c r="Q1830" t="s">
        <v>8326</v>
      </c>
      <c r="R1830" t="s">
        <v>8327</v>
      </c>
      <c r="S1830" s="6">
        <f t="shared" si="114"/>
        <v>41736.899652777778</v>
      </c>
      <c r="T1830" s="7">
        <f t="shared" si="115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8275</v>
      </c>
      <c r="O1831" s="8">
        <f t="shared" si="112"/>
        <v>0.59994000599940001</v>
      </c>
      <c r="P1831" s="5">
        <f t="shared" si="113"/>
        <v>75.765151515151516</v>
      </c>
      <c r="Q1831" t="s">
        <v>8326</v>
      </c>
      <c r="R1831" t="s">
        <v>8327</v>
      </c>
      <c r="S1831" s="6">
        <f t="shared" si="114"/>
        <v>40516.087627314817</v>
      </c>
      <c r="T1831" s="7">
        <f t="shared" si="115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8275</v>
      </c>
      <c r="O1832" s="8">
        <f t="shared" si="112"/>
        <v>0.98489822718319109</v>
      </c>
      <c r="P1832" s="5">
        <f t="shared" si="113"/>
        <v>67.389380530973455</v>
      </c>
      <c r="Q1832" t="s">
        <v>8326</v>
      </c>
      <c r="R1832" t="s">
        <v>8327</v>
      </c>
      <c r="S1832" s="6">
        <f t="shared" si="114"/>
        <v>41664.684108796297</v>
      </c>
      <c r="T1832" s="7">
        <f t="shared" si="115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8275</v>
      </c>
      <c r="O1833" s="8">
        <f t="shared" si="112"/>
        <v>0.970873786407767</v>
      </c>
      <c r="P1833" s="5">
        <f t="shared" si="113"/>
        <v>73.571428571428569</v>
      </c>
      <c r="Q1833" t="s">
        <v>8326</v>
      </c>
      <c r="R1833" t="s">
        <v>8327</v>
      </c>
      <c r="S1833" s="6">
        <f t="shared" si="114"/>
        <v>41026.996099537035</v>
      </c>
      <c r="T1833" s="7">
        <f t="shared" si="115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8275</v>
      </c>
      <c r="O1834" s="8">
        <f t="shared" si="112"/>
        <v>0.7</v>
      </c>
      <c r="P1834" s="5">
        <f t="shared" si="113"/>
        <v>25</v>
      </c>
      <c r="Q1834" t="s">
        <v>8326</v>
      </c>
      <c r="R1834" t="s">
        <v>8327</v>
      </c>
      <c r="S1834" s="6">
        <f t="shared" si="114"/>
        <v>40576.539664351854</v>
      </c>
      <c r="T1834" s="7">
        <f t="shared" si="115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8275</v>
      </c>
      <c r="O1835" s="8">
        <f t="shared" si="112"/>
        <v>0.38095238095238093</v>
      </c>
      <c r="P1835" s="5">
        <f t="shared" si="113"/>
        <v>42</v>
      </c>
      <c r="Q1835" t="s">
        <v>8326</v>
      </c>
      <c r="R1835" t="s">
        <v>8327</v>
      </c>
      <c r="S1835" s="6">
        <f t="shared" si="114"/>
        <v>41303.044016203705</v>
      </c>
      <c r="T1835" s="7">
        <f t="shared" si="115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8275</v>
      </c>
      <c r="O1836" s="8">
        <f t="shared" si="112"/>
        <v>0.84709868699703517</v>
      </c>
      <c r="P1836" s="5">
        <f t="shared" si="113"/>
        <v>131.16666666666666</v>
      </c>
      <c r="Q1836" t="s">
        <v>8326</v>
      </c>
      <c r="R1836" t="s">
        <v>8327</v>
      </c>
      <c r="S1836" s="6">
        <f t="shared" si="114"/>
        <v>41988.964062500003</v>
      </c>
      <c r="T1836" s="7">
        <f t="shared" si="115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8275</v>
      </c>
      <c r="O1837" s="8">
        <f t="shared" si="112"/>
        <v>0.96153846153846156</v>
      </c>
      <c r="P1837" s="5">
        <f t="shared" si="113"/>
        <v>47.272727272727273</v>
      </c>
      <c r="Q1837" t="s">
        <v>8326</v>
      </c>
      <c r="R1837" t="s">
        <v>8327</v>
      </c>
      <c r="S1837" s="6">
        <f t="shared" si="114"/>
        <v>42430.702210648145</v>
      </c>
      <c r="T1837" s="7">
        <f t="shared" si="115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8275</v>
      </c>
      <c r="O1838" s="8">
        <f t="shared" si="112"/>
        <v>0.49915144254766897</v>
      </c>
      <c r="P1838" s="5">
        <f t="shared" si="113"/>
        <v>182.12727272727273</v>
      </c>
      <c r="Q1838" t="s">
        <v>8326</v>
      </c>
      <c r="R1838" t="s">
        <v>8327</v>
      </c>
      <c r="S1838" s="6">
        <f t="shared" si="114"/>
        <v>41305.809363425928</v>
      </c>
      <c r="T1838" s="7">
        <f t="shared" si="115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8275</v>
      </c>
      <c r="O1839" s="8">
        <f t="shared" si="112"/>
        <v>0.32590983161325365</v>
      </c>
      <c r="P1839" s="5">
        <f t="shared" si="113"/>
        <v>61.366666666666667</v>
      </c>
      <c r="Q1839" t="s">
        <v>8326</v>
      </c>
      <c r="R1839" t="s">
        <v>8327</v>
      </c>
      <c r="S1839" s="6">
        <f t="shared" si="114"/>
        <v>40926.047858796301</v>
      </c>
      <c r="T1839" s="7">
        <f t="shared" si="115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8275</v>
      </c>
      <c r="O1840" s="8">
        <f t="shared" si="112"/>
        <v>0.99851221679697255</v>
      </c>
      <c r="P1840" s="5">
        <f t="shared" si="113"/>
        <v>35.767499999999998</v>
      </c>
      <c r="Q1840" t="s">
        <v>8326</v>
      </c>
      <c r="R1840" t="s">
        <v>8327</v>
      </c>
      <c r="S1840" s="6">
        <f t="shared" si="114"/>
        <v>40788.786539351851</v>
      </c>
      <c r="T1840" s="7">
        <f t="shared" si="115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8275</v>
      </c>
      <c r="O1841" s="8">
        <f t="shared" si="112"/>
        <v>0.48709206039941549</v>
      </c>
      <c r="P1841" s="5">
        <f t="shared" si="113"/>
        <v>45.62222222222222</v>
      </c>
      <c r="Q1841" t="s">
        <v>8326</v>
      </c>
      <c r="R1841" t="s">
        <v>8327</v>
      </c>
      <c r="S1841" s="6">
        <f t="shared" si="114"/>
        <v>42614.722013888888</v>
      </c>
      <c r="T1841" s="7">
        <f t="shared" si="115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8275</v>
      </c>
      <c r="O1842" s="8">
        <f t="shared" si="112"/>
        <v>0.91836734693877553</v>
      </c>
      <c r="P1842" s="5">
        <f t="shared" si="113"/>
        <v>75.384615384615387</v>
      </c>
      <c r="Q1842" t="s">
        <v>8326</v>
      </c>
      <c r="R1842" t="s">
        <v>8327</v>
      </c>
      <c r="S1842" s="6">
        <f t="shared" si="114"/>
        <v>41382.096180555556</v>
      </c>
      <c r="T1842" s="7">
        <f t="shared" si="115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8275</v>
      </c>
      <c r="O1843" s="8">
        <f t="shared" si="112"/>
        <v>0.98280098280098283</v>
      </c>
      <c r="P1843" s="5">
        <f t="shared" si="113"/>
        <v>50.875</v>
      </c>
      <c r="Q1843" t="s">
        <v>8326</v>
      </c>
      <c r="R1843" t="s">
        <v>8327</v>
      </c>
      <c r="S1843" s="6">
        <f t="shared" si="114"/>
        <v>41745.84542824074</v>
      </c>
      <c r="T1843" s="7">
        <f t="shared" si="115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8275</v>
      </c>
      <c r="O1844" s="8">
        <f t="shared" si="112"/>
        <v>0.79840319361277445</v>
      </c>
      <c r="P1844" s="5">
        <f t="shared" si="113"/>
        <v>119.28571428571429</v>
      </c>
      <c r="Q1844" t="s">
        <v>8326</v>
      </c>
      <c r="R1844" t="s">
        <v>8327</v>
      </c>
      <c r="S1844" s="6">
        <f t="shared" si="114"/>
        <v>42031.631724537037</v>
      </c>
      <c r="T1844" s="7">
        <f t="shared" si="115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8275</v>
      </c>
      <c r="O1845" s="8">
        <f t="shared" si="112"/>
        <v>0.80641194263830562</v>
      </c>
      <c r="P1845" s="5">
        <f t="shared" si="113"/>
        <v>92.541865671641801</v>
      </c>
      <c r="Q1845" t="s">
        <v>8326</v>
      </c>
      <c r="R1845" t="s">
        <v>8327</v>
      </c>
      <c r="S1845" s="6">
        <f t="shared" si="114"/>
        <v>40564.994837962964</v>
      </c>
      <c r="T1845" s="7">
        <f t="shared" si="115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8275</v>
      </c>
      <c r="O1846" s="8">
        <f t="shared" si="112"/>
        <v>0.98619329388560162</v>
      </c>
      <c r="P1846" s="5">
        <f t="shared" si="113"/>
        <v>76.05</v>
      </c>
      <c r="Q1846" t="s">
        <v>8326</v>
      </c>
      <c r="R1846" t="s">
        <v>8327</v>
      </c>
      <c r="S1846" s="6">
        <f t="shared" si="114"/>
        <v>40666.973541666666</v>
      </c>
      <c r="T1846" s="7">
        <f t="shared" si="115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8275</v>
      </c>
      <c r="O1847" s="8">
        <f t="shared" si="112"/>
        <v>1</v>
      </c>
      <c r="P1847" s="5">
        <f t="shared" si="113"/>
        <v>52.631578947368418</v>
      </c>
      <c r="Q1847" t="s">
        <v>8326</v>
      </c>
      <c r="R1847" t="s">
        <v>8327</v>
      </c>
      <c r="S1847" s="6">
        <f t="shared" si="114"/>
        <v>42523.333310185189</v>
      </c>
      <c r="T1847" s="7">
        <f t="shared" si="115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8275</v>
      </c>
      <c r="O1848" s="8">
        <f t="shared" si="112"/>
        <v>0.72502295906037029</v>
      </c>
      <c r="P1848" s="5">
        <f t="shared" si="113"/>
        <v>98.990430622009569</v>
      </c>
      <c r="Q1848" t="s">
        <v>8326</v>
      </c>
      <c r="R1848" t="s">
        <v>8327</v>
      </c>
      <c r="S1848" s="6">
        <f t="shared" si="114"/>
        <v>41228.650196759263</v>
      </c>
      <c r="T1848" s="7">
        <f t="shared" si="115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8275</v>
      </c>
      <c r="O1849" s="8">
        <f t="shared" si="112"/>
        <v>0.82726671078755787</v>
      </c>
      <c r="P1849" s="5">
        <f t="shared" si="113"/>
        <v>79.526315789473685</v>
      </c>
      <c r="Q1849" t="s">
        <v>8326</v>
      </c>
      <c r="R1849" t="s">
        <v>8327</v>
      </c>
      <c r="S1849" s="6">
        <f t="shared" si="114"/>
        <v>42094.236481481479</v>
      </c>
      <c r="T1849" s="7">
        <f t="shared" si="115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8275</v>
      </c>
      <c r="O1850" s="8">
        <f t="shared" si="112"/>
        <v>0.93138776777398324</v>
      </c>
      <c r="P1850" s="5">
        <f t="shared" si="113"/>
        <v>134.20833333333334</v>
      </c>
      <c r="Q1850" t="s">
        <v>8326</v>
      </c>
      <c r="R1850" t="s">
        <v>8327</v>
      </c>
      <c r="S1850" s="6">
        <f t="shared" si="114"/>
        <v>40691.788055555553</v>
      </c>
      <c r="T1850" s="7">
        <f t="shared" si="115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8275</v>
      </c>
      <c r="O1851" s="8">
        <f t="shared" si="112"/>
        <v>0.99667774086378735</v>
      </c>
      <c r="P1851" s="5">
        <f t="shared" si="113"/>
        <v>37.625</v>
      </c>
      <c r="Q1851" t="s">
        <v>8326</v>
      </c>
      <c r="R1851" t="s">
        <v>8327</v>
      </c>
      <c r="S1851" s="6">
        <f t="shared" si="114"/>
        <v>41169.845590277779</v>
      </c>
      <c r="T1851" s="7">
        <f t="shared" si="115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8275</v>
      </c>
      <c r="O1852" s="8">
        <f t="shared" si="112"/>
        <v>0.98500601948123012</v>
      </c>
      <c r="P1852" s="5">
        <f t="shared" si="113"/>
        <v>51.044692737430168</v>
      </c>
      <c r="Q1852" t="s">
        <v>8326</v>
      </c>
      <c r="R1852" t="s">
        <v>8327</v>
      </c>
      <c r="S1852" s="6">
        <f t="shared" si="114"/>
        <v>41800.959490740745</v>
      </c>
      <c r="T1852" s="7">
        <f t="shared" si="115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8275</v>
      </c>
      <c r="O1853" s="8">
        <f t="shared" si="112"/>
        <v>0.99923136049192929</v>
      </c>
      <c r="P1853" s="5">
        <f t="shared" si="113"/>
        <v>50.03846153846154</v>
      </c>
      <c r="Q1853" t="s">
        <v>8326</v>
      </c>
      <c r="R1853" t="s">
        <v>8327</v>
      </c>
      <c r="S1853" s="6">
        <f t="shared" si="114"/>
        <v>41827.906689814816</v>
      </c>
      <c r="T1853" s="7">
        <f t="shared" si="115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8275</v>
      </c>
      <c r="O1854" s="8">
        <f t="shared" si="112"/>
        <v>0.85494442861214026</v>
      </c>
      <c r="P1854" s="5">
        <f t="shared" si="113"/>
        <v>133.93129770992365</v>
      </c>
      <c r="Q1854" t="s">
        <v>8326</v>
      </c>
      <c r="R1854" t="s">
        <v>8327</v>
      </c>
      <c r="S1854" s="6">
        <f t="shared" si="114"/>
        <v>42081.77143518519</v>
      </c>
      <c r="T1854" s="7">
        <f t="shared" si="115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8275</v>
      </c>
      <c r="O1855" s="8">
        <f t="shared" si="112"/>
        <v>0.98159509202453987</v>
      </c>
      <c r="P1855" s="5">
        <f t="shared" si="113"/>
        <v>58.214285714285715</v>
      </c>
      <c r="Q1855" t="s">
        <v>8326</v>
      </c>
      <c r="R1855" t="s">
        <v>8327</v>
      </c>
      <c r="S1855" s="6">
        <f t="shared" si="114"/>
        <v>41177.060381944444</v>
      </c>
      <c r="T1855" s="7">
        <f t="shared" si="115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8275</v>
      </c>
      <c r="O1856" s="8">
        <f t="shared" si="112"/>
        <v>0.97920495086023163</v>
      </c>
      <c r="P1856" s="5">
        <f t="shared" si="113"/>
        <v>88.037643678160919</v>
      </c>
      <c r="Q1856" t="s">
        <v>8326</v>
      </c>
      <c r="R1856" t="s">
        <v>8327</v>
      </c>
      <c r="S1856" s="6">
        <f t="shared" si="114"/>
        <v>41388.021261574075</v>
      </c>
      <c r="T1856" s="7">
        <f t="shared" si="115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8275</v>
      </c>
      <c r="O1857" s="8">
        <f t="shared" si="112"/>
        <v>0.64910208780904677</v>
      </c>
      <c r="P1857" s="5">
        <f t="shared" si="113"/>
        <v>70.576753926701571</v>
      </c>
      <c r="Q1857" t="s">
        <v>8326</v>
      </c>
      <c r="R1857" t="s">
        <v>8327</v>
      </c>
      <c r="S1857" s="6">
        <f t="shared" si="114"/>
        <v>41600.538657407407</v>
      </c>
      <c r="T1857" s="7">
        <f t="shared" si="115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8275</v>
      </c>
      <c r="O1858" s="8">
        <f t="shared" si="112"/>
        <v>0.98765432098765427</v>
      </c>
      <c r="P1858" s="5">
        <f t="shared" si="113"/>
        <v>53.289473684210527</v>
      </c>
      <c r="Q1858" t="s">
        <v>8326</v>
      </c>
      <c r="R1858" t="s">
        <v>8327</v>
      </c>
      <c r="S1858" s="6">
        <f t="shared" si="114"/>
        <v>41817.854999999996</v>
      </c>
      <c r="T1858" s="7">
        <f t="shared" si="115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8275</v>
      </c>
      <c r="O1859" s="8">
        <f t="shared" ref="O1859:O1922" si="116">D1859/E1859</f>
        <v>1</v>
      </c>
      <c r="P1859" s="5">
        <f t="shared" ref="P1859:P1922" si="117">E1859/L1859</f>
        <v>136.36363636363637</v>
      </c>
      <c r="Q1859" t="s">
        <v>8326</v>
      </c>
      <c r="R1859" t="s">
        <v>8327</v>
      </c>
      <c r="S1859" s="6">
        <f t="shared" ref="S1859:S1922" si="118">(((J1859/60)/60)/24)+DATE(1970,1,1)</f>
        <v>41864.76866898148</v>
      </c>
      <c r="T1859" s="7">
        <f t="shared" ref="T1859:T1922" si="119">(((I1859/60)/60)/24)+DATE(1970,1,1)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8275</v>
      </c>
      <c r="O1860" s="8">
        <f t="shared" si="116"/>
        <v>0.91955706730888598</v>
      </c>
      <c r="P1860" s="5">
        <f t="shared" si="117"/>
        <v>40.547315436241611</v>
      </c>
      <c r="Q1860" t="s">
        <v>8326</v>
      </c>
      <c r="R1860" t="s">
        <v>8327</v>
      </c>
      <c r="S1860" s="6">
        <f t="shared" si="118"/>
        <v>40833.200474537036</v>
      </c>
      <c r="T1860" s="7">
        <f t="shared" si="11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8275</v>
      </c>
      <c r="O1861" s="8">
        <f t="shared" si="116"/>
        <v>0.75853350189633373</v>
      </c>
      <c r="P1861" s="5">
        <f t="shared" si="117"/>
        <v>70.625</v>
      </c>
      <c r="Q1861" t="s">
        <v>8326</v>
      </c>
      <c r="R1861" t="s">
        <v>8327</v>
      </c>
      <c r="S1861" s="6">
        <f t="shared" si="118"/>
        <v>40778.770011574074</v>
      </c>
      <c r="T1861" s="7">
        <f t="shared" si="11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8275</v>
      </c>
      <c r="O1862" s="8">
        <f t="shared" si="116"/>
        <v>0.7492507492507493</v>
      </c>
      <c r="P1862" s="5">
        <f t="shared" si="117"/>
        <v>52.684210526315788</v>
      </c>
      <c r="Q1862" t="s">
        <v>8326</v>
      </c>
      <c r="R1862" t="s">
        <v>8327</v>
      </c>
      <c r="S1862" s="6">
        <f t="shared" si="118"/>
        <v>41655.709305555552</v>
      </c>
      <c r="T1862" s="7">
        <f t="shared" si="119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8282</v>
      </c>
      <c r="O1863" s="8" t="e">
        <f t="shared" si="116"/>
        <v>#DIV/0!</v>
      </c>
      <c r="P1863" s="5" t="e">
        <f t="shared" si="117"/>
        <v>#DIV/0!</v>
      </c>
      <c r="Q1863" t="s">
        <v>8334</v>
      </c>
      <c r="R1863" t="s">
        <v>8336</v>
      </c>
      <c r="S1863" s="6">
        <f t="shared" si="118"/>
        <v>42000.300243055557</v>
      </c>
      <c r="T1863" s="7">
        <f t="shared" si="11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8282</v>
      </c>
      <c r="O1864" s="8">
        <f t="shared" si="116"/>
        <v>12.371134020618557</v>
      </c>
      <c r="P1864" s="5">
        <f t="shared" si="117"/>
        <v>90.9375</v>
      </c>
      <c r="Q1864" t="s">
        <v>8334</v>
      </c>
      <c r="R1864" t="s">
        <v>8336</v>
      </c>
      <c r="S1864" s="6">
        <f t="shared" si="118"/>
        <v>42755.492754629624</v>
      </c>
      <c r="T1864" s="7">
        <f t="shared" si="11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8282</v>
      </c>
      <c r="O1865" s="8">
        <f t="shared" si="116"/>
        <v>250</v>
      </c>
      <c r="P1865" s="5">
        <f t="shared" si="117"/>
        <v>5</v>
      </c>
      <c r="Q1865" t="s">
        <v>8334</v>
      </c>
      <c r="R1865" t="s">
        <v>8336</v>
      </c>
      <c r="S1865" s="6">
        <f t="shared" si="118"/>
        <v>41772.797280092593</v>
      </c>
      <c r="T1865" s="7">
        <f t="shared" si="11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8282</v>
      </c>
      <c r="O1866" s="8">
        <f t="shared" si="116"/>
        <v>2.3314203730272598</v>
      </c>
      <c r="P1866" s="5">
        <f t="shared" si="117"/>
        <v>58.083333333333336</v>
      </c>
      <c r="Q1866" t="s">
        <v>8334</v>
      </c>
      <c r="R1866" t="s">
        <v>8336</v>
      </c>
      <c r="S1866" s="6">
        <f t="shared" si="118"/>
        <v>41733.716435185182</v>
      </c>
      <c r="T1866" s="7">
        <f t="shared" si="11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8282</v>
      </c>
      <c r="O1867" s="8">
        <f t="shared" si="116"/>
        <v>27500</v>
      </c>
      <c r="P1867" s="5">
        <f t="shared" si="117"/>
        <v>2</v>
      </c>
      <c r="Q1867" t="s">
        <v>8334</v>
      </c>
      <c r="R1867" t="s">
        <v>8336</v>
      </c>
      <c r="S1867" s="6">
        <f t="shared" si="118"/>
        <v>42645.367442129631</v>
      </c>
      <c r="T1867" s="7">
        <f t="shared" si="119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8282</v>
      </c>
      <c r="O1868" s="8">
        <f t="shared" si="116"/>
        <v>200</v>
      </c>
      <c r="P1868" s="5">
        <f t="shared" si="117"/>
        <v>62.5</v>
      </c>
      <c r="Q1868" t="s">
        <v>8334</v>
      </c>
      <c r="R1868" t="s">
        <v>8336</v>
      </c>
      <c r="S1868" s="6">
        <f t="shared" si="118"/>
        <v>42742.246493055558</v>
      </c>
      <c r="T1868" s="7">
        <f t="shared" si="11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8282</v>
      </c>
      <c r="O1869" s="8">
        <f t="shared" si="116"/>
        <v>2000</v>
      </c>
      <c r="P1869" s="5">
        <f t="shared" si="117"/>
        <v>10</v>
      </c>
      <c r="Q1869" t="s">
        <v>8334</v>
      </c>
      <c r="R1869" t="s">
        <v>8336</v>
      </c>
      <c r="S1869" s="6">
        <f t="shared" si="118"/>
        <v>42649.924907407403</v>
      </c>
      <c r="T1869" s="7">
        <f t="shared" si="11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8282</v>
      </c>
      <c r="O1870" s="8">
        <f t="shared" si="116"/>
        <v>20.542317173377157</v>
      </c>
      <c r="P1870" s="5">
        <f t="shared" si="117"/>
        <v>71.588235294117652</v>
      </c>
      <c r="Q1870" t="s">
        <v>8334</v>
      </c>
      <c r="R1870" t="s">
        <v>8336</v>
      </c>
      <c r="S1870" s="6">
        <f t="shared" si="118"/>
        <v>42328.779224537036</v>
      </c>
      <c r="T1870" s="7">
        <f t="shared" si="11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8282</v>
      </c>
      <c r="O1871" s="8" t="e">
        <f t="shared" si="116"/>
        <v>#DIV/0!</v>
      </c>
      <c r="P1871" s="5" t="e">
        <f t="shared" si="117"/>
        <v>#DIV/0!</v>
      </c>
      <c r="Q1871" t="s">
        <v>8334</v>
      </c>
      <c r="R1871" t="s">
        <v>8336</v>
      </c>
      <c r="S1871" s="6">
        <f t="shared" si="118"/>
        <v>42709.002881944441</v>
      </c>
      <c r="T1871" s="7">
        <f t="shared" si="11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8282</v>
      </c>
      <c r="O1872" s="8">
        <f t="shared" si="116"/>
        <v>9.6952908587257625</v>
      </c>
      <c r="P1872" s="5">
        <f t="shared" si="117"/>
        <v>32.81818181818182</v>
      </c>
      <c r="Q1872" t="s">
        <v>8334</v>
      </c>
      <c r="R1872" t="s">
        <v>8336</v>
      </c>
      <c r="S1872" s="6">
        <f t="shared" si="118"/>
        <v>42371.355729166666</v>
      </c>
      <c r="T1872" s="7">
        <f t="shared" si="11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8282</v>
      </c>
      <c r="O1873" s="8">
        <f t="shared" si="116"/>
        <v>1.3930561508786969</v>
      </c>
      <c r="P1873" s="5">
        <f t="shared" si="117"/>
        <v>49.11578947368421</v>
      </c>
      <c r="Q1873" t="s">
        <v>8334</v>
      </c>
      <c r="R1873" t="s">
        <v>8336</v>
      </c>
      <c r="S1873" s="6">
        <f t="shared" si="118"/>
        <v>41923.783576388887</v>
      </c>
      <c r="T1873" s="7">
        <f t="shared" si="11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8282</v>
      </c>
      <c r="O1874" s="8">
        <f t="shared" si="116"/>
        <v>94.339622641509436</v>
      </c>
      <c r="P1874" s="5">
        <f t="shared" si="117"/>
        <v>16.307692307692307</v>
      </c>
      <c r="Q1874" t="s">
        <v>8334</v>
      </c>
      <c r="R1874" t="s">
        <v>8336</v>
      </c>
      <c r="S1874" s="6">
        <f t="shared" si="118"/>
        <v>42155.129652777774</v>
      </c>
      <c r="T1874" s="7">
        <f t="shared" si="11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8282</v>
      </c>
      <c r="O1875" s="8">
        <f t="shared" si="116"/>
        <v>222.22222222222223</v>
      </c>
      <c r="P1875" s="5">
        <f t="shared" si="117"/>
        <v>18</v>
      </c>
      <c r="Q1875" t="s">
        <v>8334</v>
      </c>
      <c r="R1875" t="s">
        <v>8336</v>
      </c>
      <c r="S1875" s="6">
        <f t="shared" si="118"/>
        <v>42164.615856481483</v>
      </c>
      <c r="T1875" s="7">
        <f t="shared" si="11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8282</v>
      </c>
      <c r="O1876" s="8">
        <f t="shared" si="116"/>
        <v>6153.8461538461543</v>
      </c>
      <c r="P1876" s="5">
        <f t="shared" si="117"/>
        <v>13</v>
      </c>
      <c r="Q1876" t="s">
        <v>8334</v>
      </c>
      <c r="R1876" t="s">
        <v>8336</v>
      </c>
      <c r="S1876" s="6">
        <f t="shared" si="118"/>
        <v>42529.969131944439</v>
      </c>
      <c r="T1876" s="7">
        <f t="shared" si="11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8282</v>
      </c>
      <c r="O1877" s="8">
        <f t="shared" si="116"/>
        <v>196.07843137254903</v>
      </c>
      <c r="P1877" s="5">
        <f t="shared" si="117"/>
        <v>17</v>
      </c>
      <c r="Q1877" t="s">
        <v>8334</v>
      </c>
      <c r="R1877" t="s">
        <v>8336</v>
      </c>
      <c r="S1877" s="6">
        <f t="shared" si="118"/>
        <v>42528.899398148147</v>
      </c>
      <c r="T1877" s="7">
        <f t="shared" si="11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8282</v>
      </c>
      <c r="O1878" s="8" t="e">
        <f t="shared" si="116"/>
        <v>#DIV/0!</v>
      </c>
      <c r="P1878" s="5" t="e">
        <f t="shared" si="117"/>
        <v>#DIV/0!</v>
      </c>
      <c r="Q1878" t="s">
        <v>8334</v>
      </c>
      <c r="R1878" t="s">
        <v>8336</v>
      </c>
      <c r="S1878" s="6">
        <f t="shared" si="118"/>
        <v>41776.284780092588</v>
      </c>
      <c r="T1878" s="7">
        <f t="shared" si="119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8282</v>
      </c>
      <c r="O1879" s="8" t="e">
        <f t="shared" si="116"/>
        <v>#DIV/0!</v>
      </c>
      <c r="P1879" s="5" t="e">
        <f t="shared" si="117"/>
        <v>#DIV/0!</v>
      </c>
      <c r="Q1879" t="s">
        <v>8334</v>
      </c>
      <c r="R1879" t="s">
        <v>8336</v>
      </c>
      <c r="S1879" s="6">
        <f t="shared" si="118"/>
        <v>42035.029224537036</v>
      </c>
      <c r="T1879" s="7">
        <f t="shared" si="11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8282</v>
      </c>
      <c r="O1880" s="8" t="e">
        <f t="shared" si="116"/>
        <v>#DIV/0!</v>
      </c>
      <c r="P1880" s="5" t="e">
        <f t="shared" si="117"/>
        <v>#DIV/0!</v>
      </c>
      <c r="Q1880" t="s">
        <v>8334</v>
      </c>
      <c r="R1880" t="s">
        <v>8336</v>
      </c>
      <c r="S1880" s="6">
        <f t="shared" si="118"/>
        <v>41773.008738425924</v>
      </c>
      <c r="T1880" s="7">
        <f t="shared" si="11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8282</v>
      </c>
      <c r="O1881" s="8">
        <f t="shared" si="116"/>
        <v>833.33333333333337</v>
      </c>
      <c r="P1881" s="5">
        <f t="shared" si="117"/>
        <v>3</v>
      </c>
      <c r="Q1881" t="s">
        <v>8334</v>
      </c>
      <c r="R1881" t="s">
        <v>8336</v>
      </c>
      <c r="S1881" s="6">
        <f t="shared" si="118"/>
        <v>42413.649641203709</v>
      </c>
      <c r="T1881" s="7">
        <f t="shared" si="11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8282</v>
      </c>
      <c r="O1882" s="8">
        <f t="shared" si="116"/>
        <v>4.9800796812749004</v>
      </c>
      <c r="P1882" s="5">
        <f t="shared" si="117"/>
        <v>41.833333333333336</v>
      </c>
      <c r="Q1882" t="s">
        <v>8334</v>
      </c>
      <c r="R1882" t="s">
        <v>8336</v>
      </c>
      <c r="S1882" s="6">
        <f t="shared" si="118"/>
        <v>42430.566898148143</v>
      </c>
      <c r="T1882" s="7">
        <f t="shared" si="11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8278</v>
      </c>
      <c r="O1883" s="8">
        <f t="shared" si="116"/>
        <v>0.57909076958267824</v>
      </c>
      <c r="P1883" s="5">
        <f t="shared" si="117"/>
        <v>49.338428571428572</v>
      </c>
      <c r="Q1883" t="s">
        <v>8326</v>
      </c>
      <c r="R1883" t="s">
        <v>8330</v>
      </c>
      <c r="S1883" s="6">
        <f t="shared" si="118"/>
        <v>42043.152650462958</v>
      </c>
      <c r="T1883" s="7">
        <f t="shared" si="11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8278</v>
      </c>
      <c r="O1884" s="8">
        <f t="shared" si="116"/>
        <v>0.99112426035502954</v>
      </c>
      <c r="P1884" s="5">
        <f t="shared" si="117"/>
        <v>41.728395061728392</v>
      </c>
      <c r="Q1884" t="s">
        <v>8326</v>
      </c>
      <c r="R1884" t="s">
        <v>8330</v>
      </c>
      <c r="S1884" s="6">
        <f t="shared" si="118"/>
        <v>41067.949212962965</v>
      </c>
      <c r="T1884" s="7">
        <f t="shared" si="11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8278</v>
      </c>
      <c r="O1885" s="8">
        <f t="shared" si="116"/>
        <v>0.95415472779369626</v>
      </c>
      <c r="P1885" s="5">
        <f t="shared" si="117"/>
        <v>32.71875</v>
      </c>
      <c r="Q1885" t="s">
        <v>8326</v>
      </c>
      <c r="R1885" t="s">
        <v>8330</v>
      </c>
      <c r="S1885" s="6">
        <f t="shared" si="118"/>
        <v>40977.948009259257</v>
      </c>
      <c r="T1885" s="7">
        <f t="shared" si="11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8278</v>
      </c>
      <c r="O1886" s="8">
        <f t="shared" si="116"/>
        <v>0.74019245003700962</v>
      </c>
      <c r="P1886" s="5">
        <f t="shared" si="117"/>
        <v>51.96153846153846</v>
      </c>
      <c r="Q1886" t="s">
        <v>8326</v>
      </c>
      <c r="R1886" t="s">
        <v>8330</v>
      </c>
      <c r="S1886" s="6">
        <f t="shared" si="118"/>
        <v>41205.198321759257</v>
      </c>
      <c r="T1886" s="7">
        <f t="shared" si="11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8278</v>
      </c>
      <c r="O1887" s="8">
        <f t="shared" si="116"/>
        <v>0.85963923337091319</v>
      </c>
      <c r="P1887" s="5">
        <f t="shared" si="117"/>
        <v>50.685714285714283</v>
      </c>
      <c r="Q1887" t="s">
        <v>8326</v>
      </c>
      <c r="R1887" t="s">
        <v>8330</v>
      </c>
      <c r="S1887" s="6">
        <f t="shared" si="118"/>
        <v>41099.093865740739</v>
      </c>
      <c r="T1887" s="7">
        <f t="shared" si="11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8278</v>
      </c>
      <c r="O1888" s="8">
        <f t="shared" si="116"/>
        <v>0.97959183673469385</v>
      </c>
      <c r="P1888" s="5">
        <f t="shared" si="117"/>
        <v>42.241379310344826</v>
      </c>
      <c r="Q1888" t="s">
        <v>8326</v>
      </c>
      <c r="R1888" t="s">
        <v>8330</v>
      </c>
      <c r="S1888" s="6">
        <f t="shared" si="118"/>
        <v>41925.906689814816</v>
      </c>
      <c r="T1888" s="7">
        <f t="shared" si="11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8278</v>
      </c>
      <c r="O1889" s="8">
        <f t="shared" si="116"/>
        <v>0.8995502248875562</v>
      </c>
      <c r="P1889" s="5">
        <f t="shared" si="117"/>
        <v>416.875</v>
      </c>
      <c r="Q1889" t="s">
        <v>8326</v>
      </c>
      <c r="R1889" t="s">
        <v>8330</v>
      </c>
      <c r="S1889" s="6">
        <f t="shared" si="118"/>
        <v>42323.800138888888</v>
      </c>
      <c r="T1889" s="7">
        <f t="shared" si="11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8278</v>
      </c>
      <c r="O1890" s="8">
        <f t="shared" si="116"/>
        <v>0.60211946050096343</v>
      </c>
      <c r="P1890" s="5">
        <f t="shared" si="117"/>
        <v>46.651685393258425</v>
      </c>
      <c r="Q1890" t="s">
        <v>8326</v>
      </c>
      <c r="R1890" t="s">
        <v>8330</v>
      </c>
      <c r="S1890" s="6">
        <f t="shared" si="118"/>
        <v>40299.239953703705</v>
      </c>
      <c r="T1890" s="7">
        <f t="shared" si="11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8278</v>
      </c>
      <c r="O1891" s="8">
        <f t="shared" si="116"/>
        <v>0.93808630393996251</v>
      </c>
      <c r="P1891" s="5">
        <f t="shared" si="117"/>
        <v>48.454545454545453</v>
      </c>
      <c r="Q1891" t="s">
        <v>8326</v>
      </c>
      <c r="R1891" t="s">
        <v>8330</v>
      </c>
      <c r="S1891" s="6">
        <f t="shared" si="118"/>
        <v>41299.793356481481</v>
      </c>
      <c r="T1891" s="7">
        <f t="shared" si="11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8278</v>
      </c>
      <c r="O1892" s="8">
        <f t="shared" si="116"/>
        <v>0.6916374689987913</v>
      </c>
      <c r="P1892" s="5">
        <f t="shared" si="117"/>
        <v>70.5289837398374</v>
      </c>
      <c r="Q1892" t="s">
        <v>8326</v>
      </c>
      <c r="R1892" t="s">
        <v>8330</v>
      </c>
      <c r="S1892" s="6">
        <f t="shared" si="118"/>
        <v>41228.786203703705</v>
      </c>
      <c r="T1892" s="7">
        <f t="shared" si="11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8278</v>
      </c>
      <c r="O1893" s="8">
        <f t="shared" si="116"/>
        <v>0.94741828517290383</v>
      </c>
      <c r="P1893" s="5">
        <f t="shared" si="117"/>
        <v>87.958333333333329</v>
      </c>
      <c r="Q1893" t="s">
        <v>8326</v>
      </c>
      <c r="R1893" t="s">
        <v>8330</v>
      </c>
      <c r="S1893" s="6">
        <f t="shared" si="118"/>
        <v>40335.798078703701</v>
      </c>
      <c r="T1893" s="7">
        <f t="shared" si="11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8278</v>
      </c>
      <c r="O1894" s="8">
        <f t="shared" si="116"/>
        <v>0.7320644216691069</v>
      </c>
      <c r="P1894" s="5">
        <f t="shared" si="117"/>
        <v>26.26923076923077</v>
      </c>
      <c r="Q1894" t="s">
        <v>8326</v>
      </c>
      <c r="R1894" t="s">
        <v>8330</v>
      </c>
      <c r="S1894" s="6">
        <f t="shared" si="118"/>
        <v>40671.637511574074</v>
      </c>
      <c r="T1894" s="7">
        <f t="shared" si="11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8278</v>
      </c>
      <c r="O1895" s="8">
        <f t="shared" si="116"/>
        <v>0.96153846153846156</v>
      </c>
      <c r="P1895" s="5">
        <f t="shared" si="117"/>
        <v>57.777777777777779</v>
      </c>
      <c r="Q1895" t="s">
        <v>8326</v>
      </c>
      <c r="R1895" t="s">
        <v>8330</v>
      </c>
      <c r="S1895" s="6">
        <f t="shared" si="118"/>
        <v>40632.94195601852</v>
      </c>
      <c r="T1895" s="7">
        <f t="shared" si="11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8278</v>
      </c>
      <c r="O1896" s="8">
        <f t="shared" si="116"/>
        <v>0.8733624454148472</v>
      </c>
      <c r="P1896" s="5">
        <f t="shared" si="117"/>
        <v>57.25</v>
      </c>
      <c r="Q1896" t="s">
        <v>8326</v>
      </c>
      <c r="R1896" t="s">
        <v>8330</v>
      </c>
      <c r="S1896" s="6">
        <f t="shared" si="118"/>
        <v>40920.904895833337</v>
      </c>
      <c r="T1896" s="7">
        <f t="shared" si="119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8278</v>
      </c>
      <c r="O1897" s="8">
        <f t="shared" si="116"/>
        <v>0.98309492847854352</v>
      </c>
      <c r="P1897" s="5">
        <f t="shared" si="117"/>
        <v>196.34042553191489</v>
      </c>
      <c r="Q1897" t="s">
        <v>8326</v>
      </c>
      <c r="R1897" t="s">
        <v>8330</v>
      </c>
      <c r="S1897" s="6">
        <f t="shared" si="118"/>
        <v>42267.746782407412</v>
      </c>
      <c r="T1897" s="7">
        <f t="shared" si="11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8278</v>
      </c>
      <c r="O1898" s="8">
        <f t="shared" si="116"/>
        <v>0.80679785330948117</v>
      </c>
      <c r="P1898" s="5">
        <f t="shared" si="117"/>
        <v>43</v>
      </c>
      <c r="Q1898" t="s">
        <v>8326</v>
      </c>
      <c r="R1898" t="s">
        <v>8330</v>
      </c>
      <c r="S1898" s="6">
        <f t="shared" si="118"/>
        <v>40981.710243055553</v>
      </c>
      <c r="T1898" s="7">
        <f t="shared" si="11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8278</v>
      </c>
      <c r="O1899" s="8">
        <f t="shared" si="116"/>
        <v>0.97602213341530897</v>
      </c>
      <c r="P1899" s="5">
        <f t="shared" si="117"/>
        <v>35.551912568306008</v>
      </c>
      <c r="Q1899" t="s">
        <v>8326</v>
      </c>
      <c r="R1899" t="s">
        <v>8330</v>
      </c>
      <c r="S1899" s="6">
        <f t="shared" si="118"/>
        <v>41680.583402777782</v>
      </c>
      <c r="T1899" s="7">
        <f t="shared" si="11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8278</v>
      </c>
      <c r="O1900" s="8">
        <f t="shared" si="116"/>
        <v>0.69204152249134943</v>
      </c>
      <c r="P1900" s="5">
        <f t="shared" si="117"/>
        <v>68.80952380952381</v>
      </c>
      <c r="Q1900" t="s">
        <v>8326</v>
      </c>
      <c r="R1900" t="s">
        <v>8330</v>
      </c>
      <c r="S1900" s="6">
        <f t="shared" si="118"/>
        <v>42366.192974537036</v>
      </c>
      <c r="T1900" s="7">
        <f t="shared" si="11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8278</v>
      </c>
      <c r="O1901" s="8">
        <f t="shared" si="116"/>
        <v>0.75</v>
      </c>
      <c r="P1901" s="5">
        <f t="shared" si="117"/>
        <v>28.571428571428573</v>
      </c>
      <c r="Q1901" t="s">
        <v>8326</v>
      </c>
      <c r="R1901" t="s">
        <v>8330</v>
      </c>
      <c r="S1901" s="6">
        <f t="shared" si="118"/>
        <v>42058.941736111112</v>
      </c>
      <c r="T1901" s="7">
        <f t="shared" si="11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8278</v>
      </c>
      <c r="O1902" s="8">
        <f t="shared" si="116"/>
        <v>0.91437433022080306</v>
      </c>
      <c r="P1902" s="5">
        <f t="shared" si="117"/>
        <v>50.631666666666668</v>
      </c>
      <c r="Q1902" t="s">
        <v>8326</v>
      </c>
      <c r="R1902" t="s">
        <v>8330</v>
      </c>
      <c r="S1902" s="6">
        <f t="shared" si="118"/>
        <v>41160.871886574074</v>
      </c>
      <c r="T1902" s="7">
        <f t="shared" si="11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  <c r="O1903" s="8">
        <f t="shared" si="116"/>
        <v>37.078651685393261</v>
      </c>
      <c r="P1903" s="5">
        <f t="shared" si="117"/>
        <v>106.8</v>
      </c>
      <c r="Q1903" t="s">
        <v>8320</v>
      </c>
      <c r="R1903" t="s">
        <v>8349</v>
      </c>
      <c r="S1903" s="6">
        <f t="shared" si="118"/>
        <v>42116.54315972222</v>
      </c>
      <c r="T1903" s="7">
        <f t="shared" si="11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8293</v>
      </c>
      <c r="O1904" s="8">
        <f t="shared" si="116"/>
        <v>83.333333333333329</v>
      </c>
      <c r="P1904" s="5">
        <f t="shared" si="117"/>
        <v>4</v>
      </c>
      <c r="Q1904" t="s">
        <v>8320</v>
      </c>
      <c r="R1904" t="s">
        <v>8349</v>
      </c>
      <c r="S1904" s="6">
        <f t="shared" si="118"/>
        <v>42037.789895833332</v>
      </c>
      <c r="T1904" s="7">
        <f t="shared" si="11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8293</v>
      </c>
      <c r="O1905" s="8">
        <f t="shared" si="116"/>
        <v>2.1459227467811157</v>
      </c>
      <c r="P1905" s="5">
        <f t="shared" si="117"/>
        <v>34.097560975609753</v>
      </c>
      <c r="Q1905" t="s">
        <v>8320</v>
      </c>
      <c r="R1905" t="s">
        <v>8349</v>
      </c>
      <c r="S1905" s="6">
        <f t="shared" si="118"/>
        <v>42702.770729166667</v>
      </c>
      <c r="T1905" s="7">
        <f t="shared" si="11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8293</v>
      </c>
      <c r="O1906" s="8">
        <f t="shared" si="116"/>
        <v>1000</v>
      </c>
      <c r="P1906" s="5">
        <f t="shared" si="117"/>
        <v>25</v>
      </c>
      <c r="Q1906" t="s">
        <v>8320</v>
      </c>
      <c r="R1906" t="s">
        <v>8349</v>
      </c>
      <c r="S1906" s="6">
        <f t="shared" si="118"/>
        <v>42326.685428240744</v>
      </c>
      <c r="T1906" s="7">
        <f t="shared" si="11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8293</v>
      </c>
      <c r="O1907" s="8">
        <f t="shared" si="116"/>
        <v>595.23809523809518</v>
      </c>
      <c r="P1907" s="5">
        <f t="shared" si="117"/>
        <v>10.5</v>
      </c>
      <c r="Q1907" t="s">
        <v>8320</v>
      </c>
      <c r="R1907" t="s">
        <v>8349</v>
      </c>
      <c r="S1907" s="6">
        <f t="shared" si="118"/>
        <v>41859.925856481481</v>
      </c>
      <c r="T1907" s="7">
        <f t="shared" si="11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  <c r="O1908" s="8">
        <f t="shared" si="116"/>
        <v>2.3386342376052385</v>
      </c>
      <c r="P1908" s="5">
        <f t="shared" si="117"/>
        <v>215.95959595959596</v>
      </c>
      <c r="Q1908" t="s">
        <v>8320</v>
      </c>
      <c r="R1908" t="s">
        <v>8349</v>
      </c>
      <c r="S1908" s="6">
        <f t="shared" si="118"/>
        <v>42514.671099537038</v>
      </c>
      <c r="T1908" s="7">
        <f t="shared" si="11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8293</v>
      </c>
      <c r="O1909" s="8">
        <f t="shared" si="116"/>
        <v>352.94117647058823</v>
      </c>
      <c r="P1909" s="5">
        <f t="shared" si="117"/>
        <v>21.25</v>
      </c>
      <c r="Q1909" t="s">
        <v>8320</v>
      </c>
      <c r="R1909" t="s">
        <v>8349</v>
      </c>
      <c r="S1909" s="6">
        <f t="shared" si="118"/>
        <v>41767.587094907409</v>
      </c>
      <c r="T1909" s="7">
        <f t="shared" si="11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 s="8">
        <f t="shared" si="116"/>
        <v>57.736720554272516</v>
      </c>
      <c r="P1910" s="5">
        <f t="shared" si="117"/>
        <v>108.25</v>
      </c>
      <c r="Q1910" t="s">
        <v>8320</v>
      </c>
      <c r="R1910" t="s">
        <v>8349</v>
      </c>
      <c r="S1910" s="6">
        <f t="shared" si="118"/>
        <v>42703.917824074073</v>
      </c>
      <c r="T1910" s="7">
        <f t="shared" si="11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  <c r="O1911" s="8">
        <f t="shared" si="116"/>
        <v>7.0864547479246811</v>
      </c>
      <c r="P1911" s="5">
        <f t="shared" si="117"/>
        <v>129.97368421052633</v>
      </c>
      <c r="Q1911" t="s">
        <v>8320</v>
      </c>
      <c r="R1911" t="s">
        <v>8349</v>
      </c>
      <c r="S1911" s="6">
        <f t="shared" si="118"/>
        <v>41905.429155092592</v>
      </c>
      <c r="T1911" s="7">
        <f t="shared" si="11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  <c r="O1912" s="8">
        <f t="shared" si="116"/>
        <v>2.5383742459535328</v>
      </c>
      <c r="P1912" s="5">
        <f t="shared" si="117"/>
        <v>117.49473684210527</v>
      </c>
      <c r="Q1912" t="s">
        <v>8320</v>
      </c>
      <c r="R1912" t="s">
        <v>8349</v>
      </c>
      <c r="S1912" s="6">
        <f t="shared" si="118"/>
        <v>42264.963159722218</v>
      </c>
      <c r="T1912" s="7">
        <f t="shared" si="11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8293</v>
      </c>
      <c r="O1913" s="8">
        <f t="shared" si="116"/>
        <v>4250</v>
      </c>
      <c r="P1913" s="5">
        <f t="shared" si="117"/>
        <v>10</v>
      </c>
      <c r="Q1913" t="s">
        <v>8320</v>
      </c>
      <c r="R1913" t="s">
        <v>8349</v>
      </c>
      <c r="S1913" s="6">
        <f t="shared" si="118"/>
        <v>41830.033958333333</v>
      </c>
      <c r="T1913" s="7">
        <f t="shared" si="11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  <c r="O1914" s="8">
        <f t="shared" si="116"/>
        <v>1.6863406408094435</v>
      </c>
      <c r="P1914" s="5">
        <f t="shared" si="117"/>
        <v>70.595238095238102</v>
      </c>
      <c r="Q1914" t="s">
        <v>8320</v>
      </c>
      <c r="R1914" t="s">
        <v>8349</v>
      </c>
      <c r="S1914" s="6">
        <f t="shared" si="118"/>
        <v>42129.226388888885</v>
      </c>
      <c r="T1914" s="7">
        <f t="shared" si="11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8293</v>
      </c>
      <c r="O1915" s="8">
        <f t="shared" si="116"/>
        <v>75.353218210361064</v>
      </c>
      <c r="P1915" s="5">
        <f t="shared" si="117"/>
        <v>24.5</v>
      </c>
      <c r="Q1915" t="s">
        <v>8320</v>
      </c>
      <c r="R1915" t="s">
        <v>8349</v>
      </c>
      <c r="S1915" s="6">
        <f t="shared" si="118"/>
        <v>41890.511319444442</v>
      </c>
      <c r="T1915" s="7">
        <f t="shared" si="11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8293</v>
      </c>
      <c r="O1916" s="8">
        <f t="shared" si="116"/>
        <v>11.1</v>
      </c>
      <c r="P1916" s="5">
        <f t="shared" si="117"/>
        <v>30</v>
      </c>
      <c r="Q1916" t="s">
        <v>8320</v>
      </c>
      <c r="R1916" t="s">
        <v>8349</v>
      </c>
      <c r="S1916" s="6">
        <f t="shared" si="118"/>
        <v>41929.174456018518</v>
      </c>
      <c r="T1916" s="7">
        <f t="shared" si="11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8293</v>
      </c>
      <c r="O1917" s="8">
        <f t="shared" si="116"/>
        <v>62.5</v>
      </c>
      <c r="P1917" s="5">
        <f t="shared" si="117"/>
        <v>2</v>
      </c>
      <c r="Q1917" t="s">
        <v>8320</v>
      </c>
      <c r="R1917" t="s">
        <v>8349</v>
      </c>
      <c r="S1917" s="6">
        <f t="shared" si="118"/>
        <v>41864.04886574074</v>
      </c>
      <c r="T1917" s="7">
        <f t="shared" si="11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8293</v>
      </c>
      <c r="O1918" s="8">
        <f t="shared" si="116"/>
        <v>196.07843137254903</v>
      </c>
      <c r="P1918" s="5">
        <f t="shared" si="117"/>
        <v>17</v>
      </c>
      <c r="Q1918" t="s">
        <v>8320</v>
      </c>
      <c r="R1918" t="s">
        <v>8349</v>
      </c>
      <c r="S1918" s="6">
        <f t="shared" si="118"/>
        <v>42656.717303240745</v>
      </c>
      <c r="T1918" s="7">
        <f t="shared" si="11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  <c r="O1919" s="8">
        <f t="shared" si="116"/>
        <v>1.9022070479209852</v>
      </c>
      <c r="P1919" s="5">
        <f t="shared" si="117"/>
        <v>2928.9285714285716</v>
      </c>
      <c r="Q1919" t="s">
        <v>8320</v>
      </c>
      <c r="R1919" t="s">
        <v>8349</v>
      </c>
      <c r="S1919" s="6">
        <f t="shared" si="118"/>
        <v>42746.270057870366</v>
      </c>
      <c r="T1919" s="7">
        <f t="shared" si="11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8293</v>
      </c>
      <c r="O1920" s="8">
        <f t="shared" si="116"/>
        <v>96.15384615384616</v>
      </c>
      <c r="P1920" s="5">
        <f t="shared" si="117"/>
        <v>28.888888888888889</v>
      </c>
      <c r="Q1920" t="s">
        <v>8320</v>
      </c>
      <c r="R1920" t="s">
        <v>8349</v>
      </c>
      <c r="S1920" s="6">
        <f t="shared" si="118"/>
        <v>41828.789942129632</v>
      </c>
      <c r="T1920" s="7">
        <f t="shared" si="11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8293</v>
      </c>
      <c r="O1921" s="8">
        <f t="shared" si="116"/>
        <v>2.109704641350211</v>
      </c>
      <c r="P1921" s="5">
        <f t="shared" si="117"/>
        <v>29.625</v>
      </c>
      <c r="Q1921" t="s">
        <v>8320</v>
      </c>
      <c r="R1921" t="s">
        <v>8349</v>
      </c>
      <c r="S1921" s="6">
        <f t="shared" si="118"/>
        <v>42113.875567129624</v>
      </c>
      <c r="T1921" s="7">
        <f t="shared" si="11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  <c r="O1922" s="8">
        <f t="shared" si="116"/>
        <v>2.3239600278875203</v>
      </c>
      <c r="P1922" s="5">
        <f t="shared" si="117"/>
        <v>40.980952380952381</v>
      </c>
      <c r="Q1922" t="s">
        <v>8320</v>
      </c>
      <c r="R1922" t="s">
        <v>8349</v>
      </c>
      <c r="S1922" s="6">
        <f t="shared" si="118"/>
        <v>42270.875706018516</v>
      </c>
      <c r="T1922" s="7">
        <f t="shared" si="119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8278</v>
      </c>
      <c r="O1923" s="8">
        <f t="shared" ref="O1923:O1986" si="120">D1923/E1923</f>
        <v>0.73099415204678364</v>
      </c>
      <c r="P1923" s="5">
        <f t="shared" ref="P1923:P1986" si="121">E1923/L1923</f>
        <v>54</v>
      </c>
      <c r="Q1923" t="s">
        <v>8326</v>
      </c>
      <c r="R1923" t="s">
        <v>8330</v>
      </c>
      <c r="S1923" s="6">
        <f t="shared" ref="S1923:S1986" si="122">(((J1923/60)/60)/24)+DATE(1970,1,1)</f>
        <v>41074.221562500003</v>
      </c>
      <c r="T1923" s="7">
        <f t="shared" ref="T1923:T1986" si="123">(((I1923/60)/60)/24)+DATE(1970,1,1)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8278</v>
      </c>
      <c r="O1924" s="8">
        <f t="shared" si="120"/>
        <v>0.86542622241453915</v>
      </c>
      <c r="P1924" s="5">
        <f t="shared" si="121"/>
        <v>36.109375</v>
      </c>
      <c r="Q1924" t="s">
        <v>8326</v>
      </c>
      <c r="R1924" t="s">
        <v>8330</v>
      </c>
      <c r="S1924" s="6">
        <f t="shared" si="122"/>
        <v>41590.255868055552</v>
      </c>
      <c r="T1924" s="7">
        <f t="shared" si="123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8278</v>
      </c>
      <c r="O1925" s="8">
        <f t="shared" si="120"/>
        <v>0.41528239202657807</v>
      </c>
      <c r="P1925" s="5">
        <f t="shared" si="121"/>
        <v>23.153846153846153</v>
      </c>
      <c r="Q1925" t="s">
        <v>8326</v>
      </c>
      <c r="R1925" t="s">
        <v>8330</v>
      </c>
      <c r="S1925" s="6">
        <f t="shared" si="122"/>
        <v>40772.848749999997</v>
      </c>
      <c r="T1925" s="7">
        <f t="shared" si="123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8278</v>
      </c>
      <c r="O1926" s="8">
        <f t="shared" si="120"/>
        <v>0.87412587412587417</v>
      </c>
      <c r="P1926" s="5">
        <f t="shared" si="121"/>
        <v>104</v>
      </c>
      <c r="Q1926" t="s">
        <v>8326</v>
      </c>
      <c r="R1926" t="s">
        <v>8330</v>
      </c>
      <c r="S1926" s="6">
        <f t="shared" si="122"/>
        <v>41626.761053240742</v>
      </c>
      <c r="T1926" s="7">
        <f t="shared" si="123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8278</v>
      </c>
      <c r="O1927" s="8">
        <f t="shared" si="120"/>
        <v>0.90634441087613293</v>
      </c>
      <c r="P1927" s="5">
        <f t="shared" si="121"/>
        <v>31.826923076923077</v>
      </c>
      <c r="Q1927" t="s">
        <v>8326</v>
      </c>
      <c r="R1927" t="s">
        <v>8330</v>
      </c>
      <c r="S1927" s="6">
        <f t="shared" si="122"/>
        <v>41535.90148148148</v>
      </c>
      <c r="T1927" s="7">
        <f t="shared" si="123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8278</v>
      </c>
      <c r="O1928" s="8">
        <f t="shared" si="120"/>
        <v>0.51182486035711727</v>
      </c>
      <c r="P1928" s="5">
        <f t="shared" si="121"/>
        <v>27.3896261682243</v>
      </c>
      <c r="Q1928" t="s">
        <v>8326</v>
      </c>
      <c r="R1928" t="s">
        <v>8330</v>
      </c>
      <c r="S1928" s="6">
        <f t="shared" si="122"/>
        <v>40456.954351851848</v>
      </c>
      <c r="T1928" s="7">
        <f t="shared" si="123"/>
        <v>40484.018055555556</v>
      </c>
    </row>
    <row r="1929" spans="1:20" ht="15.7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8278</v>
      </c>
      <c r="O1929" s="8">
        <f t="shared" si="120"/>
        <v>0.967741935483871</v>
      </c>
      <c r="P1929" s="5">
        <f t="shared" si="121"/>
        <v>56.363636363636367</v>
      </c>
      <c r="Q1929" t="s">
        <v>8326</v>
      </c>
      <c r="R1929" t="s">
        <v>8330</v>
      </c>
      <c r="S1929" s="6">
        <f t="shared" si="122"/>
        <v>40960.861562500002</v>
      </c>
      <c r="T1929" s="7">
        <f t="shared" si="123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8278</v>
      </c>
      <c r="O1930" s="8">
        <f t="shared" si="120"/>
        <v>0.96958174904942962</v>
      </c>
      <c r="P1930" s="5">
        <f t="shared" si="121"/>
        <v>77.352941176470594</v>
      </c>
      <c r="Q1930" t="s">
        <v>8326</v>
      </c>
      <c r="R1930" t="s">
        <v>8330</v>
      </c>
      <c r="S1930" s="6">
        <f t="shared" si="122"/>
        <v>41371.648078703707</v>
      </c>
      <c r="T1930" s="7">
        <f t="shared" si="123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8278</v>
      </c>
      <c r="O1931" s="8">
        <f t="shared" si="120"/>
        <v>0.99688473520249221</v>
      </c>
      <c r="P1931" s="5">
        <f t="shared" si="121"/>
        <v>42.8</v>
      </c>
      <c r="Q1931" t="s">
        <v>8326</v>
      </c>
      <c r="R1931" t="s">
        <v>8330</v>
      </c>
      <c r="S1931" s="6">
        <f t="shared" si="122"/>
        <v>40687.021597222221</v>
      </c>
      <c r="T1931" s="7">
        <f t="shared" si="123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8278</v>
      </c>
      <c r="O1932" s="8">
        <f t="shared" si="120"/>
        <v>0.78740157480314965</v>
      </c>
      <c r="P1932" s="5">
        <f t="shared" si="121"/>
        <v>48.846153846153847</v>
      </c>
      <c r="Q1932" t="s">
        <v>8326</v>
      </c>
      <c r="R1932" t="s">
        <v>8330</v>
      </c>
      <c r="S1932" s="6">
        <f t="shared" si="122"/>
        <v>41402.558819444443</v>
      </c>
      <c r="T1932" s="7">
        <f t="shared" si="123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8278</v>
      </c>
      <c r="O1933" s="8">
        <f t="shared" si="120"/>
        <v>0.8291805208912032</v>
      </c>
      <c r="P1933" s="5">
        <f t="shared" si="121"/>
        <v>48.240400000000001</v>
      </c>
      <c r="Q1933" t="s">
        <v>8326</v>
      </c>
      <c r="R1933" t="s">
        <v>8330</v>
      </c>
      <c r="S1933" s="6">
        <f t="shared" si="122"/>
        <v>41037.892465277779</v>
      </c>
      <c r="T1933" s="7">
        <f t="shared" si="123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8278</v>
      </c>
      <c r="O1934" s="8">
        <f t="shared" si="120"/>
        <v>0.93466263129784588</v>
      </c>
      <c r="P1934" s="5">
        <f t="shared" si="121"/>
        <v>70.212500000000006</v>
      </c>
      <c r="Q1934" t="s">
        <v>8326</v>
      </c>
      <c r="R1934" t="s">
        <v>8330</v>
      </c>
      <c r="S1934" s="6">
        <f t="shared" si="122"/>
        <v>40911.809872685182</v>
      </c>
      <c r="T1934" s="7">
        <f t="shared" si="123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8278</v>
      </c>
      <c r="O1935" s="8">
        <f t="shared" si="120"/>
        <v>0.57993427411560028</v>
      </c>
      <c r="P1935" s="5">
        <f t="shared" si="121"/>
        <v>94.054545454545448</v>
      </c>
      <c r="Q1935" t="s">
        <v>8326</v>
      </c>
      <c r="R1935" t="s">
        <v>8330</v>
      </c>
      <c r="S1935" s="6">
        <f t="shared" si="122"/>
        <v>41879.130868055552</v>
      </c>
      <c r="T1935" s="7">
        <f t="shared" si="123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8278</v>
      </c>
      <c r="O1936" s="8">
        <f t="shared" si="120"/>
        <v>0.80893059375505583</v>
      </c>
      <c r="P1936" s="5">
        <f t="shared" si="121"/>
        <v>80.272727272727266</v>
      </c>
      <c r="Q1936" t="s">
        <v>8326</v>
      </c>
      <c r="R1936" t="s">
        <v>8330</v>
      </c>
      <c r="S1936" s="6">
        <f t="shared" si="122"/>
        <v>40865.867141203707</v>
      </c>
      <c r="T1936" s="7">
        <f t="shared" si="123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8278</v>
      </c>
      <c r="O1937" s="8">
        <f t="shared" si="120"/>
        <v>0.92250922509225097</v>
      </c>
      <c r="P1937" s="5">
        <f t="shared" si="121"/>
        <v>54.2</v>
      </c>
      <c r="Q1937" t="s">
        <v>8326</v>
      </c>
      <c r="R1937" t="s">
        <v>8330</v>
      </c>
      <c r="S1937" s="6">
        <f t="shared" si="122"/>
        <v>41773.932534722226</v>
      </c>
      <c r="T1937" s="7">
        <f t="shared" si="123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8278</v>
      </c>
      <c r="O1938" s="8">
        <f t="shared" si="120"/>
        <v>0.85822078244560884</v>
      </c>
      <c r="P1938" s="5">
        <f t="shared" si="121"/>
        <v>60.26903448275862</v>
      </c>
      <c r="Q1938" t="s">
        <v>8326</v>
      </c>
      <c r="R1938" t="s">
        <v>8330</v>
      </c>
      <c r="S1938" s="6">
        <f t="shared" si="122"/>
        <v>40852.889699074076</v>
      </c>
      <c r="T1938" s="7">
        <f t="shared" si="123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8278</v>
      </c>
      <c r="O1939" s="8">
        <f t="shared" si="120"/>
        <v>0.53405965446340353</v>
      </c>
      <c r="P1939" s="5">
        <f t="shared" si="121"/>
        <v>38.740344827586206</v>
      </c>
      <c r="Q1939" t="s">
        <v>8326</v>
      </c>
      <c r="R1939" t="s">
        <v>8330</v>
      </c>
      <c r="S1939" s="6">
        <f t="shared" si="122"/>
        <v>41059.118993055556</v>
      </c>
      <c r="T1939" s="7">
        <f t="shared" si="123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8278</v>
      </c>
      <c r="O1940" s="8">
        <f t="shared" si="120"/>
        <v>0.86256469235192634</v>
      </c>
      <c r="P1940" s="5">
        <f t="shared" si="121"/>
        <v>152.54385964912279</v>
      </c>
      <c r="Q1940" t="s">
        <v>8326</v>
      </c>
      <c r="R1940" t="s">
        <v>8330</v>
      </c>
      <c r="S1940" s="6">
        <f t="shared" si="122"/>
        <v>41426.259618055556</v>
      </c>
      <c r="T1940" s="7">
        <f t="shared" si="123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8278</v>
      </c>
      <c r="O1941" s="8">
        <f t="shared" si="120"/>
        <v>0.90334236675700086</v>
      </c>
      <c r="P1941" s="5">
        <f t="shared" si="121"/>
        <v>115.3125</v>
      </c>
      <c r="Q1941" t="s">
        <v>8326</v>
      </c>
      <c r="R1941" t="s">
        <v>8330</v>
      </c>
      <c r="S1941" s="6">
        <f t="shared" si="122"/>
        <v>41313.985046296293</v>
      </c>
      <c r="T1941" s="7">
        <f t="shared" si="123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8278</v>
      </c>
      <c r="O1942" s="8">
        <f t="shared" si="120"/>
        <v>0.58505850585058505</v>
      </c>
      <c r="P1942" s="5">
        <f t="shared" si="121"/>
        <v>35.838709677419352</v>
      </c>
      <c r="Q1942" t="s">
        <v>8326</v>
      </c>
      <c r="R1942" t="s">
        <v>8330</v>
      </c>
      <c r="S1942" s="6">
        <f t="shared" si="122"/>
        <v>40670.507326388892</v>
      </c>
      <c r="T1942" s="7">
        <f t="shared" si="123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8294</v>
      </c>
      <c r="O1943" s="8">
        <f t="shared" si="120"/>
        <v>0.79290599062360123</v>
      </c>
      <c r="P1943" s="5">
        <f t="shared" si="121"/>
        <v>64.570118779438872</v>
      </c>
      <c r="Q1943" t="s">
        <v>8320</v>
      </c>
      <c r="R1943" t="s">
        <v>8350</v>
      </c>
      <c r="S1943" s="6">
        <f t="shared" si="122"/>
        <v>41744.290868055556</v>
      </c>
      <c r="T1943" s="7">
        <f t="shared" si="123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8294</v>
      </c>
      <c r="O1944" s="8">
        <f t="shared" si="120"/>
        <v>0.72233284615995819</v>
      </c>
      <c r="P1944" s="5">
        <f t="shared" si="121"/>
        <v>87.436000000000007</v>
      </c>
      <c r="Q1944" t="s">
        <v>8320</v>
      </c>
      <c r="R1944" t="s">
        <v>8350</v>
      </c>
      <c r="S1944" s="6">
        <f t="shared" si="122"/>
        <v>40638.828009259261</v>
      </c>
      <c r="T1944" s="7">
        <f t="shared" si="123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8294</v>
      </c>
      <c r="O1945" s="8">
        <f t="shared" si="120"/>
        <v>5.8642427796510778E-2</v>
      </c>
      <c r="P1945" s="5">
        <f t="shared" si="121"/>
        <v>68.815577078288939</v>
      </c>
      <c r="Q1945" t="s">
        <v>8320</v>
      </c>
      <c r="R1945" t="s">
        <v>8350</v>
      </c>
      <c r="S1945" s="6">
        <f t="shared" si="122"/>
        <v>42548.269861111112</v>
      </c>
      <c r="T1945" s="7">
        <f t="shared" si="123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8294</v>
      </c>
      <c r="O1946" s="8">
        <f t="shared" si="120"/>
        <v>0.12689461592489362</v>
      </c>
      <c r="P1946" s="5">
        <f t="shared" si="121"/>
        <v>176.200223588597</v>
      </c>
      <c r="Q1946" t="s">
        <v>8320</v>
      </c>
      <c r="R1946" t="s">
        <v>8350</v>
      </c>
      <c r="S1946" s="6">
        <f t="shared" si="122"/>
        <v>41730.584374999999</v>
      </c>
      <c r="T1946" s="7">
        <f t="shared" si="123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8294</v>
      </c>
      <c r="O1947" s="8">
        <f t="shared" si="120"/>
        <v>0.28734145934980376</v>
      </c>
      <c r="P1947" s="5">
        <f t="shared" si="121"/>
        <v>511.79117647058825</v>
      </c>
      <c r="Q1947" t="s">
        <v>8320</v>
      </c>
      <c r="R1947" t="s">
        <v>8350</v>
      </c>
      <c r="S1947" s="6">
        <f t="shared" si="122"/>
        <v>42157.251828703709</v>
      </c>
      <c r="T1947" s="7">
        <f t="shared" si="123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8294</v>
      </c>
      <c r="O1948" s="8">
        <f t="shared" si="120"/>
        <v>0.66779449737334162</v>
      </c>
      <c r="P1948" s="5">
        <f t="shared" si="121"/>
        <v>160.44285714285715</v>
      </c>
      <c r="Q1948" t="s">
        <v>8320</v>
      </c>
      <c r="R1948" t="s">
        <v>8350</v>
      </c>
      <c r="S1948" s="6">
        <f t="shared" si="122"/>
        <v>41689.150011574071</v>
      </c>
      <c r="T1948" s="7">
        <f t="shared" si="123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8294</v>
      </c>
      <c r="O1949" s="8">
        <f t="shared" si="120"/>
        <v>0.99370241097047451</v>
      </c>
      <c r="P1949" s="5">
        <f t="shared" si="121"/>
        <v>35.003043478260871</v>
      </c>
      <c r="Q1949" t="s">
        <v>8320</v>
      </c>
      <c r="R1949" t="s">
        <v>8350</v>
      </c>
      <c r="S1949" s="6">
        <f t="shared" si="122"/>
        <v>40102.918055555558</v>
      </c>
      <c r="T1949" s="7">
        <f t="shared" si="123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8294</v>
      </c>
      <c r="O1950" s="8">
        <f t="shared" si="120"/>
        <v>0.12496703994321498</v>
      </c>
      <c r="P1950" s="5">
        <f t="shared" si="121"/>
        <v>188.50671378091872</v>
      </c>
      <c r="Q1950" t="s">
        <v>8320</v>
      </c>
      <c r="R1950" t="s">
        <v>8350</v>
      </c>
      <c r="S1950" s="6">
        <f t="shared" si="122"/>
        <v>42473.604270833333</v>
      </c>
      <c r="T1950" s="7">
        <f t="shared" si="123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8294</v>
      </c>
      <c r="O1951" s="8">
        <f t="shared" si="120"/>
        <v>0.9433730870752226</v>
      </c>
      <c r="P1951" s="5">
        <f t="shared" si="121"/>
        <v>56.204984093319197</v>
      </c>
      <c r="Q1951" t="s">
        <v>8320</v>
      </c>
      <c r="R1951" t="s">
        <v>8350</v>
      </c>
      <c r="S1951" s="6">
        <f t="shared" si="122"/>
        <v>41800.423043981478</v>
      </c>
      <c r="T1951" s="7">
        <f t="shared" si="123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8294</v>
      </c>
      <c r="O1952" s="8">
        <f t="shared" si="120"/>
        <v>0.49870668732420587</v>
      </c>
      <c r="P1952" s="5">
        <f t="shared" si="121"/>
        <v>51.3054157782516</v>
      </c>
      <c r="Q1952" t="s">
        <v>8320</v>
      </c>
      <c r="R1952" t="s">
        <v>8350</v>
      </c>
      <c r="S1952" s="6">
        <f t="shared" si="122"/>
        <v>40624.181400462963</v>
      </c>
      <c r="T1952" s="7">
        <f t="shared" si="123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8294</v>
      </c>
      <c r="O1953" s="8">
        <f t="shared" si="120"/>
        <v>0.47071228182485736</v>
      </c>
      <c r="P1953" s="5">
        <f t="shared" si="121"/>
        <v>127.36450839328538</v>
      </c>
      <c r="Q1953" t="s">
        <v>8320</v>
      </c>
      <c r="R1953" t="s">
        <v>8350</v>
      </c>
      <c r="S1953" s="6">
        <f t="shared" si="122"/>
        <v>42651.420567129629</v>
      </c>
      <c r="T1953" s="7">
        <f t="shared" si="123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8294</v>
      </c>
      <c r="O1954" s="8">
        <f t="shared" si="120"/>
        <v>0.50384846656598337</v>
      </c>
      <c r="P1954" s="5">
        <f t="shared" si="121"/>
        <v>101.85532258064516</v>
      </c>
      <c r="Q1954" t="s">
        <v>8320</v>
      </c>
      <c r="R1954" t="s">
        <v>8350</v>
      </c>
      <c r="S1954" s="6">
        <f t="shared" si="122"/>
        <v>41526.60665509259</v>
      </c>
      <c r="T1954" s="7">
        <f t="shared" si="123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8294</v>
      </c>
      <c r="O1955" s="8">
        <f t="shared" si="120"/>
        <v>0.44258232031157796</v>
      </c>
      <c r="P1955" s="5">
        <f t="shared" si="121"/>
        <v>230.55782312925169</v>
      </c>
      <c r="Q1955" t="s">
        <v>8320</v>
      </c>
      <c r="R1955" t="s">
        <v>8350</v>
      </c>
      <c r="S1955" s="6">
        <f t="shared" si="122"/>
        <v>40941.199826388889</v>
      </c>
      <c r="T1955" s="7">
        <f t="shared" si="123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8294</v>
      </c>
      <c r="O1956" s="8">
        <f t="shared" si="120"/>
        <v>0.14307215987455432</v>
      </c>
      <c r="P1956" s="5">
        <f t="shared" si="121"/>
        <v>842.10602409638557</v>
      </c>
      <c r="Q1956" t="s">
        <v>8320</v>
      </c>
      <c r="R1956" t="s">
        <v>8350</v>
      </c>
      <c r="S1956" s="6">
        <f t="shared" si="122"/>
        <v>42394.580740740741</v>
      </c>
      <c r="T1956" s="7">
        <f t="shared" si="123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8294</v>
      </c>
      <c r="O1957" s="8">
        <f t="shared" si="120"/>
        <v>0.25088104045385101</v>
      </c>
      <c r="P1957" s="5">
        <f t="shared" si="121"/>
        <v>577.27593103448271</v>
      </c>
      <c r="Q1957" t="s">
        <v>8320</v>
      </c>
      <c r="R1957" t="s">
        <v>8350</v>
      </c>
      <c r="S1957" s="6">
        <f t="shared" si="122"/>
        <v>41020.271770833337</v>
      </c>
      <c r="T1957" s="7">
        <f t="shared" si="123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8294</v>
      </c>
      <c r="O1958" s="8">
        <f t="shared" si="120"/>
        <v>0.34009749461512301</v>
      </c>
      <c r="P1958" s="5">
        <f t="shared" si="121"/>
        <v>483.34246575342468</v>
      </c>
      <c r="Q1958" t="s">
        <v>8320</v>
      </c>
      <c r="R1958" t="s">
        <v>8350</v>
      </c>
      <c r="S1958" s="6">
        <f t="shared" si="122"/>
        <v>42067.923668981486</v>
      </c>
      <c r="T1958" s="7">
        <f t="shared" si="123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8294</v>
      </c>
      <c r="O1959" s="8">
        <f t="shared" si="120"/>
        <v>0.59699817378258635</v>
      </c>
      <c r="P1959" s="5">
        <f t="shared" si="121"/>
        <v>76.138500000000008</v>
      </c>
      <c r="Q1959" t="s">
        <v>8320</v>
      </c>
      <c r="R1959" t="s">
        <v>8350</v>
      </c>
      <c r="S1959" s="6">
        <f t="shared" si="122"/>
        <v>41179.098530092589</v>
      </c>
      <c r="T1959" s="7">
        <f t="shared" si="123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8294</v>
      </c>
      <c r="O1960" s="8">
        <f t="shared" si="120"/>
        <v>6.9658658640927726E-2</v>
      </c>
      <c r="P1960" s="5">
        <f t="shared" si="121"/>
        <v>74.107684365781708</v>
      </c>
      <c r="Q1960" t="s">
        <v>8320</v>
      </c>
      <c r="R1960" t="s">
        <v>8350</v>
      </c>
      <c r="S1960" s="6">
        <f t="shared" si="122"/>
        <v>41326.987974537034</v>
      </c>
      <c r="T1960" s="7">
        <f t="shared" si="123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8294</v>
      </c>
      <c r="O1961" s="8">
        <f t="shared" si="120"/>
        <v>0.63802202962463883</v>
      </c>
      <c r="P1961" s="5">
        <f t="shared" si="121"/>
        <v>36.965660377358489</v>
      </c>
      <c r="Q1961" t="s">
        <v>8320</v>
      </c>
      <c r="R1961" t="s">
        <v>8350</v>
      </c>
      <c r="S1961" s="6">
        <f t="shared" si="122"/>
        <v>41871.845601851855</v>
      </c>
      <c r="T1961" s="7">
        <f t="shared" si="123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8294</v>
      </c>
      <c r="O1962" s="8">
        <f t="shared" si="120"/>
        <v>0.84815586681529587</v>
      </c>
      <c r="P1962" s="5">
        <f t="shared" si="121"/>
        <v>2500.969696969697</v>
      </c>
      <c r="Q1962" t="s">
        <v>8320</v>
      </c>
      <c r="R1962" t="s">
        <v>8350</v>
      </c>
      <c r="S1962" s="6">
        <f t="shared" si="122"/>
        <v>41964.362743055557</v>
      </c>
      <c r="T1962" s="7">
        <f t="shared" si="123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8294</v>
      </c>
      <c r="O1963" s="8">
        <f t="shared" si="120"/>
        <v>9.0466528650930564E-2</v>
      </c>
      <c r="P1963" s="5">
        <f t="shared" si="121"/>
        <v>67.690214329454989</v>
      </c>
      <c r="Q1963" t="s">
        <v>8320</v>
      </c>
      <c r="R1963" t="s">
        <v>8350</v>
      </c>
      <c r="S1963" s="6">
        <f t="shared" si="122"/>
        <v>41148.194641203707</v>
      </c>
      <c r="T1963" s="7">
        <f t="shared" si="123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8294</v>
      </c>
      <c r="O1964" s="8">
        <f t="shared" si="120"/>
        <v>0.5183361409874303</v>
      </c>
      <c r="P1964" s="5">
        <f t="shared" si="121"/>
        <v>63.04738562091503</v>
      </c>
      <c r="Q1964" t="s">
        <v>8320</v>
      </c>
      <c r="R1964" t="s">
        <v>8350</v>
      </c>
      <c r="S1964" s="6">
        <f t="shared" si="122"/>
        <v>41742.780509259261</v>
      </c>
      <c r="T1964" s="7">
        <f t="shared" si="123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8294</v>
      </c>
      <c r="O1965" s="8">
        <f t="shared" si="120"/>
        <v>0.78812012609922022</v>
      </c>
      <c r="P1965" s="5">
        <f t="shared" si="121"/>
        <v>117.6</v>
      </c>
      <c r="Q1965" t="s">
        <v>8320</v>
      </c>
      <c r="R1965" t="s">
        <v>8350</v>
      </c>
      <c r="S1965" s="6">
        <f t="shared" si="122"/>
        <v>41863.429791666669</v>
      </c>
      <c r="T1965" s="7">
        <f t="shared" si="123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8294</v>
      </c>
      <c r="O1966" s="8">
        <f t="shared" si="120"/>
        <v>0.38524141853145971</v>
      </c>
      <c r="P1966" s="5">
        <f t="shared" si="121"/>
        <v>180.75185011709601</v>
      </c>
      <c r="Q1966" t="s">
        <v>8320</v>
      </c>
      <c r="R1966" t="s">
        <v>8350</v>
      </c>
      <c r="S1966" s="6">
        <f t="shared" si="122"/>
        <v>42452.272824074069</v>
      </c>
      <c r="T1966" s="7">
        <f t="shared" si="123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8294</v>
      </c>
      <c r="O1967" s="8">
        <f t="shared" si="120"/>
        <v>0.38127192313558028</v>
      </c>
      <c r="P1967" s="5">
        <f t="shared" si="121"/>
        <v>127.32038834951456</v>
      </c>
      <c r="Q1967" t="s">
        <v>8320</v>
      </c>
      <c r="R1967" t="s">
        <v>8350</v>
      </c>
      <c r="S1967" s="6">
        <f t="shared" si="122"/>
        <v>40898.089236111111</v>
      </c>
      <c r="T1967" s="7">
        <f t="shared" si="123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8294</v>
      </c>
      <c r="O1968" s="8">
        <f t="shared" si="120"/>
        <v>0.48369210308310667</v>
      </c>
      <c r="P1968" s="5">
        <f t="shared" si="121"/>
        <v>136.6444745538665</v>
      </c>
      <c r="Q1968" t="s">
        <v>8320</v>
      </c>
      <c r="R1968" t="s">
        <v>8350</v>
      </c>
      <c r="S1968" s="6">
        <f t="shared" si="122"/>
        <v>41835.540486111109</v>
      </c>
      <c r="T1968" s="7">
        <f t="shared" si="123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8294</v>
      </c>
      <c r="O1969" s="8">
        <f t="shared" si="120"/>
        <v>0.27017534379812497</v>
      </c>
      <c r="P1969" s="5">
        <f t="shared" si="121"/>
        <v>182.78024691358024</v>
      </c>
      <c r="Q1969" t="s">
        <v>8320</v>
      </c>
      <c r="R1969" t="s">
        <v>8350</v>
      </c>
      <c r="S1969" s="6">
        <f t="shared" si="122"/>
        <v>41730.663530092592</v>
      </c>
      <c r="T1969" s="7">
        <f t="shared" si="123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8294</v>
      </c>
      <c r="O1970" s="8">
        <f t="shared" si="120"/>
        <v>0.35091905701031001</v>
      </c>
      <c r="P1970" s="5">
        <f t="shared" si="121"/>
        <v>279.37843137254902</v>
      </c>
      <c r="Q1970" t="s">
        <v>8320</v>
      </c>
      <c r="R1970" t="s">
        <v>8350</v>
      </c>
      <c r="S1970" s="6">
        <f t="shared" si="122"/>
        <v>42676.586979166663</v>
      </c>
      <c r="T1970" s="7">
        <f t="shared" si="123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8294</v>
      </c>
      <c r="O1971" s="8">
        <f t="shared" si="120"/>
        <v>0.17268771154244664</v>
      </c>
      <c r="P1971" s="5">
        <f t="shared" si="121"/>
        <v>61.375728669846318</v>
      </c>
      <c r="Q1971" t="s">
        <v>8320</v>
      </c>
      <c r="R1971" t="s">
        <v>8350</v>
      </c>
      <c r="S1971" s="6">
        <f t="shared" si="122"/>
        <v>42557.792453703703</v>
      </c>
      <c r="T1971" s="7">
        <f t="shared" si="123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8294</v>
      </c>
      <c r="O1972" s="8">
        <f t="shared" si="120"/>
        <v>8.8354833009365613E-2</v>
      </c>
      <c r="P1972" s="5">
        <f t="shared" si="121"/>
        <v>80.727532097004286</v>
      </c>
      <c r="Q1972" t="s">
        <v>8320</v>
      </c>
      <c r="R1972" t="s">
        <v>8350</v>
      </c>
      <c r="S1972" s="6">
        <f t="shared" si="122"/>
        <v>41324.193298611113</v>
      </c>
      <c r="T1972" s="7">
        <f t="shared" si="123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8294</v>
      </c>
      <c r="O1973" s="8">
        <f t="shared" si="120"/>
        <v>0.380188068962732</v>
      </c>
      <c r="P1973" s="5">
        <f t="shared" si="121"/>
        <v>272.35590732591254</v>
      </c>
      <c r="Q1973" t="s">
        <v>8320</v>
      </c>
      <c r="R1973" t="s">
        <v>8350</v>
      </c>
      <c r="S1973" s="6">
        <f t="shared" si="122"/>
        <v>41561.500706018516</v>
      </c>
      <c r="T1973" s="7">
        <f t="shared" si="123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8294</v>
      </c>
      <c r="O1974" s="8">
        <f t="shared" si="120"/>
        <v>0.14826236508124777</v>
      </c>
      <c r="P1974" s="5">
        <f t="shared" si="121"/>
        <v>70.848739495798313</v>
      </c>
      <c r="Q1974" t="s">
        <v>8320</v>
      </c>
      <c r="R1974" t="s">
        <v>8350</v>
      </c>
      <c r="S1974" s="6">
        <f t="shared" si="122"/>
        <v>41201.012083333335</v>
      </c>
      <c r="T1974" s="7">
        <f t="shared" si="123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8294</v>
      </c>
      <c r="O1975" s="8">
        <f t="shared" si="120"/>
        <v>0.38936138067230952</v>
      </c>
      <c r="P1975" s="5">
        <f t="shared" si="121"/>
        <v>247.94003412969283</v>
      </c>
      <c r="Q1975" t="s">
        <v>8320</v>
      </c>
      <c r="R1975" t="s">
        <v>8350</v>
      </c>
      <c r="S1975" s="6">
        <f t="shared" si="122"/>
        <v>42549.722962962958</v>
      </c>
      <c r="T1975" s="7">
        <f t="shared" si="123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8294</v>
      </c>
      <c r="O1976" s="8">
        <f t="shared" si="120"/>
        <v>0.26631442145855083</v>
      </c>
      <c r="P1976" s="5">
        <f t="shared" si="121"/>
        <v>186.81393034825871</v>
      </c>
      <c r="Q1976" t="s">
        <v>8320</v>
      </c>
      <c r="R1976" t="s">
        <v>8350</v>
      </c>
      <c r="S1976" s="6">
        <f t="shared" si="122"/>
        <v>41445.334131944444</v>
      </c>
      <c r="T1976" s="7">
        <f t="shared" si="123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8294</v>
      </c>
      <c r="O1977" s="8">
        <f t="shared" si="120"/>
        <v>0.47913745675035807</v>
      </c>
      <c r="P1977" s="5">
        <f t="shared" si="121"/>
        <v>131.98948616600788</v>
      </c>
      <c r="Q1977" t="s">
        <v>8320</v>
      </c>
      <c r="R1977" t="s">
        <v>8350</v>
      </c>
      <c r="S1977" s="6">
        <f t="shared" si="122"/>
        <v>41313.755219907405</v>
      </c>
      <c r="T1977" s="7">
        <f t="shared" si="123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8294</v>
      </c>
      <c r="O1978" s="8">
        <f t="shared" si="120"/>
        <v>0.28851702250432776</v>
      </c>
      <c r="P1978" s="5">
        <f t="shared" si="121"/>
        <v>29.310782241014799</v>
      </c>
      <c r="Q1978" t="s">
        <v>8320</v>
      </c>
      <c r="R1978" t="s">
        <v>8350</v>
      </c>
      <c r="S1978" s="6">
        <f t="shared" si="122"/>
        <v>41438.899594907409</v>
      </c>
      <c r="T1978" s="7">
        <f t="shared" si="123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8294</v>
      </c>
      <c r="O1979" s="8">
        <f t="shared" si="120"/>
        <v>0.24855218353093231</v>
      </c>
      <c r="P1979" s="5">
        <f t="shared" si="121"/>
        <v>245.02436053593178</v>
      </c>
      <c r="Q1979" t="s">
        <v>8320</v>
      </c>
      <c r="R1979" t="s">
        <v>8350</v>
      </c>
      <c r="S1979" s="6">
        <f t="shared" si="122"/>
        <v>42311.216898148152</v>
      </c>
      <c r="T1979" s="7">
        <f t="shared" si="123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8294</v>
      </c>
      <c r="O1980" s="8">
        <f t="shared" si="120"/>
        <v>9.7385668105708714E-2</v>
      </c>
      <c r="P1980" s="5">
        <f t="shared" si="121"/>
        <v>1323.2540463917526</v>
      </c>
      <c r="Q1980" t="s">
        <v>8320</v>
      </c>
      <c r="R1980" t="s">
        <v>8350</v>
      </c>
      <c r="S1980" s="6">
        <f t="shared" si="122"/>
        <v>41039.225601851853</v>
      </c>
      <c r="T1980" s="7">
        <f t="shared" si="123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8294</v>
      </c>
      <c r="O1981" s="8">
        <f t="shared" si="120"/>
        <v>0.87031327056721053</v>
      </c>
      <c r="P1981" s="5">
        <f t="shared" si="121"/>
        <v>282.65966789667897</v>
      </c>
      <c r="Q1981" t="s">
        <v>8320</v>
      </c>
      <c r="R1981" t="s">
        <v>8350</v>
      </c>
      <c r="S1981" s="6">
        <f t="shared" si="122"/>
        <v>42290.460023148145</v>
      </c>
      <c r="T1981" s="7">
        <f t="shared" si="123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8294</v>
      </c>
      <c r="O1982" s="8">
        <f t="shared" si="120"/>
        <v>0.28182984906151504</v>
      </c>
      <c r="P1982" s="5">
        <f t="shared" si="121"/>
        <v>91.214401028277635</v>
      </c>
      <c r="Q1982" t="s">
        <v>8320</v>
      </c>
      <c r="R1982" t="s">
        <v>8350</v>
      </c>
      <c r="S1982" s="6">
        <f t="shared" si="122"/>
        <v>42423.542384259257</v>
      </c>
      <c r="T1982" s="7">
        <f t="shared" si="123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8295</v>
      </c>
      <c r="O1983" s="8">
        <f t="shared" si="120"/>
        <v>19.685039370078741</v>
      </c>
      <c r="P1983" s="5">
        <f t="shared" si="121"/>
        <v>31.75</v>
      </c>
      <c r="Q1983" t="s">
        <v>8339</v>
      </c>
      <c r="R1983" t="s">
        <v>8351</v>
      </c>
      <c r="S1983" s="6">
        <f t="shared" si="122"/>
        <v>41799.725289351853</v>
      </c>
      <c r="T1983" s="7">
        <f t="shared" si="123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8295</v>
      </c>
      <c r="O1984" s="8" t="e">
        <f t="shared" si="120"/>
        <v>#DIV/0!</v>
      </c>
      <c r="P1984" s="5" t="e">
        <f t="shared" si="121"/>
        <v>#DIV/0!</v>
      </c>
      <c r="Q1984" t="s">
        <v>8339</v>
      </c>
      <c r="R1984" t="s">
        <v>8351</v>
      </c>
      <c r="S1984" s="6">
        <f t="shared" si="122"/>
        <v>42678.586655092593</v>
      </c>
      <c r="T1984" s="7">
        <f t="shared" si="123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8295</v>
      </c>
      <c r="O1985" s="8">
        <f t="shared" si="120"/>
        <v>23.255813953488371</v>
      </c>
      <c r="P1985" s="5">
        <f t="shared" si="121"/>
        <v>88.6875</v>
      </c>
      <c r="Q1985" t="s">
        <v>8339</v>
      </c>
      <c r="R1985" t="s">
        <v>8351</v>
      </c>
      <c r="S1985" s="6">
        <f t="shared" si="122"/>
        <v>42593.011782407411</v>
      </c>
      <c r="T1985" s="7">
        <f t="shared" si="123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8295</v>
      </c>
      <c r="O1986" s="8">
        <f t="shared" si="120"/>
        <v>4.7288776796973515</v>
      </c>
      <c r="P1986" s="5">
        <f t="shared" si="121"/>
        <v>453.14285714285717</v>
      </c>
      <c r="Q1986" t="s">
        <v>8339</v>
      </c>
      <c r="R1986" t="s">
        <v>8351</v>
      </c>
      <c r="S1986" s="6">
        <f t="shared" si="122"/>
        <v>41913.790289351848</v>
      </c>
      <c r="T1986" s="7">
        <f t="shared" si="123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8295</v>
      </c>
      <c r="O1987" s="8">
        <f t="shared" ref="O1987:O2050" si="124">D1987/E1987</f>
        <v>31.372549019607842</v>
      </c>
      <c r="P1987" s="5">
        <f t="shared" ref="P1987:P2050" si="125">E1987/L1987</f>
        <v>12.75</v>
      </c>
      <c r="Q1987" t="s">
        <v>8339</v>
      </c>
      <c r="R1987" t="s">
        <v>8351</v>
      </c>
      <c r="S1987" s="6">
        <f t="shared" ref="S1987:S2050" si="126">(((J1987/60)/60)/24)+DATE(1970,1,1)</f>
        <v>42555.698738425926</v>
      </c>
      <c r="T1987" s="7">
        <f t="shared" ref="T1987:T2050" si="127">(((I1987/60)/60)/24)+DATE(1970,1,1)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8295</v>
      </c>
      <c r="O1988" s="8">
        <f t="shared" si="124"/>
        <v>2000</v>
      </c>
      <c r="P1988" s="5">
        <f t="shared" si="125"/>
        <v>1</v>
      </c>
      <c r="Q1988" t="s">
        <v>8339</v>
      </c>
      <c r="R1988" t="s">
        <v>8351</v>
      </c>
      <c r="S1988" s="6">
        <f t="shared" si="126"/>
        <v>42413.433831018512</v>
      </c>
      <c r="T1988" s="7">
        <f t="shared" si="127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8295</v>
      </c>
      <c r="O1989" s="8">
        <f t="shared" si="124"/>
        <v>2.3544520547945207</v>
      </c>
      <c r="P1989" s="5">
        <f t="shared" si="125"/>
        <v>83.428571428571431</v>
      </c>
      <c r="Q1989" t="s">
        <v>8339</v>
      </c>
      <c r="R1989" t="s">
        <v>8351</v>
      </c>
      <c r="S1989" s="6">
        <f t="shared" si="126"/>
        <v>42034.639768518522</v>
      </c>
      <c r="T1989" s="7">
        <f t="shared" si="127"/>
        <v>42064.639768518522</v>
      </c>
    </row>
    <row r="1990" spans="1:20" ht="15.7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8295</v>
      </c>
      <c r="O1990" s="8">
        <f t="shared" si="124"/>
        <v>240</v>
      </c>
      <c r="P1990" s="5">
        <f t="shared" si="125"/>
        <v>25</v>
      </c>
      <c r="Q1990" t="s">
        <v>8339</v>
      </c>
      <c r="R1990" t="s">
        <v>8351</v>
      </c>
      <c r="S1990" s="6">
        <f t="shared" si="126"/>
        <v>42206.763217592597</v>
      </c>
      <c r="T1990" s="7">
        <f t="shared" si="127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8295</v>
      </c>
      <c r="O1991" s="8">
        <f t="shared" si="124"/>
        <v>100</v>
      </c>
      <c r="P1991" s="5">
        <f t="shared" si="125"/>
        <v>50</v>
      </c>
      <c r="Q1991" t="s">
        <v>8339</v>
      </c>
      <c r="R1991" t="s">
        <v>8351</v>
      </c>
      <c r="S1991" s="6">
        <f t="shared" si="126"/>
        <v>42685.680648148147</v>
      </c>
      <c r="T1991" s="7">
        <f t="shared" si="127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8295</v>
      </c>
      <c r="O1992" s="8">
        <f t="shared" si="124"/>
        <v>5.8939096267190569</v>
      </c>
      <c r="P1992" s="5">
        <f t="shared" si="125"/>
        <v>101.8</v>
      </c>
      <c r="Q1992" t="s">
        <v>8339</v>
      </c>
      <c r="R1992" t="s">
        <v>8351</v>
      </c>
      <c r="S1992" s="6">
        <f t="shared" si="126"/>
        <v>42398.195972222224</v>
      </c>
      <c r="T1992" s="7">
        <f t="shared" si="127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8295</v>
      </c>
      <c r="O1993" s="8">
        <f t="shared" si="124"/>
        <v>14.285714285714286</v>
      </c>
      <c r="P1993" s="5">
        <f t="shared" si="125"/>
        <v>46.666666666666664</v>
      </c>
      <c r="Q1993" t="s">
        <v>8339</v>
      </c>
      <c r="R1993" t="s">
        <v>8351</v>
      </c>
      <c r="S1993" s="6">
        <f t="shared" si="126"/>
        <v>42167.89335648148</v>
      </c>
      <c r="T1993" s="7">
        <f t="shared" si="127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8295</v>
      </c>
      <c r="O1994" s="8">
        <f t="shared" si="124"/>
        <v>750</v>
      </c>
      <c r="P1994" s="5">
        <f t="shared" si="125"/>
        <v>1</v>
      </c>
      <c r="Q1994" t="s">
        <v>8339</v>
      </c>
      <c r="R1994" t="s">
        <v>8351</v>
      </c>
      <c r="S1994" s="6">
        <f t="shared" si="126"/>
        <v>42023.143414351856</v>
      </c>
      <c r="T1994" s="7">
        <f t="shared" si="127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8295</v>
      </c>
      <c r="O1995" s="8" t="e">
        <f t="shared" si="124"/>
        <v>#DIV/0!</v>
      </c>
      <c r="P1995" s="5" t="e">
        <f t="shared" si="125"/>
        <v>#DIV/0!</v>
      </c>
      <c r="Q1995" t="s">
        <v>8339</v>
      </c>
      <c r="R1995" t="s">
        <v>8351</v>
      </c>
      <c r="S1995" s="6">
        <f t="shared" si="126"/>
        <v>42329.58839120371</v>
      </c>
      <c r="T1995" s="7">
        <f t="shared" si="127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8295</v>
      </c>
      <c r="O1996" s="8" t="e">
        <f t="shared" si="124"/>
        <v>#DIV/0!</v>
      </c>
      <c r="P1996" s="5" t="e">
        <f t="shared" si="125"/>
        <v>#DIV/0!</v>
      </c>
      <c r="Q1996" t="s">
        <v>8339</v>
      </c>
      <c r="R1996" t="s">
        <v>8351</v>
      </c>
      <c r="S1996" s="6">
        <f t="shared" si="126"/>
        <v>42651.006273148145</v>
      </c>
      <c r="T1996" s="7">
        <f t="shared" si="127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8295</v>
      </c>
      <c r="O1997" s="8">
        <f t="shared" si="124"/>
        <v>12.820512820512821</v>
      </c>
      <c r="P1997" s="5">
        <f t="shared" si="125"/>
        <v>26</v>
      </c>
      <c r="Q1997" t="s">
        <v>8339</v>
      </c>
      <c r="R1997" t="s">
        <v>8351</v>
      </c>
      <c r="S1997" s="6">
        <f t="shared" si="126"/>
        <v>42181.902037037042</v>
      </c>
      <c r="T1997" s="7">
        <f t="shared" si="127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8295</v>
      </c>
      <c r="O1998" s="8" t="e">
        <f t="shared" si="124"/>
        <v>#DIV/0!</v>
      </c>
      <c r="P1998" s="5" t="e">
        <f t="shared" si="125"/>
        <v>#DIV/0!</v>
      </c>
      <c r="Q1998" t="s">
        <v>8339</v>
      </c>
      <c r="R1998" t="s">
        <v>8351</v>
      </c>
      <c r="S1998" s="6">
        <f t="shared" si="126"/>
        <v>41800.819571759261</v>
      </c>
      <c r="T1998" s="7">
        <f t="shared" si="127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8295</v>
      </c>
      <c r="O1999" s="8" t="e">
        <f t="shared" si="124"/>
        <v>#DIV/0!</v>
      </c>
      <c r="P1999" s="5" t="e">
        <f t="shared" si="125"/>
        <v>#DIV/0!</v>
      </c>
      <c r="Q1999" t="s">
        <v>8339</v>
      </c>
      <c r="R1999" t="s">
        <v>8351</v>
      </c>
      <c r="S1999" s="6">
        <f t="shared" si="126"/>
        <v>41847.930694444447</v>
      </c>
      <c r="T1999" s="7">
        <f t="shared" si="127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8295</v>
      </c>
      <c r="O2000" s="8">
        <f t="shared" si="124"/>
        <v>3.8167938931297711</v>
      </c>
      <c r="P2000" s="5">
        <f t="shared" si="125"/>
        <v>218.33333333333334</v>
      </c>
      <c r="Q2000" t="s">
        <v>8339</v>
      </c>
      <c r="R2000" t="s">
        <v>8351</v>
      </c>
      <c r="S2000" s="6">
        <f t="shared" si="126"/>
        <v>41807.118495370371</v>
      </c>
      <c r="T2000" s="7">
        <f t="shared" si="127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8295</v>
      </c>
      <c r="O2001" s="8">
        <f t="shared" si="124"/>
        <v>131.35593220338984</v>
      </c>
      <c r="P2001" s="5">
        <f t="shared" si="125"/>
        <v>33.714285714285715</v>
      </c>
      <c r="Q2001" t="s">
        <v>8339</v>
      </c>
      <c r="R2001" t="s">
        <v>8351</v>
      </c>
      <c r="S2001" s="6">
        <f t="shared" si="126"/>
        <v>41926.482731481483</v>
      </c>
      <c r="T2001" s="7">
        <f t="shared" si="127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8295</v>
      </c>
      <c r="O2002" s="8">
        <f t="shared" si="124"/>
        <v>8</v>
      </c>
      <c r="P2002" s="5">
        <f t="shared" si="125"/>
        <v>25</v>
      </c>
      <c r="Q2002" t="s">
        <v>8339</v>
      </c>
      <c r="R2002" t="s">
        <v>8351</v>
      </c>
      <c r="S2002" s="6">
        <f t="shared" si="126"/>
        <v>42345.951539351852</v>
      </c>
      <c r="T2002" s="7">
        <f t="shared" si="127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8294</v>
      </c>
      <c r="O2003" s="8">
        <f t="shared" si="124"/>
        <v>0.26169167011623867</v>
      </c>
      <c r="P2003" s="5">
        <f t="shared" si="125"/>
        <v>128.38790470372632</v>
      </c>
      <c r="Q2003" t="s">
        <v>8320</v>
      </c>
      <c r="R2003" t="s">
        <v>8350</v>
      </c>
      <c r="S2003" s="6">
        <f t="shared" si="126"/>
        <v>42136.209675925929</v>
      </c>
      <c r="T2003" s="7">
        <f t="shared" si="127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8294</v>
      </c>
      <c r="O2004" s="8">
        <f t="shared" si="124"/>
        <v>0.46126691016024318</v>
      </c>
      <c r="P2004" s="5">
        <f t="shared" si="125"/>
        <v>78.834261818181815</v>
      </c>
      <c r="Q2004" t="s">
        <v>8320</v>
      </c>
      <c r="R2004" t="s">
        <v>8350</v>
      </c>
      <c r="S2004" s="6">
        <f t="shared" si="126"/>
        <v>42728.71230324074</v>
      </c>
      <c r="T2004" s="7">
        <f t="shared" si="127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8294</v>
      </c>
      <c r="O2005" s="8">
        <f t="shared" si="124"/>
        <v>0.32051282051282054</v>
      </c>
      <c r="P2005" s="5">
        <f t="shared" si="125"/>
        <v>91.764705882352942</v>
      </c>
      <c r="Q2005" t="s">
        <v>8320</v>
      </c>
      <c r="R2005" t="s">
        <v>8350</v>
      </c>
      <c r="S2005" s="6">
        <f t="shared" si="126"/>
        <v>40347.125601851854</v>
      </c>
      <c r="T2005" s="7">
        <f t="shared" si="127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8294</v>
      </c>
      <c r="O2006" s="8">
        <f t="shared" si="124"/>
        <v>0.42658388891619026</v>
      </c>
      <c r="P2006" s="5">
        <f t="shared" si="125"/>
        <v>331.10237288135596</v>
      </c>
      <c r="Q2006" t="s">
        <v>8320</v>
      </c>
      <c r="R2006" t="s">
        <v>8350</v>
      </c>
      <c r="S2006" s="6">
        <f t="shared" si="126"/>
        <v>41800.604895833334</v>
      </c>
      <c r="T2006" s="7">
        <f t="shared" si="127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8294</v>
      </c>
      <c r="O2007" s="8">
        <f t="shared" si="124"/>
        <v>0.80853750926786128</v>
      </c>
      <c r="P2007" s="5">
        <f t="shared" si="125"/>
        <v>194.26193717277485</v>
      </c>
      <c r="Q2007" t="s">
        <v>8320</v>
      </c>
      <c r="R2007" t="s">
        <v>8350</v>
      </c>
      <c r="S2007" s="6">
        <f t="shared" si="126"/>
        <v>41535.812708333331</v>
      </c>
      <c r="T2007" s="7">
        <f t="shared" si="127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8294</v>
      </c>
      <c r="O2008" s="8">
        <f t="shared" si="124"/>
        <v>0.40348612007746931</v>
      </c>
      <c r="P2008" s="5">
        <f t="shared" si="125"/>
        <v>408.97689768976898</v>
      </c>
      <c r="Q2008" t="s">
        <v>8320</v>
      </c>
      <c r="R2008" t="s">
        <v>8350</v>
      </c>
      <c r="S2008" s="6">
        <f t="shared" si="126"/>
        <v>41941.500520833331</v>
      </c>
      <c r="T2008" s="7">
        <f t="shared" si="127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8294</v>
      </c>
      <c r="O2009" s="8">
        <f t="shared" si="124"/>
        <v>0.86423551454854064</v>
      </c>
      <c r="P2009" s="5">
        <f t="shared" si="125"/>
        <v>84.459270072992695</v>
      </c>
      <c r="Q2009" t="s">
        <v>8320</v>
      </c>
      <c r="R2009" t="s">
        <v>8350</v>
      </c>
      <c r="S2009" s="6">
        <f t="shared" si="126"/>
        <v>40347.837800925925</v>
      </c>
      <c r="T2009" s="7">
        <f t="shared" si="127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8294</v>
      </c>
      <c r="O2010" s="8">
        <f t="shared" si="124"/>
        <v>0.85415443175638928</v>
      </c>
      <c r="P2010" s="5">
        <f t="shared" si="125"/>
        <v>44.853658536585364</v>
      </c>
      <c r="Q2010" t="s">
        <v>8320</v>
      </c>
      <c r="R2010" t="s">
        <v>8350</v>
      </c>
      <c r="S2010" s="6">
        <f t="shared" si="126"/>
        <v>40761.604421296295</v>
      </c>
      <c r="T2010" s="7">
        <f t="shared" si="127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8294</v>
      </c>
      <c r="O2011" s="8">
        <f t="shared" si="124"/>
        <v>0.32769909358430716</v>
      </c>
      <c r="P2011" s="5">
        <f t="shared" si="125"/>
        <v>383.3643216080402</v>
      </c>
      <c r="Q2011" t="s">
        <v>8320</v>
      </c>
      <c r="R2011" t="s">
        <v>8350</v>
      </c>
      <c r="S2011" s="6">
        <f t="shared" si="126"/>
        <v>42661.323414351849</v>
      </c>
      <c r="T2011" s="7">
        <f t="shared" si="127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8294</v>
      </c>
      <c r="O2012" s="8">
        <f t="shared" si="124"/>
        <v>0.31244825075846816</v>
      </c>
      <c r="P2012" s="5">
        <f t="shared" si="125"/>
        <v>55.276856649395505</v>
      </c>
      <c r="Q2012" t="s">
        <v>8320</v>
      </c>
      <c r="R2012" t="s">
        <v>8350</v>
      </c>
      <c r="S2012" s="6">
        <f t="shared" si="126"/>
        <v>42570.996423611112</v>
      </c>
      <c r="T2012" s="7">
        <f t="shared" si="127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8294</v>
      </c>
      <c r="O2013" s="8">
        <f t="shared" si="124"/>
        <v>0.12201609636343226</v>
      </c>
      <c r="P2013" s="5">
        <f t="shared" si="125"/>
        <v>422.02059732234807</v>
      </c>
      <c r="Q2013" t="s">
        <v>8320</v>
      </c>
      <c r="R2013" t="s">
        <v>8350</v>
      </c>
      <c r="S2013" s="6">
        <f t="shared" si="126"/>
        <v>42347.358483796299</v>
      </c>
      <c r="T2013" s="7">
        <f t="shared" si="127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8294</v>
      </c>
      <c r="O2014" s="8">
        <f t="shared" si="124"/>
        <v>0.42571306939123033</v>
      </c>
      <c r="P2014" s="5">
        <f t="shared" si="125"/>
        <v>64.180327868852459</v>
      </c>
      <c r="Q2014" t="s">
        <v>8320</v>
      </c>
      <c r="R2014" t="s">
        <v>8350</v>
      </c>
      <c r="S2014" s="6">
        <f t="shared" si="126"/>
        <v>42010.822233796294</v>
      </c>
      <c r="T2014" s="7">
        <f t="shared" si="127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8294</v>
      </c>
      <c r="O2015" s="8">
        <f t="shared" si="124"/>
        <v>0.20205540864443552</v>
      </c>
      <c r="P2015" s="5">
        <f t="shared" si="125"/>
        <v>173.57781674704077</v>
      </c>
      <c r="Q2015" t="s">
        <v>8320</v>
      </c>
      <c r="R2015" t="s">
        <v>8350</v>
      </c>
      <c r="S2015" s="6">
        <f t="shared" si="126"/>
        <v>42499.960810185185</v>
      </c>
      <c r="T2015" s="7">
        <f t="shared" si="127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8294</v>
      </c>
      <c r="O2016" s="8">
        <f t="shared" si="124"/>
        <v>1.2797899533647527E-2</v>
      </c>
      <c r="P2016" s="5">
        <f t="shared" si="125"/>
        <v>88.601680840609291</v>
      </c>
      <c r="Q2016" t="s">
        <v>8320</v>
      </c>
      <c r="R2016" t="s">
        <v>8350</v>
      </c>
      <c r="S2016" s="6">
        <f t="shared" si="126"/>
        <v>41324.214571759258</v>
      </c>
      <c r="T2016" s="7">
        <f t="shared" si="127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8294</v>
      </c>
      <c r="O2017" s="8">
        <f t="shared" si="124"/>
        <v>0.88495466450999938</v>
      </c>
      <c r="P2017" s="5">
        <f t="shared" si="125"/>
        <v>50.222283950617282</v>
      </c>
      <c r="Q2017" t="s">
        <v>8320</v>
      </c>
      <c r="R2017" t="s">
        <v>8350</v>
      </c>
      <c r="S2017" s="6">
        <f t="shared" si="126"/>
        <v>40765.876886574071</v>
      </c>
      <c r="T2017" s="7">
        <f t="shared" si="127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8294</v>
      </c>
      <c r="O2018" s="8">
        <f t="shared" si="124"/>
        <v>0.10851375010281678</v>
      </c>
      <c r="P2018" s="5">
        <f t="shared" si="125"/>
        <v>192.38876826722338</v>
      </c>
      <c r="Q2018" t="s">
        <v>8320</v>
      </c>
      <c r="R2018" t="s">
        <v>8350</v>
      </c>
      <c r="S2018" s="6">
        <f t="shared" si="126"/>
        <v>41312.88077546296</v>
      </c>
      <c r="T2018" s="7">
        <f t="shared" si="127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8294</v>
      </c>
      <c r="O2019" s="8">
        <f t="shared" si="124"/>
        <v>0.79934517643146741</v>
      </c>
      <c r="P2019" s="5">
        <f t="shared" si="125"/>
        <v>73.416901408450698</v>
      </c>
      <c r="Q2019" t="s">
        <v>8320</v>
      </c>
      <c r="R2019" t="s">
        <v>8350</v>
      </c>
      <c r="S2019" s="6">
        <f t="shared" si="126"/>
        <v>40961.057349537034</v>
      </c>
      <c r="T2019" s="7">
        <f t="shared" si="127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8294</v>
      </c>
      <c r="O2020" s="8">
        <f t="shared" si="124"/>
        <v>0.97805794707442562</v>
      </c>
      <c r="P2020" s="5">
        <f t="shared" si="125"/>
        <v>147.68495555555555</v>
      </c>
      <c r="Q2020" t="s">
        <v>8320</v>
      </c>
      <c r="R2020" t="s">
        <v>8350</v>
      </c>
      <c r="S2020" s="6">
        <f t="shared" si="126"/>
        <v>42199.365844907406</v>
      </c>
      <c r="T2020" s="7">
        <f t="shared" si="127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8294</v>
      </c>
      <c r="O2021" s="8">
        <f t="shared" si="124"/>
        <v>0.20622394167162034</v>
      </c>
      <c r="P2021" s="5">
        <f t="shared" si="125"/>
        <v>108.96848314606741</v>
      </c>
      <c r="Q2021" t="s">
        <v>8320</v>
      </c>
      <c r="R2021" t="s">
        <v>8350</v>
      </c>
      <c r="S2021" s="6">
        <f t="shared" si="126"/>
        <v>42605.70857638889</v>
      </c>
      <c r="T2021" s="7">
        <f t="shared" si="127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8294</v>
      </c>
      <c r="O2022" s="8">
        <f t="shared" si="124"/>
        <v>0.51993067590987874</v>
      </c>
      <c r="P2022" s="5">
        <f t="shared" si="125"/>
        <v>23.647540983606557</v>
      </c>
      <c r="Q2022" t="s">
        <v>8320</v>
      </c>
      <c r="R2022" t="s">
        <v>8350</v>
      </c>
      <c r="S2022" s="6">
        <f t="shared" si="126"/>
        <v>41737.097499999996</v>
      </c>
      <c r="T2022" s="7">
        <f t="shared" si="127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8294</v>
      </c>
      <c r="O2023" s="8">
        <f t="shared" si="124"/>
        <v>0.3557452863749555</v>
      </c>
      <c r="P2023" s="5">
        <f t="shared" si="125"/>
        <v>147.94736842105263</v>
      </c>
      <c r="Q2023" t="s">
        <v>8320</v>
      </c>
      <c r="R2023" t="s">
        <v>8350</v>
      </c>
      <c r="S2023" s="6">
        <f t="shared" si="126"/>
        <v>41861.070567129631</v>
      </c>
      <c r="T2023" s="7">
        <f t="shared" si="127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8294</v>
      </c>
      <c r="O2024" s="8">
        <f t="shared" si="124"/>
        <v>0.79912415992072683</v>
      </c>
      <c r="P2024" s="5">
        <f t="shared" si="125"/>
        <v>385.03692307692307</v>
      </c>
      <c r="Q2024" t="s">
        <v>8320</v>
      </c>
      <c r="R2024" t="s">
        <v>8350</v>
      </c>
      <c r="S2024" s="6">
        <f t="shared" si="126"/>
        <v>42502.569120370375</v>
      </c>
      <c r="T2024" s="7">
        <f t="shared" si="127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8294</v>
      </c>
      <c r="O2025" s="8">
        <f t="shared" si="124"/>
        <v>0.61935228138412846</v>
      </c>
      <c r="P2025" s="5">
        <f t="shared" si="125"/>
        <v>457.39093484419266</v>
      </c>
      <c r="Q2025" t="s">
        <v>8320</v>
      </c>
      <c r="R2025" t="s">
        <v>8350</v>
      </c>
      <c r="S2025" s="6">
        <f t="shared" si="126"/>
        <v>42136.420752314814</v>
      </c>
      <c r="T2025" s="7">
        <f t="shared" si="127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8294</v>
      </c>
      <c r="O2026" s="8">
        <f t="shared" si="124"/>
        <v>0.17083796019475528</v>
      </c>
      <c r="P2026" s="5">
        <f t="shared" si="125"/>
        <v>222.99047619047619</v>
      </c>
      <c r="Q2026" t="s">
        <v>8320</v>
      </c>
      <c r="R2026" t="s">
        <v>8350</v>
      </c>
      <c r="S2026" s="6">
        <f t="shared" si="126"/>
        <v>41099.966944444444</v>
      </c>
      <c r="T2026" s="7">
        <f t="shared" si="127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8294</v>
      </c>
      <c r="O2027" s="8">
        <f t="shared" si="124"/>
        <v>0.49714143673875216</v>
      </c>
      <c r="P2027" s="5">
        <f t="shared" si="125"/>
        <v>220.74074074074073</v>
      </c>
      <c r="Q2027" t="s">
        <v>8320</v>
      </c>
      <c r="R2027" t="s">
        <v>8350</v>
      </c>
      <c r="S2027" s="6">
        <f t="shared" si="126"/>
        <v>42136.184560185182</v>
      </c>
      <c r="T2027" s="7">
        <f t="shared" si="127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8294</v>
      </c>
      <c r="O2028" s="8">
        <f t="shared" si="124"/>
        <v>0.74915861995392985</v>
      </c>
      <c r="P2028" s="5">
        <f t="shared" si="125"/>
        <v>73.503898678414089</v>
      </c>
      <c r="Q2028" t="s">
        <v>8320</v>
      </c>
      <c r="R2028" t="s">
        <v>8350</v>
      </c>
      <c r="S2028" s="6">
        <f t="shared" si="126"/>
        <v>41704.735937500001</v>
      </c>
      <c r="T2028" s="7">
        <f t="shared" si="127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8294</v>
      </c>
      <c r="O2029" s="8">
        <f t="shared" si="124"/>
        <v>0.83160774725777342</v>
      </c>
      <c r="P2029" s="5">
        <f t="shared" si="125"/>
        <v>223.09647495361781</v>
      </c>
      <c r="Q2029" t="s">
        <v>8320</v>
      </c>
      <c r="R2029" t="s">
        <v>8350</v>
      </c>
      <c r="S2029" s="6">
        <f t="shared" si="126"/>
        <v>42048.813877314817</v>
      </c>
      <c r="T2029" s="7">
        <f t="shared" si="127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8294</v>
      </c>
      <c r="O2030" s="8">
        <f t="shared" si="124"/>
        <v>0.79260237780713338</v>
      </c>
      <c r="P2030" s="5">
        <f t="shared" si="125"/>
        <v>47.911392405063289</v>
      </c>
      <c r="Q2030" t="s">
        <v>8320</v>
      </c>
      <c r="R2030" t="s">
        <v>8350</v>
      </c>
      <c r="S2030" s="6">
        <f t="shared" si="126"/>
        <v>40215.919050925928</v>
      </c>
      <c r="T2030" s="7">
        <f t="shared" si="127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8294</v>
      </c>
      <c r="O2031" s="8">
        <f t="shared" si="124"/>
        <v>0.27685492801771872</v>
      </c>
      <c r="P2031" s="5">
        <f t="shared" si="125"/>
        <v>96.063829787234042</v>
      </c>
      <c r="Q2031" t="s">
        <v>8320</v>
      </c>
      <c r="R2031" t="s">
        <v>8350</v>
      </c>
      <c r="S2031" s="6">
        <f t="shared" si="126"/>
        <v>41848.021770833337</v>
      </c>
      <c r="T2031" s="7">
        <f t="shared" si="127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8294</v>
      </c>
      <c r="O2032" s="8">
        <f t="shared" si="124"/>
        <v>0.44201041357541748</v>
      </c>
      <c r="P2032" s="5">
        <f t="shared" si="125"/>
        <v>118.6144</v>
      </c>
      <c r="Q2032" t="s">
        <v>8320</v>
      </c>
      <c r="R2032" t="s">
        <v>8350</v>
      </c>
      <c r="S2032" s="6">
        <f t="shared" si="126"/>
        <v>41212.996481481481</v>
      </c>
      <c r="T2032" s="7">
        <f t="shared" si="127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8294</v>
      </c>
      <c r="O2033" s="8">
        <f t="shared" si="124"/>
        <v>0.83090984628167841</v>
      </c>
      <c r="P2033" s="5">
        <f t="shared" si="125"/>
        <v>118.45472440944881</v>
      </c>
      <c r="Q2033" t="s">
        <v>8320</v>
      </c>
      <c r="R2033" t="s">
        <v>8350</v>
      </c>
      <c r="S2033" s="6">
        <f t="shared" si="126"/>
        <v>41975.329317129625</v>
      </c>
      <c r="T2033" s="7">
        <f t="shared" si="127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8294</v>
      </c>
      <c r="O2034" s="8">
        <f t="shared" si="124"/>
        <v>0.32874406616960566</v>
      </c>
      <c r="P2034" s="5">
        <f t="shared" si="125"/>
        <v>143.21468926553672</v>
      </c>
      <c r="Q2034" t="s">
        <v>8320</v>
      </c>
      <c r="R2034" t="s">
        <v>8350</v>
      </c>
      <c r="S2034" s="6">
        <f t="shared" si="126"/>
        <v>42689.565671296295</v>
      </c>
      <c r="T2034" s="7">
        <f t="shared" si="127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8294</v>
      </c>
      <c r="O2035" s="8">
        <f t="shared" si="124"/>
        <v>0.55967225592692915</v>
      </c>
      <c r="P2035" s="5">
        <f t="shared" si="125"/>
        <v>282.71518987341773</v>
      </c>
      <c r="Q2035" t="s">
        <v>8320</v>
      </c>
      <c r="R2035" t="s">
        <v>8350</v>
      </c>
      <c r="S2035" s="6">
        <f t="shared" si="126"/>
        <v>41725.082384259258</v>
      </c>
      <c r="T2035" s="7">
        <f t="shared" si="127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8294</v>
      </c>
      <c r="O2036" s="8">
        <f t="shared" si="124"/>
        <v>0.25851818239578012</v>
      </c>
      <c r="P2036" s="5">
        <f t="shared" si="125"/>
        <v>593.93620078740162</v>
      </c>
      <c r="Q2036" t="s">
        <v>8320</v>
      </c>
      <c r="R2036" t="s">
        <v>8350</v>
      </c>
      <c r="S2036" s="6">
        <f t="shared" si="126"/>
        <v>42076.130011574074</v>
      </c>
      <c r="T2036" s="7">
        <f t="shared" si="127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8294</v>
      </c>
      <c r="O2037" s="8">
        <f t="shared" si="124"/>
        <v>0.47385184808736214</v>
      </c>
      <c r="P2037" s="5">
        <f t="shared" si="125"/>
        <v>262.15704968944101</v>
      </c>
      <c r="Q2037" t="s">
        <v>8320</v>
      </c>
      <c r="R2037" t="s">
        <v>8350</v>
      </c>
      <c r="S2037" s="6">
        <f t="shared" si="126"/>
        <v>42311.625081018516</v>
      </c>
      <c r="T2037" s="7">
        <f t="shared" si="127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8294</v>
      </c>
      <c r="O2038" s="8">
        <f t="shared" si="124"/>
        <v>0.75948405716383338</v>
      </c>
      <c r="P2038" s="5">
        <f t="shared" si="125"/>
        <v>46.580778301886795</v>
      </c>
      <c r="Q2038" t="s">
        <v>8320</v>
      </c>
      <c r="R2038" t="s">
        <v>8350</v>
      </c>
      <c r="S2038" s="6">
        <f t="shared" si="126"/>
        <v>41738.864803240744</v>
      </c>
      <c r="T2038" s="7">
        <f t="shared" si="127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8294</v>
      </c>
      <c r="O2039" s="8">
        <f t="shared" si="124"/>
        <v>0.33280483924860654</v>
      </c>
      <c r="P2039" s="5">
        <f t="shared" si="125"/>
        <v>70.041118881118877</v>
      </c>
      <c r="Q2039" t="s">
        <v>8320</v>
      </c>
      <c r="R2039" t="s">
        <v>8350</v>
      </c>
      <c r="S2039" s="6">
        <f t="shared" si="126"/>
        <v>41578.210104166668</v>
      </c>
      <c r="T2039" s="7">
        <f t="shared" si="127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8294</v>
      </c>
      <c r="O2040" s="8">
        <f t="shared" si="124"/>
        <v>0.23780505930263665</v>
      </c>
      <c r="P2040" s="5">
        <f t="shared" si="125"/>
        <v>164.90686274509804</v>
      </c>
      <c r="Q2040" t="s">
        <v>8320</v>
      </c>
      <c r="R2040" t="s">
        <v>8350</v>
      </c>
      <c r="S2040" s="6">
        <f t="shared" si="126"/>
        <v>41424.27107638889</v>
      </c>
      <c r="T2040" s="7">
        <f t="shared" si="127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8294</v>
      </c>
      <c r="O2041" s="8">
        <f t="shared" si="124"/>
        <v>0.73412383788196467</v>
      </c>
      <c r="P2041" s="5">
        <f t="shared" si="125"/>
        <v>449.26385224274406</v>
      </c>
      <c r="Q2041" t="s">
        <v>8320</v>
      </c>
      <c r="R2041" t="s">
        <v>8350</v>
      </c>
      <c r="S2041" s="6">
        <f t="shared" si="126"/>
        <v>42675.438946759255</v>
      </c>
      <c r="T2041" s="7">
        <f t="shared" si="127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8294</v>
      </c>
      <c r="O2042" s="8">
        <f t="shared" si="124"/>
        <v>0.4029474261061578</v>
      </c>
      <c r="P2042" s="5">
        <f t="shared" si="125"/>
        <v>27.472841328413285</v>
      </c>
      <c r="Q2042" t="s">
        <v>8320</v>
      </c>
      <c r="R2042" t="s">
        <v>8350</v>
      </c>
      <c r="S2042" s="6">
        <f t="shared" si="126"/>
        <v>41578.927118055559</v>
      </c>
      <c r="T2042" s="7">
        <f t="shared" si="127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8294</v>
      </c>
      <c r="O2043" s="8">
        <f t="shared" si="124"/>
        <v>0.5498639810152226</v>
      </c>
      <c r="P2043" s="5">
        <f t="shared" si="125"/>
        <v>143.97499999999999</v>
      </c>
      <c r="Q2043" t="s">
        <v>8320</v>
      </c>
      <c r="R2043" t="s">
        <v>8350</v>
      </c>
      <c r="S2043" s="6">
        <f t="shared" si="126"/>
        <v>42654.525775462964</v>
      </c>
      <c r="T2043" s="7">
        <f t="shared" si="127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8294</v>
      </c>
      <c r="O2044" s="8">
        <f t="shared" si="124"/>
        <v>0.80951995466688254</v>
      </c>
      <c r="P2044" s="5">
        <f t="shared" si="125"/>
        <v>88.23571428571428</v>
      </c>
      <c r="Q2044" t="s">
        <v>8320</v>
      </c>
      <c r="R2044" t="s">
        <v>8350</v>
      </c>
      <c r="S2044" s="6">
        <f t="shared" si="126"/>
        <v>42331.708032407405</v>
      </c>
      <c r="T2044" s="7">
        <f t="shared" si="127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8294</v>
      </c>
      <c r="O2045" s="8">
        <f t="shared" si="124"/>
        <v>0.19754671230922835</v>
      </c>
      <c r="P2045" s="5">
        <f t="shared" si="125"/>
        <v>36.326424870466319</v>
      </c>
      <c r="Q2045" t="s">
        <v>8320</v>
      </c>
      <c r="R2045" t="s">
        <v>8350</v>
      </c>
      <c r="S2045" s="6">
        <f t="shared" si="126"/>
        <v>42661.176817129628</v>
      </c>
      <c r="T2045" s="7">
        <f t="shared" si="127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8294</v>
      </c>
      <c r="O2046" s="8">
        <f t="shared" si="124"/>
        <v>0.92410054213898474</v>
      </c>
      <c r="P2046" s="5">
        <f t="shared" si="125"/>
        <v>90.177777777777777</v>
      </c>
      <c r="Q2046" t="s">
        <v>8320</v>
      </c>
      <c r="R2046" t="s">
        <v>8350</v>
      </c>
      <c r="S2046" s="6">
        <f t="shared" si="126"/>
        <v>42138.684189814812</v>
      </c>
      <c r="T2046" s="7">
        <f t="shared" si="127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8294</v>
      </c>
      <c r="O2047" s="8">
        <f t="shared" si="124"/>
        <v>0.12207271497939337</v>
      </c>
      <c r="P2047" s="5">
        <f t="shared" si="125"/>
        <v>152.62361216730039</v>
      </c>
      <c r="Q2047" t="s">
        <v>8320</v>
      </c>
      <c r="R2047" t="s">
        <v>8350</v>
      </c>
      <c r="S2047" s="6">
        <f t="shared" si="126"/>
        <v>41069.088506944441</v>
      </c>
      <c r="T2047" s="7">
        <f t="shared" si="127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8294</v>
      </c>
      <c r="O2048" s="8">
        <f t="shared" si="124"/>
        <v>0.82576383154417832</v>
      </c>
      <c r="P2048" s="5">
        <f t="shared" si="125"/>
        <v>55.806451612903224</v>
      </c>
      <c r="Q2048" t="s">
        <v>8320</v>
      </c>
      <c r="R2048" t="s">
        <v>8350</v>
      </c>
      <c r="S2048" s="6">
        <f t="shared" si="126"/>
        <v>41387.171805555554</v>
      </c>
      <c r="T2048" s="7">
        <f t="shared" si="127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8294</v>
      </c>
      <c r="O2049" s="8">
        <f t="shared" si="124"/>
        <v>0.97088340482865887</v>
      </c>
      <c r="P2049" s="5">
        <f t="shared" si="125"/>
        <v>227.85327313769753</v>
      </c>
      <c r="Q2049" t="s">
        <v>8320</v>
      </c>
      <c r="R2049" t="s">
        <v>8350</v>
      </c>
      <c r="S2049" s="6">
        <f t="shared" si="126"/>
        <v>42081.903587962966</v>
      </c>
      <c r="T2049" s="7">
        <f t="shared" si="127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8294</v>
      </c>
      <c r="O2050" s="8">
        <f t="shared" si="124"/>
        <v>0.67416202651518908</v>
      </c>
      <c r="P2050" s="5">
        <f t="shared" si="125"/>
        <v>91.82989803350327</v>
      </c>
      <c r="Q2050" t="s">
        <v>8320</v>
      </c>
      <c r="R2050" t="s">
        <v>8350</v>
      </c>
      <c r="S2050" s="6">
        <f t="shared" si="126"/>
        <v>41387.651516203703</v>
      </c>
      <c r="T2050" s="7">
        <f t="shared" si="127"/>
        <v>41417.651516203703</v>
      </c>
    </row>
    <row r="2051" spans="1:20" ht="15.7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8294</v>
      </c>
      <c r="O2051" s="8">
        <f t="shared" ref="O2051:O2114" si="128">D2051/E2051</f>
        <v>0.83201112898086127</v>
      </c>
      <c r="P2051" s="5">
        <f t="shared" ref="P2051:P2114" si="129">E2051/L2051</f>
        <v>80.991037735849048</v>
      </c>
      <c r="Q2051" t="s">
        <v>8320</v>
      </c>
      <c r="R2051" t="s">
        <v>8350</v>
      </c>
      <c r="S2051" s="6">
        <f t="shared" ref="S2051:S2114" si="130">(((J2051/60)/60)/24)+DATE(1970,1,1)</f>
        <v>41575.527349537035</v>
      </c>
      <c r="T2051" s="7">
        <f t="shared" ref="T2051:T2114" si="131">(((I2051/60)/60)/24)+DATE(1970,1,1)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8294</v>
      </c>
      <c r="O2052" s="8">
        <f t="shared" si="128"/>
        <v>0.21129587761742769</v>
      </c>
      <c r="P2052" s="5">
        <f t="shared" si="129"/>
        <v>278.39411764705881</v>
      </c>
      <c r="Q2052" t="s">
        <v>8320</v>
      </c>
      <c r="R2052" t="s">
        <v>8350</v>
      </c>
      <c r="S2052" s="6">
        <f t="shared" si="130"/>
        <v>42115.071504629625</v>
      </c>
      <c r="T2052" s="7">
        <f t="shared" si="131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8294</v>
      </c>
      <c r="O2053" s="8">
        <f t="shared" si="128"/>
        <v>0.76709176335219098</v>
      </c>
      <c r="P2053" s="5">
        <f t="shared" si="129"/>
        <v>43.095041322314053</v>
      </c>
      <c r="Q2053" t="s">
        <v>8320</v>
      </c>
      <c r="R2053" t="s">
        <v>8350</v>
      </c>
      <c r="S2053" s="6">
        <f t="shared" si="130"/>
        <v>41604.022418981483</v>
      </c>
      <c r="T2053" s="7">
        <f t="shared" si="131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8294</v>
      </c>
      <c r="O2054" s="8">
        <f t="shared" si="128"/>
        <v>0.28324760372527247</v>
      </c>
      <c r="P2054" s="5">
        <f t="shared" si="129"/>
        <v>326.29205175600737</v>
      </c>
      <c r="Q2054" t="s">
        <v>8320</v>
      </c>
      <c r="R2054" t="s">
        <v>8350</v>
      </c>
      <c r="S2054" s="6">
        <f t="shared" si="130"/>
        <v>42375.08394675926</v>
      </c>
      <c r="T2054" s="7">
        <f t="shared" si="131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8294</v>
      </c>
      <c r="O2055" s="8">
        <f t="shared" si="128"/>
        <v>0.98990298950702826</v>
      </c>
      <c r="P2055" s="5">
        <f t="shared" si="129"/>
        <v>41.743801652892564</v>
      </c>
      <c r="Q2055" t="s">
        <v>8320</v>
      </c>
      <c r="R2055" t="s">
        <v>8350</v>
      </c>
      <c r="S2055" s="6">
        <f t="shared" si="130"/>
        <v>42303.617488425924</v>
      </c>
      <c r="T2055" s="7">
        <f t="shared" si="131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8294</v>
      </c>
      <c r="O2056" s="8">
        <f t="shared" si="128"/>
        <v>0.88034811479739417</v>
      </c>
      <c r="P2056" s="5">
        <f t="shared" si="129"/>
        <v>64.020933977455712</v>
      </c>
      <c r="Q2056" t="s">
        <v>8320</v>
      </c>
      <c r="R2056" t="s">
        <v>8350</v>
      </c>
      <c r="S2056" s="6">
        <f t="shared" si="130"/>
        <v>41731.520949074074</v>
      </c>
      <c r="T2056" s="7">
        <f t="shared" si="131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8294</v>
      </c>
      <c r="O2057" s="8">
        <f t="shared" si="128"/>
        <v>0.59731209556993525</v>
      </c>
      <c r="P2057" s="5">
        <f t="shared" si="129"/>
        <v>99.455445544554451</v>
      </c>
      <c r="Q2057" t="s">
        <v>8320</v>
      </c>
      <c r="R2057" t="s">
        <v>8350</v>
      </c>
      <c r="S2057" s="6">
        <f t="shared" si="130"/>
        <v>41946.674108796295</v>
      </c>
      <c r="T2057" s="7">
        <f t="shared" si="131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8294</v>
      </c>
      <c r="O2058" s="8">
        <f t="shared" si="128"/>
        <v>0.65166957745744603</v>
      </c>
      <c r="P2058" s="5">
        <f t="shared" si="129"/>
        <v>138.49458483754512</v>
      </c>
      <c r="Q2058" t="s">
        <v>8320</v>
      </c>
      <c r="R2058" t="s">
        <v>8350</v>
      </c>
      <c r="S2058" s="6">
        <f t="shared" si="130"/>
        <v>41351.76090277778</v>
      </c>
      <c r="T2058" s="7">
        <f t="shared" si="131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8294</v>
      </c>
      <c r="O2059" s="8">
        <f t="shared" si="128"/>
        <v>0.49448109648216254</v>
      </c>
      <c r="P2059" s="5">
        <f t="shared" si="129"/>
        <v>45.547792792792798</v>
      </c>
      <c r="Q2059" t="s">
        <v>8320</v>
      </c>
      <c r="R2059" t="s">
        <v>8350</v>
      </c>
      <c r="S2059" s="6">
        <f t="shared" si="130"/>
        <v>42396.494583333333</v>
      </c>
      <c r="T2059" s="7">
        <f t="shared" si="131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8294</v>
      </c>
      <c r="O2060" s="8">
        <f t="shared" si="128"/>
        <v>0.59424326833797581</v>
      </c>
      <c r="P2060" s="5">
        <f t="shared" si="129"/>
        <v>10.507317073170732</v>
      </c>
      <c r="Q2060" t="s">
        <v>8320</v>
      </c>
      <c r="R2060" t="s">
        <v>8350</v>
      </c>
      <c r="S2060" s="6">
        <f t="shared" si="130"/>
        <v>42026.370717592596</v>
      </c>
      <c r="T2060" s="7">
        <f t="shared" si="131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8294</v>
      </c>
      <c r="O2061" s="8">
        <f t="shared" si="128"/>
        <v>0.69707461021911377</v>
      </c>
      <c r="P2061" s="5">
        <f t="shared" si="129"/>
        <v>114.76533333333333</v>
      </c>
      <c r="Q2061" t="s">
        <v>8320</v>
      </c>
      <c r="R2061" t="s">
        <v>8350</v>
      </c>
      <c r="S2061" s="6">
        <f t="shared" si="130"/>
        <v>42361.602476851855</v>
      </c>
      <c r="T2061" s="7">
        <f t="shared" si="131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8294</v>
      </c>
      <c r="O2062" s="8">
        <f t="shared" si="128"/>
        <v>0.50916496945010181</v>
      </c>
      <c r="P2062" s="5">
        <f t="shared" si="129"/>
        <v>35.997067448680355</v>
      </c>
      <c r="Q2062" t="s">
        <v>8320</v>
      </c>
      <c r="R2062" t="s">
        <v>8350</v>
      </c>
      <c r="S2062" s="6">
        <f t="shared" si="130"/>
        <v>41783.642939814818</v>
      </c>
      <c r="T2062" s="7">
        <f t="shared" si="131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8294</v>
      </c>
      <c r="O2063" s="8">
        <f t="shared" si="128"/>
        <v>0.92661230541141582</v>
      </c>
      <c r="P2063" s="5">
        <f t="shared" si="129"/>
        <v>154.17142857142858</v>
      </c>
      <c r="Q2063" t="s">
        <v>8320</v>
      </c>
      <c r="R2063" t="s">
        <v>8350</v>
      </c>
      <c r="S2063" s="6">
        <f t="shared" si="130"/>
        <v>42705.764513888891</v>
      </c>
      <c r="T2063" s="7">
        <f t="shared" si="131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8294</v>
      </c>
      <c r="O2064" s="8">
        <f t="shared" si="128"/>
        <v>0.86973916522434924</v>
      </c>
      <c r="P2064" s="5">
        <f t="shared" si="129"/>
        <v>566.38916256157631</v>
      </c>
      <c r="Q2064" t="s">
        <v>8320</v>
      </c>
      <c r="R2064" t="s">
        <v>8350</v>
      </c>
      <c r="S2064" s="6">
        <f t="shared" si="130"/>
        <v>42423.3830787037</v>
      </c>
      <c r="T2064" s="7">
        <f t="shared" si="131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8294</v>
      </c>
      <c r="O2065" s="8">
        <f t="shared" si="128"/>
        <v>0.67544748395812226</v>
      </c>
      <c r="P2065" s="5">
        <f t="shared" si="129"/>
        <v>120.85714285714286</v>
      </c>
      <c r="Q2065" t="s">
        <v>8320</v>
      </c>
      <c r="R2065" t="s">
        <v>8350</v>
      </c>
      <c r="S2065" s="6">
        <f t="shared" si="130"/>
        <v>42472.73265046296</v>
      </c>
      <c r="T2065" s="7">
        <f t="shared" si="131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8294</v>
      </c>
      <c r="O2066" s="8">
        <f t="shared" si="128"/>
        <v>0.52310349124983502</v>
      </c>
      <c r="P2066" s="5">
        <f t="shared" si="129"/>
        <v>86.163845492085343</v>
      </c>
      <c r="Q2066" t="s">
        <v>8320</v>
      </c>
      <c r="R2066" t="s">
        <v>8350</v>
      </c>
      <c r="S2066" s="6">
        <f t="shared" si="130"/>
        <v>41389.364849537036</v>
      </c>
      <c r="T2066" s="7">
        <f t="shared" si="131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8294</v>
      </c>
      <c r="O2067" s="8">
        <f t="shared" si="128"/>
        <v>0.50196991819772718</v>
      </c>
      <c r="P2067" s="5">
        <f t="shared" si="129"/>
        <v>51.212114395886893</v>
      </c>
      <c r="Q2067" t="s">
        <v>8320</v>
      </c>
      <c r="R2067" t="s">
        <v>8350</v>
      </c>
      <c r="S2067" s="6">
        <f t="shared" si="130"/>
        <v>41603.333668981482</v>
      </c>
      <c r="T2067" s="7">
        <f t="shared" si="131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8294</v>
      </c>
      <c r="O2068" s="8">
        <f t="shared" si="128"/>
        <v>0.45745654162854527</v>
      </c>
      <c r="P2068" s="5">
        <f t="shared" si="129"/>
        <v>67.261538461538464</v>
      </c>
      <c r="Q2068" t="s">
        <v>8320</v>
      </c>
      <c r="R2068" t="s">
        <v>8350</v>
      </c>
      <c r="S2068" s="6">
        <f t="shared" si="130"/>
        <v>41844.771793981483</v>
      </c>
      <c r="T2068" s="7">
        <f t="shared" si="131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8294</v>
      </c>
      <c r="O2069" s="8">
        <f t="shared" si="128"/>
        <v>0.78821656050955413</v>
      </c>
      <c r="P2069" s="5">
        <f t="shared" si="129"/>
        <v>62.8</v>
      </c>
      <c r="Q2069" t="s">
        <v>8320</v>
      </c>
      <c r="R2069" t="s">
        <v>8350</v>
      </c>
      <c r="S2069" s="6">
        <f t="shared" si="130"/>
        <v>42115.853888888887</v>
      </c>
      <c r="T2069" s="7">
        <f t="shared" si="131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8294</v>
      </c>
      <c r="O2070" s="8">
        <f t="shared" si="128"/>
        <v>0.95035461532116094</v>
      </c>
      <c r="P2070" s="5">
        <f t="shared" si="129"/>
        <v>346.13118421052633</v>
      </c>
      <c r="Q2070" t="s">
        <v>8320</v>
      </c>
      <c r="R2070" t="s">
        <v>8350</v>
      </c>
      <c r="S2070" s="6">
        <f t="shared" si="130"/>
        <v>42633.841608796298</v>
      </c>
      <c r="T2070" s="7">
        <f t="shared" si="131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8294</v>
      </c>
      <c r="O2071" s="8">
        <f t="shared" si="128"/>
        <v>0.7787758049309903</v>
      </c>
      <c r="P2071" s="5">
        <f t="shared" si="129"/>
        <v>244.11912547528519</v>
      </c>
      <c r="Q2071" t="s">
        <v>8320</v>
      </c>
      <c r="R2071" t="s">
        <v>8350</v>
      </c>
      <c r="S2071" s="6">
        <f t="shared" si="130"/>
        <v>42340.972118055557</v>
      </c>
      <c r="T2071" s="7">
        <f t="shared" si="131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8294</v>
      </c>
      <c r="O2072" s="8">
        <f t="shared" si="128"/>
        <v>0.31513214120945193</v>
      </c>
      <c r="P2072" s="5">
        <f t="shared" si="129"/>
        <v>259.25424836601309</v>
      </c>
      <c r="Q2072" t="s">
        <v>8320</v>
      </c>
      <c r="R2072" t="s">
        <v>8350</v>
      </c>
      <c r="S2072" s="6">
        <f t="shared" si="130"/>
        <v>42519.6565162037</v>
      </c>
      <c r="T2072" s="7">
        <f t="shared" si="131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8294</v>
      </c>
      <c r="O2073" s="8">
        <f t="shared" si="128"/>
        <v>0.3562141559505575</v>
      </c>
      <c r="P2073" s="5">
        <f t="shared" si="129"/>
        <v>201.96402877697841</v>
      </c>
      <c r="Q2073" t="s">
        <v>8320</v>
      </c>
      <c r="R2073" t="s">
        <v>8350</v>
      </c>
      <c r="S2073" s="6">
        <f t="shared" si="130"/>
        <v>42600.278749999998</v>
      </c>
      <c r="T2073" s="7">
        <f t="shared" si="131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8294</v>
      </c>
      <c r="O2074" s="8">
        <f t="shared" si="128"/>
        <v>0.90308564788501133</v>
      </c>
      <c r="P2074" s="5">
        <f t="shared" si="129"/>
        <v>226.20857142857142</v>
      </c>
      <c r="Q2074" t="s">
        <v>8320</v>
      </c>
      <c r="R2074" t="s">
        <v>8350</v>
      </c>
      <c r="S2074" s="6">
        <f t="shared" si="130"/>
        <v>42467.581388888888</v>
      </c>
      <c r="T2074" s="7">
        <f t="shared" si="131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8294</v>
      </c>
      <c r="O2075" s="8">
        <f t="shared" si="128"/>
        <v>0.65528952984942102</v>
      </c>
      <c r="P2075" s="5">
        <f t="shared" si="129"/>
        <v>324.69</v>
      </c>
      <c r="Q2075" t="s">
        <v>8320</v>
      </c>
      <c r="R2075" t="s">
        <v>8350</v>
      </c>
      <c r="S2075" s="6">
        <f t="shared" si="130"/>
        <v>42087.668032407411</v>
      </c>
      <c r="T2075" s="7">
        <f t="shared" si="131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8294</v>
      </c>
      <c r="O2076" s="8">
        <f t="shared" si="128"/>
        <v>0.97560975609756095</v>
      </c>
      <c r="P2076" s="5">
        <f t="shared" si="129"/>
        <v>205</v>
      </c>
      <c r="Q2076" t="s">
        <v>8320</v>
      </c>
      <c r="R2076" t="s">
        <v>8350</v>
      </c>
      <c r="S2076" s="6">
        <f t="shared" si="130"/>
        <v>42466.826180555552</v>
      </c>
      <c r="T2076" s="7">
        <f t="shared" si="131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8294</v>
      </c>
      <c r="O2077" s="8">
        <f t="shared" si="128"/>
        <v>5.9581481653622974E-2</v>
      </c>
      <c r="P2077" s="5">
        <f t="shared" si="129"/>
        <v>20.465926829268295</v>
      </c>
      <c r="Q2077" t="s">
        <v>8320</v>
      </c>
      <c r="R2077" t="s">
        <v>8350</v>
      </c>
      <c r="S2077" s="6">
        <f t="shared" si="130"/>
        <v>41450.681574074071</v>
      </c>
      <c r="T2077" s="7">
        <f t="shared" si="131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8294</v>
      </c>
      <c r="O2078" s="8">
        <f t="shared" si="128"/>
        <v>0.18404371998667193</v>
      </c>
      <c r="P2078" s="5">
        <f t="shared" si="129"/>
        <v>116.35303146309367</v>
      </c>
      <c r="Q2078" t="s">
        <v>8320</v>
      </c>
      <c r="R2078" t="s">
        <v>8350</v>
      </c>
      <c r="S2078" s="6">
        <f t="shared" si="130"/>
        <v>41803.880659722221</v>
      </c>
      <c r="T2078" s="7">
        <f t="shared" si="131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8294</v>
      </c>
      <c r="O2079" s="8">
        <f t="shared" si="128"/>
        <v>0.86574090106312984</v>
      </c>
      <c r="P2079" s="5">
        <f t="shared" si="129"/>
        <v>307.20212765957444</v>
      </c>
      <c r="Q2079" t="s">
        <v>8320</v>
      </c>
      <c r="R2079" t="s">
        <v>8350</v>
      </c>
      <c r="S2079" s="6">
        <f t="shared" si="130"/>
        <v>42103.042546296296</v>
      </c>
      <c r="T2079" s="7">
        <f t="shared" si="131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8294</v>
      </c>
      <c r="O2080" s="8">
        <f t="shared" si="128"/>
        <v>0.76216607598795783</v>
      </c>
      <c r="P2080" s="5">
        <f t="shared" si="129"/>
        <v>546.6875</v>
      </c>
      <c r="Q2080" t="s">
        <v>8320</v>
      </c>
      <c r="R2080" t="s">
        <v>8350</v>
      </c>
      <c r="S2080" s="6">
        <f t="shared" si="130"/>
        <v>42692.771493055552</v>
      </c>
      <c r="T2080" s="7">
        <f t="shared" si="131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8294</v>
      </c>
      <c r="O2081" s="8">
        <f t="shared" si="128"/>
        <v>0.34701738557101713</v>
      </c>
      <c r="P2081" s="5">
        <f t="shared" si="129"/>
        <v>47.474464579901152</v>
      </c>
      <c r="Q2081" t="s">
        <v>8320</v>
      </c>
      <c r="R2081" t="s">
        <v>8350</v>
      </c>
      <c r="S2081" s="6">
        <f t="shared" si="130"/>
        <v>42150.71056712963</v>
      </c>
      <c r="T2081" s="7">
        <f t="shared" si="131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8294</v>
      </c>
      <c r="O2082" s="8">
        <f t="shared" si="128"/>
        <v>0.19692792437967704</v>
      </c>
      <c r="P2082" s="5">
        <f t="shared" si="129"/>
        <v>101.56</v>
      </c>
      <c r="Q2082" t="s">
        <v>8320</v>
      </c>
      <c r="R2082" t="s">
        <v>8350</v>
      </c>
      <c r="S2082" s="6">
        <f t="shared" si="130"/>
        <v>42289.957175925927</v>
      </c>
      <c r="T2082" s="7">
        <f t="shared" si="131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8278</v>
      </c>
      <c r="O2083" s="8">
        <f t="shared" si="128"/>
        <v>0.87281795511221949</v>
      </c>
      <c r="P2083" s="5">
        <f t="shared" si="129"/>
        <v>72.909090909090907</v>
      </c>
      <c r="Q2083" t="s">
        <v>8326</v>
      </c>
      <c r="R2083" t="s">
        <v>8330</v>
      </c>
      <c r="S2083" s="6">
        <f t="shared" si="130"/>
        <v>41004.156886574077</v>
      </c>
      <c r="T2083" s="7">
        <f t="shared" si="131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8278</v>
      </c>
      <c r="O2084" s="8">
        <f t="shared" si="128"/>
        <v>0.90307043949428056</v>
      </c>
      <c r="P2084" s="5">
        <f t="shared" si="129"/>
        <v>43.710526315789473</v>
      </c>
      <c r="Q2084" t="s">
        <v>8326</v>
      </c>
      <c r="R2084" t="s">
        <v>8330</v>
      </c>
      <c r="S2084" s="6">
        <f t="shared" si="130"/>
        <v>40811.120324074072</v>
      </c>
      <c r="T2084" s="7">
        <f t="shared" si="131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8278</v>
      </c>
      <c r="O2085" s="8">
        <f t="shared" si="128"/>
        <v>0.88235294117647056</v>
      </c>
      <c r="P2085" s="5">
        <f t="shared" si="129"/>
        <v>34</v>
      </c>
      <c r="Q2085" t="s">
        <v>8326</v>
      </c>
      <c r="R2085" t="s">
        <v>8330</v>
      </c>
      <c r="S2085" s="6">
        <f t="shared" si="130"/>
        <v>41034.72216435185</v>
      </c>
      <c r="T2085" s="7">
        <f t="shared" si="131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8278</v>
      </c>
      <c r="O2086" s="8">
        <f t="shared" si="128"/>
        <v>0.92307692307692313</v>
      </c>
      <c r="P2086" s="5">
        <f t="shared" si="129"/>
        <v>70.652173913043484</v>
      </c>
      <c r="Q2086" t="s">
        <v>8326</v>
      </c>
      <c r="R2086" t="s">
        <v>8330</v>
      </c>
      <c r="S2086" s="6">
        <f t="shared" si="130"/>
        <v>41731.833124999997</v>
      </c>
      <c r="T2086" s="7">
        <f t="shared" si="131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8278</v>
      </c>
      <c r="O2087" s="8">
        <f t="shared" si="128"/>
        <v>0.80949811117107395</v>
      </c>
      <c r="P2087" s="5">
        <f t="shared" si="129"/>
        <v>89.301204819277103</v>
      </c>
      <c r="Q2087" t="s">
        <v>8326</v>
      </c>
      <c r="R2087" t="s">
        <v>8330</v>
      </c>
      <c r="S2087" s="6">
        <f t="shared" si="130"/>
        <v>41075.835497685184</v>
      </c>
      <c r="T2087" s="7">
        <f t="shared" si="131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8278</v>
      </c>
      <c r="O2088" s="8">
        <f t="shared" si="128"/>
        <v>0.99304865938430986</v>
      </c>
      <c r="P2088" s="5">
        <f t="shared" si="129"/>
        <v>115.08571428571429</v>
      </c>
      <c r="Q2088" t="s">
        <v>8326</v>
      </c>
      <c r="R2088" t="s">
        <v>8330</v>
      </c>
      <c r="S2088" s="6">
        <f t="shared" si="130"/>
        <v>40860.67050925926</v>
      </c>
      <c r="T2088" s="7">
        <f t="shared" si="131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8278</v>
      </c>
      <c r="O2089" s="8">
        <f t="shared" si="128"/>
        <v>0.96587250482936249</v>
      </c>
      <c r="P2089" s="5">
        <f t="shared" si="129"/>
        <v>62.12</v>
      </c>
      <c r="Q2089" t="s">
        <v>8326</v>
      </c>
      <c r="R2089" t="s">
        <v>8330</v>
      </c>
      <c r="S2089" s="6">
        <f t="shared" si="130"/>
        <v>40764.204375000001</v>
      </c>
      <c r="T2089" s="7">
        <f t="shared" si="131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8278</v>
      </c>
      <c r="O2090" s="8">
        <f t="shared" si="128"/>
        <v>0.86572091466300372</v>
      </c>
      <c r="P2090" s="5">
        <f t="shared" si="129"/>
        <v>46.204266666666669</v>
      </c>
      <c r="Q2090" t="s">
        <v>8326</v>
      </c>
      <c r="R2090" t="s">
        <v>8330</v>
      </c>
      <c r="S2090" s="6">
        <f t="shared" si="130"/>
        <v>40395.714722222219</v>
      </c>
      <c r="T2090" s="7">
        <f t="shared" si="131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8278</v>
      </c>
      <c r="O2091" s="8">
        <f t="shared" si="128"/>
        <v>0.83056202471088125</v>
      </c>
      <c r="P2091" s="5">
        <f t="shared" si="129"/>
        <v>48.54854838709678</v>
      </c>
      <c r="Q2091" t="s">
        <v>8326</v>
      </c>
      <c r="R2091" t="s">
        <v>8330</v>
      </c>
      <c r="S2091" s="6">
        <f t="shared" si="130"/>
        <v>41453.076319444444</v>
      </c>
      <c r="T2091" s="7">
        <f t="shared" si="131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8278</v>
      </c>
      <c r="O2092" s="8">
        <f t="shared" si="128"/>
        <v>0.86926003153240772</v>
      </c>
      <c r="P2092" s="5">
        <f t="shared" si="129"/>
        <v>57.520187499999999</v>
      </c>
      <c r="Q2092" t="s">
        <v>8326</v>
      </c>
      <c r="R2092" t="s">
        <v>8330</v>
      </c>
      <c r="S2092" s="6">
        <f t="shared" si="130"/>
        <v>41299.381423611114</v>
      </c>
      <c r="T2092" s="7">
        <f t="shared" si="131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8278</v>
      </c>
      <c r="O2093" s="8">
        <f t="shared" si="128"/>
        <v>0.83009749033858748</v>
      </c>
      <c r="P2093" s="5">
        <f t="shared" si="129"/>
        <v>88.147154471544724</v>
      </c>
      <c r="Q2093" t="s">
        <v>8326</v>
      </c>
      <c r="R2093" t="s">
        <v>8330</v>
      </c>
      <c r="S2093" s="6">
        <f t="shared" si="130"/>
        <v>40555.322662037033</v>
      </c>
      <c r="T2093" s="7">
        <f t="shared" si="131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8278</v>
      </c>
      <c r="O2094" s="8">
        <f t="shared" si="128"/>
        <v>0.98732927431298334</v>
      </c>
      <c r="P2094" s="5">
        <f t="shared" si="129"/>
        <v>110.49090909090908</v>
      </c>
      <c r="Q2094" t="s">
        <v>8326</v>
      </c>
      <c r="R2094" t="s">
        <v>8330</v>
      </c>
      <c r="S2094" s="6">
        <f t="shared" si="130"/>
        <v>40763.707546296297</v>
      </c>
      <c r="T2094" s="7">
        <f t="shared" si="131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8278</v>
      </c>
      <c r="O2095" s="8">
        <f t="shared" si="128"/>
        <v>0.97592713077423554</v>
      </c>
      <c r="P2095" s="5">
        <f t="shared" si="129"/>
        <v>66.826086956521735</v>
      </c>
      <c r="Q2095" t="s">
        <v>8326</v>
      </c>
      <c r="R2095" t="s">
        <v>8330</v>
      </c>
      <c r="S2095" s="6">
        <f t="shared" si="130"/>
        <v>41205.854537037041</v>
      </c>
      <c r="T2095" s="7">
        <f t="shared" si="131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8278</v>
      </c>
      <c r="O2096" s="8">
        <f t="shared" si="128"/>
        <v>0.82958046930552265</v>
      </c>
      <c r="P2096" s="5">
        <f t="shared" si="129"/>
        <v>58.597222222222221</v>
      </c>
      <c r="Q2096" t="s">
        <v>8326</v>
      </c>
      <c r="R2096" t="s">
        <v>8330</v>
      </c>
      <c r="S2096" s="6">
        <f t="shared" si="130"/>
        <v>40939.02002314815</v>
      </c>
      <c r="T2096" s="7">
        <f t="shared" si="131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8278</v>
      </c>
      <c r="O2097" s="8">
        <f t="shared" si="128"/>
        <v>1</v>
      </c>
      <c r="P2097" s="5">
        <f t="shared" si="129"/>
        <v>113.63636363636364</v>
      </c>
      <c r="Q2097" t="s">
        <v>8326</v>
      </c>
      <c r="R2097" t="s">
        <v>8330</v>
      </c>
      <c r="S2097" s="6">
        <f t="shared" si="130"/>
        <v>40758.733483796292</v>
      </c>
      <c r="T2097" s="7">
        <f t="shared" si="131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8278</v>
      </c>
      <c r="O2098" s="8">
        <f t="shared" si="128"/>
        <v>0.98360655737704916</v>
      </c>
      <c r="P2098" s="5">
        <f t="shared" si="129"/>
        <v>43.571428571428569</v>
      </c>
      <c r="Q2098" t="s">
        <v>8326</v>
      </c>
      <c r="R2098" t="s">
        <v>8330</v>
      </c>
      <c r="S2098" s="6">
        <f t="shared" si="130"/>
        <v>41192.758506944447</v>
      </c>
      <c r="T2098" s="7">
        <f t="shared" si="131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8278</v>
      </c>
      <c r="O2099" s="8">
        <f t="shared" si="128"/>
        <v>1</v>
      </c>
      <c r="P2099" s="5">
        <f t="shared" si="129"/>
        <v>78.94736842105263</v>
      </c>
      <c r="Q2099" t="s">
        <v>8326</v>
      </c>
      <c r="R2099" t="s">
        <v>8330</v>
      </c>
      <c r="S2099" s="6">
        <f t="shared" si="130"/>
        <v>40818.58489583333</v>
      </c>
      <c r="T2099" s="7">
        <f t="shared" si="131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8278</v>
      </c>
      <c r="O2100" s="8">
        <f t="shared" si="128"/>
        <v>0.99667774086378735</v>
      </c>
      <c r="P2100" s="5">
        <f t="shared" si="129"/>
        <v>188.125</v>
      </c>
      <c r="Q2100" t="s">
        <v>8326</v>
      </c>
      <c r="R2100" t="s">
        <v>8330</v>
      </c>
      <c r="S2100" s="6">
        <f t="shared" si="130"/>
        <v>40946.11383101852</v>
      </c>
      <c r="T2100" s="7">
        <f t="shared" si="131"/>
        <v>40976.11383101852</v>
      </c>
    </row>
    <row r="2101" spans="1:20" ht="15.7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8278</v>
      </c>
      <c r="O2101" s="8">
        <f t="shared" si="128"/>
        <v>0.75547720977083854</v>
      </c>
      <c r="P2101" s="5">
        <f t="shared" si="129"/>
        <v>63.031746031746032</v>
      </c>
      <c r="Q2101" t="s">
        <v>8326</v>
      </c>
      <c r="R2101" t="s">
        <v>8330</v>
      </c>
      <c r="S2101" s="6">
        <f t="shared" si="130"/>
        <v>42173.746342592596</v>
      </c>
      <c r="T2101" s="7">
        <f t="shared" si="131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8278</v>
      </c>
      <c r="O2102" s="8">
        <f t="shared" si="128"/>
        <v>0.73170731707317072</v>
      </c>
      <c r="P2102" s="5">
        <f t="shared" si="129"/>
        <v>30.37037037037037</v>
      </c>
      <c r="Q2102" t="s">
        <v>8326</v>
      </c>
      <c r="R2102" t="s">
        <v>8330</v>
      </c>
      <c r="S2102" s="6">
        <f t="shared" si="130"/>
        <v>41074.834965277776</v>
      </c>
      <c r="T2102" s="7">
        <f t="shared" si="131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8278</v>
      </c>
      <c r="O2103" s="8">
        <f t="shared" si="128"/>
        <v>0.88300220750551872</v>
      </c>
      <c r="P2103" s="5">
        <f t="shared" si="129"/>
        <v>51.477272727272727</v>
      </c>
      <c r="Q2103" t="s">
        <v>8326</v>
      </c>
      <c r="R2103" t="s">
        <v>8330</v>
      </c>
      <c r="S2103" s="6">
        <f t="shared" si="130"/>
        <v>40892.149467592593</v>
      </c>
      <c r="T2103" s="7">
        <f t="shared" si="131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8278</v>
      </c>
      <c r="O2104" s="8">
        <f t="shared" si="128"/>
        <v>0.73529411764705888</v>
      </c>
      <c r="P2104" s="5">
        <f t="shared" si="129"/>
        <v>35.789473684210527</v>
      </c>
      <c r="Q2104" t="s">
        <v>8326</v>
      </c>
      <c r="R2104" t="s">
        <v>8330</v>
      </c>
      <c r="S2104" s="6">
        <f t="shared" si="130"/>
        <v>40638.868611111109</v>
      </c>
      <c r="T2104" s="7">
        <f t="shared" si="131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8278</v>
      </c>
      <c r="O2105" s="8">
        <f t="shared" si="128"/>
        <v>0.68435410066877855</v>
      </c>
      <c r="P2105" s="5">
        <f t="shared" si="129"/>
        <v>98.817391304347822</v>
      </c>
      <c r="Q2105" t="s">
        <v>8326</v>
      </c>
      <c r="R2105" t="s">
        <v>8330</v>
      </c>
      <c r="S2105" s="6">
        <f t="shared" si="130"/>
        <v>41192.754942129628</v>
      </c>
      <c r="T2105" s="7">
        <f t="shared" si="131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8278</v>
      </c>
      <c r="O2106" s="8">
        <f t="shared" si="128"/>
        <v>0.77220077220077221</v>
      </c>
      <c r="P2106" s="5">
        <f t="shared" si="129"/>
        <v>28</v>
      </c>
      <c r="Q2106" t="s">
        <v>8326</v>
      </c>
      <c r="R2106" t="s">
        <v>8330</v>
      </c>
      <c r="S2106" s="6">
        <f t="shared" si="130"/>
        <v>41394.074467592596</v>
      </c>
      <c r="T2106" s="7">
        <f t="shared" si="131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8278</v>
      </c>
      <c r="O2107" s="8">
        <f t="shared" si="128"/>
        <v>0.39370078740157483</v>
      </c>
      <c r="P2107" s="5">
        <f t="shared" si="129"/>
        <v>51.313131313131315</v>
      </c>
      <c r="Q2107" t="s">
        <v>8326</v>
      </c>
      <c r="R2107" t="s">
        <v>8330</v>
      </c>
      <c r="S2107" s="6">
        <f t="shared" si="130"/>
        <v>41951.788807870369</v>
      </c>
      <c r="T2107" s="7">
        <f t="shared" si="131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8278</v>
      </c>
      <c r="O2108" s="8">
        <f t="shared" si="128"/>
        <v>0.93418259023354566</v>
      </c>
      <c r="P2108" s="5">
        <f t="shared" si="129"/>
        <v>53.522727272727273</v>
      </c>
      <c r="Q2108" t="s">
        <v>8326</v>
      </c>
      <c r="R2108" t="s">
        <v>8330</v>
      </c>
      <c r="S2108" s="6">
        <f t="shared" si="130"/>
        <v>41270.21497685185</v>
      </c>
      <c r="T2108" s="7">
        <f t="shared" si="131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8278</v>
      </c>
      <c r="O2109" s="8">
        <f t="shared" si="128"/>
        <v>0.92822069375214655</v>
      </c>
      <c r="P2109" s="5">
        <f t="shared" si="129"/>
        <v>37.149310344827583</v>
      </c>
      <c r="Q2109" t="s">
        <v>8326</v>
      </c>
      <c r="R2109" t="s">
        <v>8330</v>
      </c>
      <c r="S2109" s="6">
        <f t="shared" si="130"/>
        <v>41934.71056712963</v>
      </c>
      <c r="T2109" s="7">
        <f t="shared" si="131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8278</v>
      </c>
      <c r="O2110" s="8">
        <f t="shared" si="128"/>
        <v>0.93185789167152011</v>
      </c>
      <c r="P2110" s="5">
        <f t="shared" si="129"/>
        <v>89.895287958115176</v>
      </c>
      <c r="Q2110" t="s">
        <v>8326</v>
      </c>
      <c r="R2110" t="s">
        <v>8330</v>
      </c>
      <c r="S2110" s="6">
        <f t="shared" si="130"/>
        <v>41135.175694444442</v>
      </c>
      <c r="T2110" s="7">
        <f t="shared" si="131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8278</v>
      </c>
      <c r="O2111" s="8">
        <f t="shared" si="128"/>
        <v>0.93874677305796761</v>
      </c>
      <c r="P2111" s="5">
        <f t="shared" si="129"/>
        <v>106.52500000000001</v>
      </c>
      <c r="Q2111" t="s">
        <v>8326</v>
      </c>
      <c r="R2111" t="s">
        <v>8330</v>
      </c>
      <c r="S2111" s="6">
        <f t="shared" si="130"/>
        <v>42160.708530092597</v>
      </c>
      <c r="T2111" s="7">
        <f t="shared" si="131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8278</v>
      </c>
      <c r="O2112" s="8">
        <f t="shared" si="128"/>
        <v>0.99651220727453915</v>
      </c>
      <c r="P2112" s="5">
        <f t="shared" si="129"/>
        <v>52.815789473684212</v>
      </c>
      <c r="Q2112" t="s">
        <v>8326</v>
      </c>
      <c r="R2112" t="s">
        <v>8330</v>
      </c>
      <c r="S2112" s="6">
        <f t="shared" si="130"/>
        <v>41759.670937499999</v>
      </c>
      <c r="T2112" s="7">
        <f t="shared" si="131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8278</v>
      </c>
      <c r="O2113" s="8">
        <f t="shared" si="128"/>
        <v>0.93896713615023475</v>
      </c>
      <c r="P2113" s="5">
        <f t="shared" si="129"/>
        <v>54.615384615384613</v>
      </c>
      <c r="Q2113" t="s">
        <v>8326</v>
      </c>
      <c r="R2113" t="s">
        <v>8330</v>
      </c>
      <c r="S2113" s="6">
        <f t="shared" si="130"/>
        <v>40703.197048611109</v>
      </c>
      <c r="T2113" s="7">
        <f t="shared" si="131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8278</v>
      </c>
      <c r="O2114" s="8">
        <f t="shared" si="128"/>
        <v>1</v>
      </c>
      <c r="P2114" s="5">
        <f t="shared" si="129"/>
        <v>27.272727272727273</v>
      </c>
      <c r="Q2114" t="s">
        <v>8326</v>
      </c>
      <c r="R2114" t="s">
        <v>8330</v>
      </c>
      <c r="S2114" s="6">
        <f t="shared" si="130"/>
        <v>41365.928159722222</v>
      </c>
      <c r="T2114" s="7">
        <f t="shared" si="131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8278</v>
      </c>
      <c r="O2115" s="8">
        <f t="shared" ref="O2115:O2178" si="132">D2115/E2115</f>
        <v>0.9536784741144414</v>
      </c>
      <c r="P2115" s="5">
        <f t="shared" ref="P2115:P2178" si="133">E2115/L2115</f>
        <v>68.598130841121488</v>
      </c>
      <c r="Q2115" t="s">
        <v>8326</v>
      </c>
      <c r="R2115" t="s">
        <v>8330</v>
      </c>
      <c r="S2115" s="6">
        <f t="shared" ref="S2115:S2178" si="134">(((J2115/60)/60)/24)+DATE(1970,1,1)</f>
        <v>41870.86546296296</v>
      </c>
      <c r="T2115" s="7">
        <f t="shared" ref="T2115:T2178" si="135">(((I2115/60)/60)/24)+DATE(1970,1,1)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8278</v>
      </c>
      <c r="O2116" s="8">
        <f t="shared" si="132"/>
        <v>0.95510983763132762</v>
      </c>
      <c r="P2116" s="5">
        <f t="shared" si="133"/>
        <v>35.612244897959187</v>
      </c>
      <c r="Q2116" t="s">
        <v>8326</v>
      </c>
      <c r="R2116" t="s">
        <v>8330</v>
      </c>
      <c r="S2116" s="6">
        <f t="shared" si="134"/>
        <v>40458.815625000003</v>
      </c>
      <c r="T2116" s="7">
        <f t="shared" si="135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8278</v>
      </c>
      <c r="O2117" s="8">
        <f t="shared" si="132"/>
        <v>0.44313146233382572</v>
      </c>
      <c r="P2117" s="5">
        <f t="shared" si="133"/>
        <v>94.027777777777771</v>
      </c>
      <c r="Q2117" t="s">
        <v>8326</v>
      </c>
      <c r="R2117" t="s">
        <v>8330</v>
      </c>
      <c r="S2117" s="6">
        <f t="shared" si="134"/>
        <v>40564.081030092595</v>
      </c>
      <c r="T2117" s="7">
        <f t="shared" si="135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8278</v>
      </c>
      <c r="O2118" s="8">
        <f t="shared" si="132"/>
        <v>0.99103935252095632</v>
      </c>
      <c r="P2118" s="5">
        <f t="shared" si="133"/>
        <v>526.45652173913038</v>
      </c>
      <c r="Q2118" t="s">
        <v>8326</v>
      </c>
      <c r="R2118" t="s">
        <v>8330</v>
      </c>
      <c r="S2118" s="6">
        <f t="shared" si="134"/>
        <v>41136.777812500004</v>
      </c>
      <c r="T2118" s="7">
        <f t="shared" si="135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8278</v>
      </c>
      <c r="O2119" s="8">
        <f t="shared" si="132"/>
        <v>0.67681895093062605</v>
      </c>
      <c r="P2119" s="5">
        <f t="shared" si="133"/>
        <v>50.657142857142858</v>
      </c>
      <c r="Q2119" t="s">
        <v>8326</v>
      </c>
      <c r="R2119" t="s">
        <v>8330</v>
      </c>
      <c r="S2119" s="6">
        <f t="shared" si="134"/>
        <v>42290.059594907405</v>
      </c>
      <c r="T2119" s="7">
        <f t="shared" si="135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8278</v>
      </c>
      <c r="O2120" s="8">
        <f t="shared" si="132"/>
        <v>0.74288133956363156</v>
      </c>
      <c r="P2120" s="5">
        <f t="shared" si="133"/>
        <v>79.182941176470578</v>
      </c>
      <c r="Q2120" t="s">
        <v>8326</v>
      </c>
      <c r="R2120" t="s">
        <v>8330</v>
      </c>
      <c r="S2120" s="6">
        <f t="shared" si="134"/>
        <v>40718.839537037034</v>
      </c>
      <c r="T2120" s="7">
        <f t="shared" si="135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8278</v>
      </c>
      <c r="O2121" s="8">
        <f t="shared" si="132"/>
        <v>0.99255583126550873</v>
      </c>
      <c r="P2121" s="5">
        <f t="shared" si="133"/>
        <v>91.590909090909093</v>
      </c>
      <c r="Q2121" t="s">
        <v>8326</v>
      </c>
      <c r="R2121" t="s">
        <v>8330</v>
      </c>
      <c r="S2121" s="6">
        <f t="shared" si="134"/>
        <v>41107.130150462966</v>
      </c>
      <c r="T2121" s="7">
        <f t="shared" si="135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8278</v>
      </c>
      <c r="O2122" s="8">
        <f t="shared" si="132"/>
        <v>0.99127307962524913</v>
      </c>
      <c r="P2122" s="5">
        <f t="shared" si="133"/>
        <v>116.96275362318841</v>
      </c>
      <c r="Q2122" t="s">
        <v>8326</v>
      </c>
      <c r="R2122" t="s">
        <v>8330</v>
      </c>
      <c r="S2122" s="6">
        <f t="shared" si="134"/>
        <v>41591.964537037034</v>
      </c>
      <c r="T2122" s="7">
        <f t="shared" si="135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8281</v>
      </c>
      <c r="O2123" s="8">
        <f t="shared" si="132"/>
        <v>176.05633802816902</v>
      </c>
      <c r="P2123" s="5">
        <f t="shared" si="133"/>
        <v>28.4</v>
      </c>
      <c r="Q2123" t="s">
        <v>8334</v>
      </c>
      <c r="R2123" t="s">
        <v>8335</v>
      </c>
      <c r="S2123" s="6">
        <f t="shared" si="134"/>
        <v>42716.7424537037</v>
      </c>
      <c r="T2123" s="7">
        <f t="shared" si="135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8281</v>
      </c>
      <c r="O2124" s="8">
        <f t="shared" si="132"/>
        <v>258.06451612903226</v>
      </c>
      <c r="P2124" s="5">
        <f t="shared" si="133"/>
        <v>103.33333333333333</v>
      </c>
      <c r="Q2124" t="s">
        <v>8334</v>
      </c>
      <c r="R2124" t="s">
        <v>8335</v>
      </c>
      <c r="S2124" s="6">
        <f t="shared" si="134"/>
        <v>42712.300567129627</v>
      </c>
      <c r="T2124" s="7">
        <f t="shared" si="135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8281</v>
      </c>
      <c r="O2125" s="8">
        <f t="shared" si="132"/>
        <v>10</v>
      </c>
      <c r="P2125" s="5">
        <f t="shared" si="133"/>
        <v>10</v>
      </c>
      <c r="Q2125" t="s">
        <v>8334</v>
      </c>
      <c r="R2125" t="s">
        <v>8335</v>
      </c>
      <c r="S2125" s="6">
        <f t="shared" si="134"/>
        <v>40198.424849537041</v>
      </c>
      <c r="T2125" s="7">
        <f t="shared" si="135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8281</v>
      </c>
      <c r="O2126" s="8">
        <f t="shared" si="132"/>
        <v>9.5652173913043477</v>
      </c>
      <c r="P2126" s="5">
        <f t="shared" si="133"/>
        <v>23</v>
      </c>
      <c r="Q2126" t="s">
        <v>8334</v>
      </c>
      <c r="R2126" t="s">
        <v>8335</v>
      </c>
      <c r="S2126" s="6">
        <f t="shared" si="134"/>
        <v>40464.028182870366</v>
      </c>
      <c r="T2126" s="7">
        <f t="shared" si="135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8281</v>
      </c>
      <c r="O2127" s="8">
        <f t="shared" si="132"/>
        <v>70.422535211267601</v>
      </c>
      <c r="P2127" s="5">
        <f t="shared" si="133"/>
        <v>31.555555555555557</v>
      </c>
      <c r="Q2127" t="s">
        <v>8334</v>
      </c>
      <c r="R2127" t="s">
        <v>8335</v>
      </c>
      <c r="S2127" s="6">
        <f t="shared" si="134"/>
        <v>42191.023530092592</v>
      </c>
      <c r="T2127" s="7">
        <f t="shared" si="135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8281</v>
      </c>
      <c r="O2128" s="8">
        <f t="shared" si="132"/>
        <v>2000</v>
      </c>
      <c r="P2128" s="5">
        <f t="shared" si="133"/>
        <v>5</v>
      </c>
      <c r="Q2128" t="s">
        <v>8334</v>
      </c>
      <c r="R2128" t="s">
        <v>8335</v>
      </c>
      <c r="S2128" s="6">
        <f t="shared" si="134"/>
        <v>41951.973229166666</v>
      </c>
      <c r="T2128" s="7">
        <f t="shared" si="135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8281</v>
      </c>
      <c r="O2129" s="8">
        <f t="shared" si="132"/>
        <v>3.4670629024269441</v>
      </c>
      <c r="P2129" s="5">
        <f t="shared" si="133"/>
        <v>34.220338983050844</v>
      </c>
      <c r="Q2129" t="s">
        <v>8334</v>
      </c>
      <c r="R2129" t="s">
        <v>8335</v>
      </c>
      <c r="S2129" s="6">
        <f t="shared" si="134"/>
        <v>42045.50535879629</v>
      </c>
      <c r="T2129" s="7">
        <f t="shared" si="135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8281</v>
      </c>
      <c r="O2130" s="8">
        <f t="shared" si="132"/>
        <v>600</v>
      </c>
      <c r="P2130" s="5">
        <f t="shared" si="133"/>
        <v>25</v>
      </c>
      <c r="Q2130" t="s">
        <v>8334</v>
      </c>
      <c r="R2130" t="s">
        <v>8335</v>
      </c>
      <c r="S2130" s="6">
        <f t="shared" si="134"/>
        <v>41843.772789351853</v>
      </c>
      <c r="T2130" s="7">
        <f t="shared" si="135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8281</v>
      </c>
      <c r="O2131" s="8">
        <f t="shared" si="132"/>
        <v>8.4745762711864412</v>
      </c>
      <c r="P2131" s="5">
        <f t="shared" si="133"/>
        <v>19.666666666666668</v>
      </c>
      <c r="Q2131" t="s">
        <v>8334</v>
      </c>
      <c r="R2131" t="s">
        <v>8335</v>
      </c>
      <c r="S2131" s="6">
        <f t="shared" si="134"/>
        <v>42409.024305555555</v>
      </c>
      <c r="T2131" s="7">
        <f t="shared" si="135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8281</v>
      </c>
      <c r="O2132" s="8">
        <f t="shared" si="132"/>
        <v>494.11764705882354</v>
      </c>
      <c r="P2132" s="5">
        <f t="shared" si="133"/>
        <v>21.25</v>
      </c>
      <c r="Q2132" t="s">
        <v>8334</v>
      </c>
      <c r="R2132" t="s">
        <v>8335</v>
      </c>
      <c r="S2132" s="6">
        <f t="shared" si="134"/>
        <v>41832.086377314816</v>
      </c>
      <c r="T2132" s="7">
        <f t="shared" si="135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8281</v>
      </c>
      <c r="O2133" s="8">
        <f t="shared" si="132"/>
        <v>20</v>
      </c>
      <c r="P2133" s="5">
        <f t="shared" si="133"/>
        <v>8.3333333333333339</v>
      </c>
      <c r="Q2133" t="s">
        <v>8334</v>
      </c>
      <c r="R2133" t="s">
        <v>8335</v>
      </c>
      <c r="S2133" s="6">
        <f t="shared" si="134"/>
        <v>42167.207071759258</v>
      </c>
      <c r="T2133" s="7">
        <f t="shared" si="135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8281</v>
      </c>
      <c r="O2134" s="8">
        <f t="shared" si="132"/>
        <v>47.326300645057479</v>
      </c>
      <c r="P2134" s="5">
        <f t="shared" si="133"/>
        <v>21.34333333333333</v>
      </c>
      <c r="Q2134" t="s">
        <v>8334</v>
      </c>
      <c r="R2134" t="s">
        <v>8335</v>
      </c>
      <c r="S2134" s="6">
        <f t="shared" si="134"/>
        <v>41643.487175925926</v>
      </c>
      <c r="T2134" s="7">
        <f t="shared" si="135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8281</v>
      </c>
      <c r="O2135" s="8">
        <f t="shared" si="132"/>
        <v>62.5</v>
      </c>
      <c r="P2135" s="5">
        <f t="shared" si="133"/>
        <v>5.333333333333333</v>
      </c>
      <c r="Q2135" t="s">
        <v>8334</v>
      </c>
      <c r="R2135" t="s">
        <v>8335</v>
      </c>
      <c r="S2135" s="6">
        <f t="shared" si="134"/>
        <v>40619.097210648149</v>
      </c>
      <c r="T2135" s="7">
        <f t="shared" si="135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8281</v>
      </c>
      <c r="O2136" s="8">
        <f t="shared" si="132"/>
        <v>57.692307692307693</v>
      </c>
      <c r="P2136" s="5">
        <f t="shared" si="133"/>
        <v>34.666666666666664</v>
      </c>
      <c r="Q2136" t="s">
        <v>8334</v>
      </c>
      <c r="R2136" t="s">
        <v>8335</v>
      </c>
      <c r="S2136" s="6">
        <f t="shared" si="134"/>
        <v>41361.886469907404</v>
      </c>
      <c r="T2136" s="7">
        <f t="shared" si="135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8281</v>
      </c>
      <c r="O2137" s="8">
        <f t="shared" si="132"/>
        <v>10.460251046025105</v>
      </c>
      <c r="P2137" s="5">
        <f t="shared" si="133"/>
        <v>21.727272727272727</v>
      </c>
      <c r="Q2137" t="s">
        <v>8334</v>
      </c>
      <c r="R2137" t="s">
        <v>8335</v>
      </c>
      <c r="S2137" s="6">
        <f t="shared" si="134"/>
        <v>41156.963344907403</v>
      </c>
      <c r="T2137" s="7">
        <f t="shared" si="135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8281</v>
      </c>
      <c r="O2138" s="8">
        <f t="shared" si="132"/>
        <v>1677.5005242189138</v>
      </c>
      <c r="P2138" s="5">
        <f t="shared" si="133"/>
        <v>11.922499999999999</v>
      </c>
      <c r="Q2138" t="s">
        <v>8334</v>
      </c>
      <c r="R2138" t="s">
        <v>8335</v>
      </c>
      <c r="S2138" s="6">
        <f t="shared" si="134"/>
        <v>41536.509097222224</v>
      </c>
      <c r="T2138" s="7">
        <f t="shared" si="135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8281</v>
      </c>
      <c r="O2139" s="8">
        <f t="shared" si="132"/>
        <v>3.5203830176723225</v>
      </c>
      <c r="P2139" s="5">
        <f t="shared" si="133"/>
        <v>26.59737827715356</v>
      </c>
      <c r="Q2139" t="s">
        <v>8334</v>
      </c>
      <c r="R2139" t="s">
        <v>8335</v>
      </c>
      <c r="S2139" s="6">
        <f t="shared" si="134"/>
        <v>41948.771168981482</v>
      </c>
      <c r="T2139" s="7">
        <f t="shared" si="135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8281</v>
      </c>
      <c r="O2140" s="8">
        <f t="shared" si="132"/>
        <v>7.8125</v>
      </c>
      <c r="P2140" s="5">
        <f t="shared" si="133"/>
        <v>10.666666666666666</v>
      </c>
      <c r="Q2140" t="s">
        <v>8334</v>
      </c>
      <c r="R2140" t="s">
        <v>8335</v>
      </c>
      <c r="S2140" s="6">
        <f t="shared" si="134"/>
        <v>41557.013182870374</v>
      </c>
      <c r="T2140" s="7">
        <f t="shared" si="135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8281</v>
      </c>
      <c r="O2141" s="8">
        <f t="shared" si="132"/>
        <v>18.450184501845019</v>
      </c>
      <c r="P2141" s="5">
        <f t="shared" si="133"/>
        <v>29.035714285714285</v>
      </c>
      <c r="Q2141" t="s">
        <v>8334</v>
      </c>
      <c r="R2141" t="s">
        <v>8335</v>
      </c>
      <c r="S2141" s="6">
        <f t="shared" si="134"/>
        <v>42647.750092592592</v>
      </c>
      <c r="T2141" s="7">
        <f t="shared" si="135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8281</v>
      </c>
      <c r="O2142" s="8">
        <f t="shared" si="132"/>
        <v>892.85714285714289</v>
      </c>
      <c r="P2142" s="5">
        <f t="shared" si="133"/>
        <v>50.909090909090907</v>
      </c>
      <c r="Q2142" t="s">
        <v>8334</v>
      </c>
      <c r="R2142" t="s">
        <v>8335</v>
      </c>
      <c r="S2142" s="6">
        <f t="shared" si="134"/>
        <v>41255.833611111113</v>
      </c>
      <c r="T2142" s="7">
        <f t="shared" si="135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8281</v>
      </c>
      <c r="O2143" s="8" t="e">
        <f t="shared" si="132"/>
        <v>#DIV/0!</v>
      </c>
      <c r="P2143" s="5" t="e">
        <f t="shared" si="133"/>
        <v>#DIV/0!</v>
      </c>
      <c r="Q2143" t="s">
        <v>8334</v>
      </c>
      <c r="R2143" t="s">
        <v>8335</v>
      </c>
      <c r="S2143" s="6">
        <f t="shared" si="134"/>
        <v>41927.235636574071</v>
      </c>
      <c r="T2143" s="7">
        <f t="shared" si="135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8281</v>
      </c>
      <c r="O2144" s="8">
        <f t="shared" si="132"/>
        <v>17.470881863560731</v>
      </c>
      <c r="P2144" s="5">
        <f t="shared" si="133"/>
        <v>50.083333333333336</v>
      </c>
      <c r="Q2144" t="s">
        <v>8334</v>
      </c>
      <c r="R2144" t="s">
        <v>8335</v>
      </c>
      <c r="S2144" s="6">
        <f t="shared" si="134"/>
        <v>42340.701504629629</v>
      </c>
      <c r="T2144" s="7">
        <f t="shared" si="135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8281</v>
      </c>
      <c r="O2145" s="8">
        <f t="shared" si="132"/>
        <v>8.8888888888888893</v>
      </c>
      <c r="P2145" s="5">
        <f t="shared" si="133"/>
        <v>45</v>
      </c>
      <c r="Q2145" t="s">
        <v>8334</v>
      </c>
      <c r="R2145" t="s">
        <v>8335</v>
      </c>
      <c r="S2145" s="6">
        <f t="shared" si="134"/>
        <v>40332.886712962965</v>
      </c>
      <c r="T2145" s="7">
        <f t="shared" si="135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8281</v>
      </c>
      <c r="O2146" s="8">
        <f t="shared" si="132"/>
        <v>58.484349258649097</v>
      </c>
      <c r="P2146" s="5">
        <f t="shared" si="133"/>
        <v>25.291666666666668</v>
      </c>
      <c r="Q2146" t="s">
        <v>8334</v>
      </c>
      <c r="R2146" t="s">
        <v>8335</v>
      </c>
      <c r="S2146" s="6">
        <f t="shared" si="134"/>
        <v>41499.546759259261</v>
      </c>
      <c r="T2146" s="7">
        <f t="shared" si="135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8281</v>
      </c>
      <c r="O2147" s="8">
        <f t="shared" si="132"/>
        <v>3.285870755750274</v>
      </c>
      <c r="P2147" s="5">
        <f t="shared" si="133"/>
        <v>51.292134831460672</v>
      </c>
      <c r="Q2147" t="s">
        <v>8334</v>
      </c>
      <c r="R2147" t="s">
        <v>8335</v>
      </c>
      <c r="S2147" s="6">
        <f t="shared" si="134"/>
        <v>41575.237430555557</v>
      </c>
      <c r="T2147" s="7">
        <f t="shared" si="135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8281</v>
      </c>
      <c r="O2148" s="8">
        <f t="shared" si="132"/>
        <v>5000</v>
      </c>
      <c r="P2148" s="5">
        <f t="shared" si="133"/>
        <v>1</v>
      </c>
      <c r="Q2148" t="s">
        <v>8334</v>
      </c>
      <c r="R2148" t="s">
        <v>8335</v>
      </c>
      <c r="S2148" s="6">
        <f t="shared" si="134"/>
        <v>42397.679513888885</v>
      </c>
      <c r="T2148" s="7">
        <f t="shared" si="135"/>
        <v>42411.679513888885</v>
      </c>
    </row>
    <row r="2149" spans="1:20" ht="15.7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8281</v>
      </c>
      <c r="O2149" s="8">
        <f t="shared" si="132"/>
        <v>143.59351988217966</v>
      </c>
      <c r="P2149" s="5">
        <f t="shared" si="133"/>
        <v>49.381818181818183</v>
      </c>
      <c r="Q2149" t="s">
        <v>8334</v>
      </c>
      <c r="R2149" t="s">
        <v>8335</v>
      </c>
      <c r="S2149" s="6">
        <f t="shared" si="134"/>
        <v>41927.295694444445</v>
      </c>
      <c r="T2149" s="7">
        <f t="shared" si="135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8281</v>
      </c>
      <c r="O2150" s="8">
        <f t="shared" si="132"/>
        <v>50</v>
      </c>
      <c r="P2150" s="5">
        <f t="shared" si="133"/>
        <v>1</v>
      </c>
      <c r="Q2150" t="s">
        <v>8334</v>
      </c>
      <c r="R2150" t="s">
        <v>8335</v>
      </c>
      <c r="S2150" s="6">
        <f t="shared" si="134"/>
        <v>42066.733587962968</v>
      </c>
      <c r="T2150" s="7">
        <f t="shared" si="135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8281</v>
      </c>
      <c r="O2151" s="8" t="e">
        <f t="shared" si="132"/>
        <v>#DIV/0!</v>
      </c>
      <c r="P2151" s="5" t="e">
        <f t="shared" si="133"/>
        <v>#DIV/0!</v>
      </c>
      <c r="Q2151" t="s">
        <v>8334</v>
      </c>
      <c r="R2151" t="s">
        <v>8335</v>
      </c>
      <c r="S2151" s="6">
        <f t="shared" si="134"/>
        <v>40355.024953703702</v>
      </c>
      <c r="T2151" s="7">
        <f t="shared" si="135"/>
        <v>40390</v>
      </c>
    </row>
    <row r="2152" spans="1:20" ht="15.7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8281</v>
      </c>
      <c r="O2152" s="8">
        <f t="shared" si="132"/>
        <v>123.45679012345678</v>
      </c>
      <c r="P2152" s="5">
        <f t="shared" si="133"/>
        <v>101.25</v>
      </c>
      <c r="Q2152" t="s">
        <v>8334</v>
      </c>
      <c r="R2152" t="s">
        <v>8335</v>
      </c>
      <c r="S2152" s="6">
        <f t="shared" si="134"/>
        <v>42534.284710648149</v>
      </c>
      <c r="T2152" s="7">
        <f t="shared" si="135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8281</v>
      </c>
      <c r="O2153" s="8">
        <f t="shared" si="132"/>
        <v>381.35593220338984</v>
      </c>
      <c r="P2153" s="5">
        <f t="shared" si="133"/>
        <v>19.666666666666668</v>
      </c>
      <c r="Q2153" t="s">
        <v>8334</v>
      </c>
      <c r="R2153" t="s">
        <v>8335</v>
      </c>
      <c r="S2153" s="6">
        <f t="shared" si="134"/>
        <v>42520.847384259265</v>
      </c>
      <c r="T2153" s="7">
        <f t="shared" si="135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8281</v>
      </c>
      <c r="O2154" s="8">
        <f t="shared" si="132"/>
        <v>600</v>
      </c>
      <c r="P2154" s="5">
        <f t="shared" si="133"/>
        <v>12.5</v>
      </c>
      <c r="Q2154" t="s">
        <v>8334</v>
      </c>
      <c r="R2154" t="s">
        <v>8335</v>
      </c>
      <c r="S2154" s="6">
        <f t="shared" si="134"/>
        <v>41683.832280092596</v>
      </c>
      <c r="T2154" s="7">
        <f t="shared" si="135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8281</v>
      </c>
      <c r="O2155" s="8">
        <f t="shared" si="132"/>
        <v>10959.558823529413</v>
      </c>
      <c r="P2155" s="5">
        <f t="shared" si="133"/>
        <v>8.5</v>
      </c>
      <c r="Q2155" t="s">
        <v>8334</v>
      </c>
      <c r="R2155" t="s">
        <v>8335</v>
      </c>
      <c r="S2155" s="6">
        <f t="shared" si="134"/>
        <v>41974.911087962959</v>
      </c>
      <c r="T2155" s="7">
        <f t="shared" si="135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8281</v>
      </c>
      <c r="O2156" s="8">
        <f t="shared" si="132"/>
        <v>125</v>
      </c>
      <c r="P2156" s="5">
        <f t="shared" si="133"/>
        <v>1</v>
      </c>
      <c r="Q2156" t="s">
        <v>8334</v>
      </c>
      <c r="R2156" t="s">
        <v>8335</v>
      </c>
      <c r="S2156" s="6">
        <f t="shared" si="134"/>
        <v>41647.632256944446</v>
      </c>
      <c r="T2156" s="7">
        <f t="shared" si="135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8281</v>
      </c>
      <c r="O2157" s="8">
        <f t="shared" si="132"/>
        <v>43.478260869565219</v>
      </c>
      <c r="P2157" s="5">
        <f t="shared" si="133"/>
        <v>23</v>
      </c>
      <c r="Q2157" t="s">
        <v>8334</v>
      </c>
      <c r="R2157" t="s">
        <v>8335</v>
      </c>
      <c r="S2157" s="6">
        <f t="shared" si="134"/>
        <v>42430.747511574074</v>
      </c>
      <c r="T2157" s="7">
        <f t="shared" si="135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8281</v>
      </c>
      <c r="O2158" s="8">
        <f t="shared" si="132"/>
        <v>37.508372404554585</v>
      </c>
      <c r="P2158" s="5">
        <f t="shared" si="133"/>
        <v>17.987951807228917</v>
      </c>
      <c r="Q2158" t="s">
        <v>8334</v>
      </c>
      <c r="R2158" t="s">
        <v>8335</v>
      </c>
      <c r="S2158" s="6">
        <f t="shared" si="134"/>
        <v>41488.85423611111</v>
      </c>
      <c r="T2158" s="7">
        <f t="shared" si="135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8281</v>
      </c>
      <c r="O2159" s="8">
        <f t="shared" si="132"/>
        <v>3.547105561861521</v>
      </c>
      <c r="P2159" s="5">
        <f t="shared" si="133"/>
        <v>370.94736842105266</v>
      </c>
      <c r="Q2159" t="s">
        <v>8334</v>
      </c>
      <c r="R2159" t="s">
        <v>8335</v>
      </c>
      <c r="S2159" s="6">
        <f t="shared" si="134"/>
        <v>42694.98128472222</v>
      </c>
      <c r="T2159" s="7">
        <f t="shared" si="135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8281</v>
      </c>
      <c r="O2160" s="8">
        <f t="shared" si="132"/>
        <v>15.174422398256763</v>
      </c>
      <c r="P2160" s="5">
        <f t="shared" si="133"/>
        <v>63.569485530546629</v>
      </c>
      <c r="Q2160" t="s">
        <v>8334</v>
      </c>
      <c r="R2160" t="s">
        <v>8335</v>
      </c>
      <c r="S2160" s="6">
        <f t="shared" si="134"/>
        <v>41264.853865740741</v>
      </c>
      <c r="T2160" s="7">
        <f t="shared" si="135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8281</v>
      </c>
      <c r="O2161" s="8">
        <f t="shared" si="132"/>
        <v>138.46153846153845</v>
      </c>
      <c r="P2161" s="5">
        <f t="shared" si="133"/>
        <v>13</v>
      </c>
      <c r="Q2161" t="s">
        <v>8334</v>
      </c>
      <c r="R2161" t="s">
        <v>8335</v>
      </c>
      <c r="S2161" s="6">
        <f t="shared" si="134"/>
        <v>40710.731180555551</v>
      </c>
      <c r="T2161" s="7">
        <f t="shared" si="135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8281</v>
      </c>
      <c r="O2162" s="8">
        <f t="shared" si="132"/>
        <v>117.64705882352941</v>
      </c>
      <c r="P2162" s="5">
        <f t="shared" si="133"/>
        <v>5.3125</v>
      </c>
      <c r="Q2162" t="s">
        <v>8334</v>
      </c>
      <c r="R2162" t="s">
        <v>8335</v>
      </c>
      <c r="S2162" s="6">
        <f t="shared" si="134"/>
        <v>41018.711863425924</v>
      </c>
      <c r="T2162" s="7">
        <f t="shared" si="135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8275</v>
      </c>
      <c r="O2163" s="8">
        <f t="shared" si="132"/>
        <v>0.86393088552915764</v>
      </c>
      <c r="P2163" s="5">
        <f t="shared" si="133"/>
        <v>35.615384615384613</v>
      </c>
      <c r="Q2163" t="s">
        <v>8326</v>
      </c>
      <c r="R2163" t="s">
        <v>8327</v>
      </c>
      <c r="S2163" s="6">
        <f t="shared" si="134"/>
        <v>42240.852534722217</v>
      </c>
      <c r="T2163" s="7">
        <f t="shared" si="135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8275</v>
      </c>
      <c r="O2164" s="8">
        <f t="shared" si="132"/>
        <v>0.89073634204275531</v>
      </c>
      <c r="P2164" s="5">
        <f t="shared" si="133"/>
        <v>87.103448275862064</v>
      </c>
      <c r="Q2164" t="s">
        <v>8326</v>
      </c>
      <c r="R2164" t="s">
        <v>8327</v>
      </c>
      <c r="S2164" s="6">
        <f t="shared" si="134"/>
        <v>41813.766099537039</v>
      </c>
      <c r="T2164" s="7">
        <f t="shared" si="135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8275</v>
      </c>
      <c r="O2165" s="8">
        <f t="shared" si="132"/>
        <v>0.75642965204236001</v>
      </c>
      <c r="P2165" s="5">
        <f t="shared" si="133"/>
        <v>75.11363636363636</v>
      </c>
      <c r="Q2165" t="s">
        <v>8326</v>
      </c>
      <c r="R2165" t="s">
        <v>8327</v>
      </c>
      <c r="S2165" s="6">
        <f t="shared" si="134"/>
        <v>42111.899537037039</v>
      </c>
      <c r="T2165" s="7">
        <f t="shared" si="135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8275</v>
      </c>
      <c r="O2166" s="8">
        <f t="shared" si="132"/>
        <v>0.97431355181576618</v>
      </c>
      <c r="P2166" s="5">
        <f t="shared" si="133"/>
        <v>68.01204819277109</v>
      </c>
      <c r="Q2166" t="s">
        <v>8326</v>
      </c>
      <c r="R2166" t="s">
        <v>8327</v>
      </c>
      <c r="S2166" s="6">
        <f t="shared" si="134"/>
        <v>42515.71775462963</v>
      </c>
      <c r="T2166" s="7">
        <f t="shared" si="135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8275</v>
      </c>
      <c r="O2167" s="8">
        <f t="shared" si="132"/>
        <v>0.72129255626081934</v>
      </c>
      <c r="P2167" s="5">
        <f t="shared" si="133"/>
        <v>29.623931623931625</v>
      </c>
      <c r="Q2167" t="s">
        <v>8326</v>
      </c>
      <c r="R2167" t="s">
        <v>8327</v>
      </c>
      <c r="S2167" s="6">
        <f t="shared" si="134"/>
        <v>42438.667071759264</v>
      </c>
      <c r="T2167" s="7">
        <f t="shared" si="135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8275</v>
      </c>
      <c r="O2168" s="8">
        <f t="shared" si="132"/>
        <v>0.68212824010914053</v>
      </c>
      <c r="P2168" s="5">
        <f t="shared" si="133"/>
        <v>91.625</v>
      </c>
      <c r="Q2168" t="s">
        <v>8326</v>
      </c>
      <c r="R2168" t="s">
        <v>8327</v>
      </c>
      <c r="S2168" s="6">
        <f t="shared" si="134"/>
        <v>41933.838171296295</v>
      </c>
      <c r="T2168" s="7">
        <f t="shared" si="135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8275</v>
      </c>
      <c r="O2169" s="8">
        <f t="shared" si="132"/>
        <v>0.83333333333333337</v>
      </c>
      <c r="P2169" s="5">
        <f t="shared" si="133"/>
        <v>22.5</v>
      </c>
      <c r="Q2169" t="s">
        <v>8326</v>
      </c>
      <c r="R2169" t="s">
        <v>8327</v>
      </c>
      <c r="S2169" s="6">
        <f t="shared" si="134"/>
        <v>41153.066400462965</v>
      </c>
      <c r="T2169" s="7">
        <f t="shared" si="135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8275</v>
      </c>
      <c r="O2170" s="8">
        <f t="shared" si="132"/>
        <v>0.82249280204563102</v>
      </c>
      <c r="P2170" s="5">
        <f t="shared" si="133"/>
        <v>64.366735294117646</v>
      </c>
      <c r="Q2170" t="s">
        <v>8326</v>
      </c>
      <c r="R2170" t="s">
        <v>8327</v>
      </c>
      <c r="S2170" s="6">
        <f t="shared" si="134"/>
        <v>42745.600243055553</v>
      </c>
      <c r="T2170" s="7">
        <f t="shared" si="135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8275</v>
      </c>
      <c r="O2171" s="8">
        <f t="shared" si="132"/>
        <v>1</v>
      </c>
      <c r="P2171" s="5">
        <f t="shared" si="133"/>
        <v>21.857142857142858</v>
      </c>
      <c r="Q2171" t="s">
        <v>8326</v>
      </c>
      <c r="R2171" t="s">
        <v>8327</v>
      </c>
      <c r="S2171" s="6">
        <f t="shared" si="134"/>
        <v>42793.700821759259</v>
      </c>
      <c r="T2171" s="7">
        <f t="shared" si="135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8275</v>
      </c>
      <c r="O2172" s="8">
        <f t="shared" si="132"/>
        <v>0.55292259083728279</v>
      </c>
      <c r="P2172" s="5">
        <f t="shared" si="133"/>
        <v>33.315789473684212</v>
      </c>
      <c r="Q2172" t="s">
        <v>8326</v>
      </c>
      <c r="R2172" t="s">
        <v>8327</v>
      </c>
      <c r="S2172" s="6">
        <f t="shared" si="134"/>
        <v>42198.750254629631</v>
      </c>
      <c r="T2172" s="7">
        <f t="shared" si="135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8275</v>
      </c>
      <c r="O2173" s="8">
        <f t="shared" si="132"/>
        <v>0.94272920103700208</v>
      </c>
      <c r="P2173" s="5">
        <f t="shared" si="133"/>
        <v>90.276595744680847</v>
      </c>
      <c r="Q2173" t="s">
        <v>8326</v>
      </c>
      <c r="R2173" t="s">
        <v>8327</v>
      </c>
      <c r="S2173" s="6">
        <f t="shared" si="134"/>
        <v>42141.95711805555</v>
      </c>
      <c r="T2173" s="7">
        <f t="shared" si="135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8275</v>
      </c>
      <c r="O2174" s="8">
        <f t="shared" si="132"/>
        <v>1</v>
      </c>
      <c r="P2174" s="5">
        <f t="shared" si="133"/>
        <v>76.92307692307692</v>
      </c>
      <c r="Q2174" t="s">
        <v>8326</v>
      </c>
      <c r="R2174" t="s">
        <v>8327</v>
      </c>
      <c r="S2174" s="6">
        <f t="shared" si="134"/>
        <v>42082.580092592587</v>
      </c>
      <c r="T2174" s="7">
        <f t="shared" si="135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8275</v>
      </c>
      <c r="O2175" s="8">
        <f t="shared" si="132"/>
        <v>0.78784468204839619</v>
      </c>
      <c r="P2175" s="5">
        <f t="shared" si="133"/>
        <v>59.233333333333334</v>
      </c>
      <c r="Q2175" t="s">
        <v>8326</v>
      </c>
      <c r="R2175" t="s">
        <v>8327</v>
      </c>
      <c r="S2175" s="6">
        <f t="shared" si="134"/>
        <v>41495.692627314813</v>
      </c>
      <c r="T2175" s="7">
        <f t="shared" si="135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8275</v>
      </c>
      <c r="O2176" s="8">
        <f t="shared" si="132"/>
        <v>0.97110949259529011</v>
      </c>
      <c r="P2176" s="5">
        <f t="shared" si="133"/>
        <v>65.38095238095238</v>
      </c>
      <c r="Q2176" t="s">
        <v>8326</v>
      </c>
      <c r="R2176" t="s">
        <v>8327</v>
      </c>
      <c r="S2176" s="6">
        <f t="shared" si="134"/>
        <v>42465.542905092589</v>
      </c>
      <c r="T2176" s="7">
        <f t="shared" si="135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8275</v>
      </c>
      <c r="O2177" s="8">
        <f t="shared" si="132"/>
        <v>0.4</v>
      </c>
      <c r="P2177" s="5">
        <f t="shared" si="133"/>
        <v>67.307692307692307</v>
      </c>
      <c r="Q2177" t="s">
        <v>8326</v>
      </c>
      <c r="R2177" t="s">
        <v>8327</v>
      </c>
      <c r="S2177" s="6">
        <f t="shared" si="134"/>
        <v>42565.009097222224</v>
      </c>
      <c r="T2177" s="7">
        <f t="shared" si="135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8275</v>
      </c>
      <c r="O2178" s="8">
        <f t="shared" si="132"/>
        <v>0.79352483732740831</v>
      </c>
      <c r="P2178" s="5">
        <f t="shared" si="133"/>
        <v>88.74647887323944</v>
      </c>
      <c r="Q2178" t="s">
        <v>8326</v>
      </c>
      <c r="R2178" t="s">
        <v>8327</v>
      </c>
      <c r="S2178" s="6">
        <f t="shared" si="134"/>
        <v>42096.633206018523</v>
      </c>
      <c r="T2178" s="7">
        <f t="shared" si="135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8275</v>
      </c>
      <c r="O2179" s="8">
        <f t="shared" ref="O2179:O2242" si="136">D2179/E2179</f>
        <v>0.99880143827407109</v>
      </c>
      <c r="P2179" s="5">
        <f t="shared" ref="P2179:P2242" si="137">E2179/L2179</f>
        <v>65.868421052631575</v>
      </c>
      <c r="Q2179" t="s">
        <v>8326</v>
      </c>
      <c r="R2179" t="s">
        <v>8327</v>
      </c>
      <c r="S2179" s="6">
        <f t="shared" ref="S2179:S2242" si="138">(((J2179/60)/60)/24)+DATE(1970,1,1)</f>
        <v>42502.250775462962</v>
      </c>
      <c r="T2179" s="7">
        <f t="shared" ref="T2179:T2242" si="139">(((I2179/60)/60)/24)+DATE(1970,1,1)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8275</v>
      </c>
      <c r="O2180" s="8">
        <f t="shared" si="136"/>
        <v>0.72129255626081934</v>
      </c>
      <c r="P2180" s="5">
        <f t="shared" si="137"/>
        <v>40.349243306169967</v>
      </c>
      <c r="Q2180" t="s">
        <v>8326</v>
      </c>
      <c r="R2180" t="s">
        <v>8327</v>
      </c>
      <c r="S2180" s="6">
        <f t="shared" si="138"/>
        <v>42723.63653935185</v>
      </c>
      <c r="T2180" s="7">
        <f t="shared" si="13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8275</v>
      </c>
      <c r="O2181" s="8">
        <f t="shared" si="136"/>
        <v>0.61957868649318459</v>
      </c>
      <c r="P2181" s="5">
        <f t="shared" si="137"/>
        <v>76.857142857142861</v>
      </c>
      <c r="Q2181" t="s">
        <v>8326</v>
      </c>
      <c r="R2181" t="s">
        <v>8327</v>
      </c>
      <c r="S2181" s="6">
        <f t="shared" si="138"/>
        <v>42075.171203703707</v>
      </c>
      <c r="T2181" s="7">
        <f t="shared" si="13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8275</v>
      </c>
      <c r="O2182" s="8">
        <f t="shared" si="136"/>
        <v>0.93297333002438787</v>
      </c>
      <c r="P2182" s="5">
        <f t="shared" si="137"/>
        <v>68.707820512820518</v>
      </c>
      <c r="Q2182" t="s">
        <v>8326</v>
      </c>
      <c r="R2182" t="s">
        <v>8327</v>
      </c>
      <c r="S2182" s="6">
        <f t="shared" si="138"/>
        <v>42279.669768518521</v>
      </c>
      <c r="T2182" s="7">
        <f t="shared" si="13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8296</v>
      </c>
      <c r="O2183" s="8">
        <f t="shared" si="136"/>
        <v>0.6531678641410843</v>
      </c>
      <c r="P2183" s="5">
        <f t="shared" si="137"/>
        <v>57.773584905660378</v>
      </c>
      <c r="Q2183" t="s">
        <v>8334</v>
      </c>
      <c r="R2183" t="s">
        <v>8352</v>
      </c>
      <c r="S2183" s="6">
        <f t="shared" si="138"/>
        <v>42773.005243055552</v>
      </c>
      <c r="T2183" s="7">
        <f t="shared" si="13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8296</v>
      </c>
      <c r="O2184" s="8">
        <f t="shared" si="136"/>
        <v>0.19077901430842609</v>
      </c>
      <c r="P2184" s="5">
        <f t="shared" si="137"/>
        <v>44.171348314606739</v>
      </c>
      <c r="Q2184" t="s">
        <v>8334</v>
      </c>
      <c r="R2184" t="s">
        <v>8352</v>
      </c>
      <c r="S2184" s="6">
        <f t="shared" si="138"/>
        <v>41879.900752314818</v>
      </c>
      <c r="T2184" s="7">
        <f t="shared" si="13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8296</v>
      </c>
      <c r="O2185" s="8">
        <f t="shared" si="136"/>
        <v>0.2043828772567276</v>
      </c>
      <c r="P2185" s="5">
        <f t="shared" si="137"/>
        <v>31.566308243727597</v>
      </c>
      <c r="Q2185" t="s">
        <v>8334</v>
      </c>
      <c r="R2185" t="s">
        <v>8352</v>
      </c>
      <c r="S2185" s="6">
        <f t="shared" si="138"/>
        <v>42745.365474537044</v>
      </c>
      <c r="T2185" s="7">
        <f t="shared" si="13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8296</v>
      </c>
      <c r="O2186" s="8">
        <f t="shared" si="136"/>
        <v>0.35119758376062371</v>
      </c>
      <c r="P2186" s="5">
        <f t="shared" si="137"/>
        <v>107.04511278195488</v>
      </c>
      <c r="Q2186" t="s">
        <v>8334</v>
      </c>
      <c r="R2186" t="s">
        <v>8352</v>
      </c>
      <c r="S2186" s="6">
        <f t="shared" si="138"/>
        <v>42380.690289351856</v>
      </c>
      <c r="T2186" s="7">
        <f t="shared" si="13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8296</v>
      </c>
      <c r="O2187" s="8">
        <f t="shared" si="136"/>
        <v>5.3851166147002916E-2</v>
      </c>
      <c r="P2187" s="5">
        <f t="shared" si="137"/>
        <v>149.03451043338683</v>
      </c>
      <c r="Q2187" t="s">
        <v>8334</v>
      </c>
      <c r="R2187" t="s">
        <v>8352</v>
      </c>
      <c r="S2187" s="6">
        <f t="shared" si="138"/>
        <v>41319.349988425929</v>
      </c>
      <c r="T2187" s="7">
        <f t="shared" si="139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8296</v>
      </c>
      <c r="O2188" s="8">
        <f t="shared" si="136"/>
        <v>0.91178481878276729</v>
      </c>
      <c r="P2188" s="5">
        <f t="shared" si="137"/>
        <v>55.956632653061227</v>
      </c>
      <c r="Q2188" t="s">
        <v>8334</v>
      </c>
      <c r="R2188" t="s">
        <v>8352</v>
      </c>
      <c r="S2188" s="6">
        <f t="shared" si="138"/>
        <v>42583.615081018521</v>
      </c>
      <c r="T2188" s="7">
        <f t="shared" si="13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8296</v>
      </c>
      <c r="O2189" s="8">
        <f t="shared" si="136"/>
        <v>9.8556880871834174E-2</v>
      </c>
      <c r="P2189" s="5">
        <f t="shared" si="137"/>
        <v>56.970381807973048</v>
      </c>
      <c r="Q2189" t="s">
        <v>8334</v>
      </c>
      <c r="R2189" t="s">
        <v>8352</v>
      </c>
      <c r="S2189" s="6">
        <f t="shared" si="138"/>
        <v>42068.209097222221</v>
      </c>
      <c r="T2189" s="7">
        <f t="shared" si="13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8296</v>
      </c>
      <c r="O2190" s="8">
        <f t="shared" si="136"/>
        <v>0.24261426363435637</v>
      </c>
      <c r="P2190" s="5">
        <f t="shared" si="137"/>
        <v>44.056420233463037</v>
      </c>
      <c r="Q2190" t="s">
        <v>8334</v>
      </c>
      <c r="R2190" t="s">
        <v>8352</v>
      </c>
      <c r="S2190" s="6">
        <f t="shared" si="138"/>
        <v>42633.586122685185</v>
      </c>
      <c r="T2190" s="7">
        <f t="shared" si="13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8296</v>
      </c>
      <c r="O2191" s="8">
        <f t="shared" si="136"/>
        <v>0.19870839542970692</v>
      </c>
      <c r="P2191" s="5">
        <f t="shared" si="137"/>
        <v>68.625</v>
      </c>
      <c r="Q2191" t="s">
        <v>8334</v>
      </c>
      <c r="R2191" t="s">
        <v>8352</v>
      </c>
      <c r="S2191" s="6">
        <f t="shared" si="138"/>
        <v>42467.788194444445</v>
      </c>
      <c r="T2191" s="7">
        <f t="shared" si="13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8296</v>
      </c>
      <c r="O2192" s="8">
        <f t="shared" si="136"/>
        <v>0.54168092142775692</v>
      </c>
      <c r="P2192" s="5">
        <f t="shared" si="137"/>
        <v>65.318435754189949</v>
      </c>
      <c r="Q2192" t="s">
        <v>8334</v>
      </c>
      <c r="R2192" t="s">
        <v>8352</v>
      </c>
      <c r="S2192" s="6">
        <f t="shared" si="138"/>
        <v>42417.625046296293</v>
      </c>
      <c r="T2192" s="7">
        <f t="shared" si="13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8296</v>
      </c>
      <c r="O2193" s="8">
        <f t="shared" si="136"/>
        <v>0.83518930957683746</v>
      </c>
      <c r="P2193" s="5">
        <f t="shared" si="137"/>
        <v>35.92</v>
      </c>
      <c r="Q2193" t="s">
        <v>8334</v>
      </c>
      <c r="R2193" t="s">
        <v>8352</v>
      </c>
      <c r="S2193" s="6">
        <f t="shared" si="138"/>
        <v>42768.833645833336</v>
      </c>
      <c r="T2193" s="7">
        <f t="shared" si="13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8296</v>
      </c>
      <c r="O2194" s="8">
        <f t="shared" si="136"/>
        <v>9.2486390242315877E-2</v>
      </c>
      <c r="P2194" s="5">
        <f t="shared" si="137"/>
        <v>40.070667078443485</v>
      </c>
      <c r="Q2194" t="s">
        <v>8334</v>
      </c>
      <c r="R2194" t="s">
        <v>8352</v>
      </c>
      <c r="S2194" s="6">
        <f t="shared" si="138"/>
        <v>42691.8512037037</v>
      </c>
      <c r="T2194" s="7">
        <f t="shared" si="13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8296</v>
      </c>
      <c r="O2195" s="8">
        <f t="shared" si="136"/>
        <v>0.2210563546333412</v>
      </c>
      <c r="P2195" s="5">
        <f t="shared" si="137"/>
        <v>75.647714604236342</v>
      </c>
      <c r="Q2195" t="s">
        <v>8334</v>
      </c>
      <c r="R2195" t="s">
        <v>8352</v>
      </c>
      <c r="S2195" s="6">
        <f t="shared" si="138"/>
        <v>42664.405925925923</v>
      </c>
      <c r="T2195" s="7">
        <f t="shared" si="13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8296</v>
      </c>
      <c r="O2196" s="8">
        <f t="shared" si="136"/>
        <v>0.18609151980944227</v>
      </c>
      <c r="P2196" s="5">
        <f t="shared" si="137"/>
        <v>61.203872437357631</v>
      </c>
      <c r="Q2196" t="s">
        <v>8334</v>
      </c>
      <c r="R2196" t="s">
        <v>8352</v>
      </c>
      <c r="S2196" s="6">
        <f t="shared" si="138"/>
        <v>42425.757986111115</v>
      </c>
      <c r="T2196" s="7">
        <f t="shared" si="13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8296</v>
      </c>
      <c r="O2197" s="8">
        <f t="shared" si="136"/>
        <v>0.83107497741644087</v>
      </c>
      <c r="P2197" s="5">
        <f t="shared" si="137"/>
        <v>48.130434782608695</v>
      </c>
      <c r="Q2197" t="s">
        <v>8334</v>
      </c>
      <c r="R2197" t="s">
        <v>8352</v>
      </c>
      <c r="S2197" s="6">
        <f t="shared" si="138"/>
        <v>42197.771990740745</v>
      </c>
      <c r="T2197" s="7">
        <f t="shared" si="13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8296</v>
      </c>
      <c r="O2198" s="8">
        <f t="shared" si="136"/>
        <v>0.87845893204492687</v>
      </c>
      <c r="P2198" s="5">
        <f t="shared" si="137"/>
        <v>68.106837606837601</v>
      </c>
      <c r="Q2198" t="s">
        <v>8334</v>
      </c>
      <c r="R2198" t="s">
        <v>8352</v>
      </c>
      <c r="S2198" s="6">
        <f t="shared" si="138"/>
        <v>42675.487291666665</v>
      </c>
      <c r="T2198" s="7">
        <f t="shared" si="13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8296</v>
      </c>
      <c r="O2199" s="8">
        <f t="shared" si="136"/>
        <v>0.10514903245540549</v>
      </c>
      <c r="P2199" s="5">
        <f t="shared" si="137"/>
        <v>65.891300230946882</v>
      </c>
      <c r="Q2199" t="s">
        <v>8334</v>
      </c>
      <c r="R2199" t="s">
        <v>8352</v>
      </c>
      <c r="S2199" s="6">
        <f t="shared" si="138"/>
        <v>42033.584016203706</v>
      </c>
      <c r="T2199" s="7">
        <f t="shared" si="13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8296</v>
      </c>
      <c r="O2200" s="8">
        <f t="shared" si="136"/>
        <v>0.75248791316289487</v>
      </c>
      <c r="P2200" s="5">
        <f t="shared" si="137"/>
        <v>81.654377880184327</v>
      </c>
      <c r="Q2200" t="s">
        <v>8334</v>
      </c>
      <c r="R2200" t="s">
        <v>8352</v>
      </c>
      <c r="S2200" s="6">
        <f t="shared" si="138"/>
        <v>42292.513888888891</v>
      </c>
      <c r="T2200" s="7">
        <f t="shared" si="13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8296</v>
      </c>
      <c r="O2201" s="8">
        <f t="shared" si="136"/>
        <v>0.68037496220139104</v>
      </c>
      <c r="P2201" s="5">
        <f t="shared" si="137"/>
        <v>52.701195219123505</v>
      </c>
      <c r="Q2201" t="s">
        <v>8334</v>
      </c>
      <c r="R2201" t="s">
        <v>8352</v>
      </c>
      <c r="S2201" s="6">
        <f t="shared" si="138"/>
        <v>42262.416643518518</v>
      </c>
      <c r="T2201" s="7">
        <f t="shared" si="13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8296</v>
      </c>
      <c r="O2202" s="8">
        <f t="shared" si="136"/>
        <v>0.18445079774970027</v>
      </c>
      <c r="P2202" s="5">
        <f t="shared" si="137"/>
        <v>41.228136882129277</v>
      </c>
      <c r="Q2202" t="s">
        <v>8334</v>
      </c>
      <c r="R2202" t="s">
        <v>8352</v>
      </c>
      <c r="S2202" s="6">
        <f t="shared" si="138"/>
        <v>42163.625787037032</v>
      </c>
      <c r="T2202" s="7">
        <f t="shared" si="13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 s="8">
        <f t="shared" si="136"/>
        <v>0.26128886671892443</v>
      </c>
      <c r="P2203" s="5">
        <f t="shared" si="137"/>
        <v>15.035357142857142</v>
      </c>
      <c r="Q2203" t="s">
        <v>8326</v>
      </c>
      <c r="R2203" t="s">
        <v>8331</v>
      </c>
      <c r="S2203" s="6">
        <f t="shared" si="138"/>
        <v>41276.846817129634</v>
      </c>
      <c r="T2203" s="7">
        <f t="shared" si="139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 s="8">
        <f t="shared" si="136"/>
        <v>0.14200889330694336</v>
      </c>
      <c r="P2204" s="5">
        <f t="shared" si="137"/>
        <v>39.066920943134534</v>
      </c>
      <c r="Q2204" t="s">
        <v>8326</v>
      </c>
      <c r="R2204" t="s">
        <v>8331</v>
      </c>
      <c r="S2204" s="6">
        <f t="shared" si="138"/>
        <v>41184.849166666667</v>
      </c>
      <c r="T2204" s="7">
        <f t="shared" si="13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 s="8">
        <f t="shared" si="136"/>
        <v>0.91282519397535367</v>
      </c>
      <c r="P2205" s="5">
        <f t="shared" si="137"/>
        <v>43.82</v>
      </c>
      <c r="Q2205" t="s">
        <v>8326</v>
      </c>
      <c r="R2205" t="s">
        <v>8331</v>
      </c>
      <c r="S2205" s="6">
        <f t="shared" si="138"/>
        <v>42241.85974537037</v>
      </c>
      <c r="T2205" s="7">
        <f t="shared" si="13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 s="8">
        <f t="shared" si="136"/>
        <v>0.7526342197691922</v>
      </c>
      <c r="P2206" s="5">
        <f t="shared" si="137"/>
        <v>27.301369863013697</v>
      </c>
      <c r="Q2206" t="s">
        <v>8326</v>
      </c>
      <c r="R2206" t="s">
        <v>8331</v>
      </c>
      <c r="S2206" s="6">
        <f t="shared" si="138"/>
        <v>41312.311562499999</v>
      </c>
      <c r="T2206" s="7">
        <f t="shared" si="13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 s="8">
        <f t="shared" si="136"/>
        <v>0.65789473684210531</v>
      </c>
      <c r="P2207" s="5">
        <f t="shared" si="137"/>
        <v>42.222222222222221</v>
      </c>
      <c r="Q2207" t="s">
        <v>8326</v>
      </c>
      <c r="R2207" t="s">
        <v>8331</v>
      </c>
      <c r="S2207" s="6">
        <f t="shared" si="138"/>
        <v>41031.82163194444</v>
      </c>
      <c r="T2207" s="7">
        <f t="shared" si="139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 s="8">
        <f t="shared" si="136"/>
        <v>0.97345132743362828</v>
      </c>
      <c r="P2208" s="5">
        <f t="shared" si="137"/>
        <v>33.235294117647058</v>
      </c>
      <c r="Q2208" t="s">
        <v>8326</v>
      </c>
      <c r="R2208" t="s">
        <v>8331</v>
      </c>
      <c r="S2208" s="6">
        <f t="shared" si="138"/>
        <v>40997.257222222222</v>
      </c>
      <c r="T2208" s="7">
        <f t="shared" si="13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 s="8">
        <f t="shared" si="136"/>
        <v>1</v>
      </c>
      <c r="P2209" s="5">
        <f t="shared" si="137"/>
        <v>285.71428571428572</v>
      </c>
      <c r="Q2209" t="s">
        <v>8326</v>
      </c>
      <c r="R2209" t="s">
        <v>8331</v>
      </c>
      <c r="S2209" s="6">
        <f t="shared" si="138"/>
        <v>41564.194131944445</v>
      </c>
      <c r="T2209" s="7">
        <f t="shared" si="13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 s="8">
        <f t="shared" si="136"/>
        <v>0.98425196850393704</v>
      </c>
      <c r="P2210" s="5">
        <f t="shared" si="137"/>
        <v>42.333333333333336</v>
      </c>
      <c r="Q2210" t="s">
        <v>8326</v>
      </c>
      <c r="R2210" t="s">
        <v>8331</v>
      </c>
      <c r="S2210" s="6">
        <f t="shared" si="138"/>
        <v>40946.882245370369</v>
      </c>
      <c r="T2210" s="7">
        <f t="shared" si="13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 s="8">
        <f t="shared" si="136"/>
        <v>0.66312997347480107</v>
      </c>
      <c r="P2211" s="5">
        <f t="shared" si="137"/>
        <v>50.266666666666666</v>
      </c>
      <c r="Q2211" t="s">
        <v>8326</v>
      </c>
      <c r="R2211" t="s">
        <v>8331</v>
      </c>
      <c r="S2211" s="6">
        <f t="shared" si="138"/>
        <v>41732.479675925926</v>
      </c>
      <c r="T2211" s="7">
        <f t="shared" si="13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 s="8">
        <f t="shared" si="136"/>
        <v>0.89746466232892075</v>
      </c>
      <c r="P2212" s="5">
        <f t="shared" si="137"/>
        <v>61.902777777777779</v>
      </c>
      <c r="Q2212" t="s">
        <v>8326</v>
      </c>
      <c r="R2212" t="s">
        <v>8331</v>
      </c>
      <c r="S2212" s="6">
        <f t="shared" si="138"/>
        <v>40956.066087962965</v>
      </c>
      <c r="T2212" s="7">
        <f t="shared" si="139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 s="8">
        <f t="shared" si="136"/>
        <v>0.5112474437627812</v>
      </c>
      <c r="P2213" s="5">
        <f t="shared" si="137"/>
        <v>40.75</v>
      </c>
      <c r="Q2213" t="s">
        <v>8326</v>
      </c>
      <c r="R2213" t="s">
        <v>8331</v>
      </c>
      <c r="S2213" s="6">
        <f t="shared" si="138"/>
        <v>41716.785011574073</v>
      </c>
      <c r="T2213" s="7">
        <f t="shared" si="13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 s="8">
        <f t="shared" si="136"/>
        <v>0.87425324202243915</v>
      </c>
      <c r="P2214" s="5">
        <f t="shared" si="137"/>
        <v>55.796747967479675</v>
      </c>
      <c r="Q2214" t="s">
        <v>8326</v>
      </c>
      <c r="R2214" t="s">
        <v>8331</v>
      </c>
      <c r="S2214" s="6">
        <f t="shared" si="138"/>
        <v>41548.747418981482</v>
      </c>
      <c r="T2214" s="7">
        <f t="shared" si="13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 s="8">
        <f t="shared" si="136"/>
        <v>0.5</v>
      </c>
      <c r="P2215" s="5">
        <f t="shared" si="137"/>
        <v>10</v>
      </c>
      <c r="Q2215" t="s">
        <v>8326</v>
      </c>
      <c r="R2215" t="s">
        <v>8331</v>
      </c>
      <c r="S2215" s="6">
        <f t="shared" si="138"/>
        <v>42109.826145833329</v>
      </c>
      <c r="T2215" s="7">
        <f t="shared" si="13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 s="8">
        <f t="shared" si="136"/>
        <v>0.34187839385530566</v>
      </c>
      <c r="P2216" s="5">
        <f t="shared" si="137"/>
        <v>73.125416666666666</v>
      </c>
      <c r="Q2216" t="s">
        <v>8326</v>
      </c>
      <c r="R2216" t="s">
        <v>8331</v>
      </c>
      <c r="S2216" s="6">
        <f t="shared" si="138"/>
        <v>41646.792222222226</v>
      </c>
      <c r="T2216" s="7">
        <f t="shared" si="13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 s="8">
        <f t="shared" si="136"/>
        <v>0.63953488372093026</v>
      </c>
      <c r="P2217" s="5">
        <f t="shared" si="137"/>
        <v>26.060606060606062</v>
      </c>
      <c r="Q2217" t="s">
        <v>8326</v>
      </c>
      <c r="R2217" t="s">
        <v>8331</v>
      </c>
      <c r="S2217" s="6">
        <f t="shared" si="138"/>
        <v>40958.717268518521</v>
      </c>
      <c r="T2217" s="7">
        <f t="shared" si="13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 s="8">
        <f t="shared" si="136"/>
        <v>0.94637223974763407</v>
      </c>
      <c r="P2218" s="5">
        <f t="shared" si="137"/>
        <v>22.642857142857142</v>
      </c>
      <c r="Q2218" t="s">
        <v>8326</v>
      </c>
      <c r="R2218" t="s">
        <v>8331</v>
      </c>
      <c r="S2218" s="6">
        <f t="shared" si="138"/>
        <v>42194.751678240747</v>
      </c>
      <c r="T2218" s="7">
        <f t="shared" si="139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 s="8">
        <f t="shared" si="136"/>
        <v>0.9882352941176471</v>
      </c>
      <c r="P2219" s="5">
        <f t="shared" si="137"/>
        <v>47.222222222222221</v>
      </c>
      <c r="Q2219" t="s">
        <v>8326</v>
      </c>
      <c r="R2219" t="s">
        <v>8331</v>
      </c>
      <c r="S2219" s="6">
        <f t="shared" si="138"/>
        <v>42299.776770833334</v>
      </c>
      <c r="T2219" s="7">
        <f t="shared" si="13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 s="8">
        <f t="shared" si="136"/>
        <v>0.81411347113560695</v>
      </c>
      <c r="P2220" s="5">
        <f t="shared" si="137"/>
        <v>32.324473684210524</v>
      </c>
      <c r="Q2220" t="s">
        <v>8326</v>
      </c>
      <c r="R2220" t="s">
        <v>8331</v>
      </c>
      <c r="S2220" s="6">
        <f t="shared" si="138"/>
        <v>41127.812303240738</v>
      </c>
      <c r="T2220" s="7">
        <f t="shared" si="13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 s="8">
        <f t="shared" si="136"/>
        <v>0.98522167487684731</v>
      </c>
      <c r="P2221" s="5">
        <f t="shared" si="137"/>
        <v>53.421052631578945</v>
      </c>
      <c r="Q2221" t="s">
        <v>8326</v>
      </c>
      <c r="R2221" t="s">
        <v>8331</v>
      </c>
      <c r="S2221" s="6">
        <f t="shared" si="138"/>
        <v>42205.718888888892</v>
      </c>
      <c r="T2221" s="7">
        <f t="shared" si="13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 s="8">
        <f t="shared" si="136"/>
        <v>0.98870056497175141</v>
      </c>
      <c r="P2222" s="5">
        <f t="shared" si="137"/>
        <v>51.304347826086953</v>
      </c>
      <c r="Q2222" t="s">
        <v>8326</v>
      </c>
      <c r="R2222" t="s">
        <v>8331</v>
      </c>
      <c r="S2222" s="6">
        <f t="shared" si="138"/>
        <v>41452.060601851852</v>
      </c>
      <c r="T2222" s="7">
        <f t="shared" si="13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8296</v>
      </c>
      <c r="O2223" s="8">
        <f t="shared" si="136"/>
        <v>0.92489826119126894</v>
      </c>
      <c r="P2223" s="5">
        <f t="shared" si="137"/>
        <v>37.197247706422019</v>
      </c>
      <c r="Q2223" t="s">
        <v>8334</v>
      </c>
      <c r="R2223" t="s">
        <v>8352</v>
      </c>
      <c r="S2223" s="6">
        <f t="shared" si="138"/>
        <v>42452.666770833333</v>
      </c>
      <c r="T2223" s="7">
        <f t="shared" si="13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8296</v>
      </c>
      <c r="O2224" s="8">
        <f t="shared" si="136"/>
        <v>0.61500615006150061</v>
      </c>
      <c r="P2224" s="5">
        <f t="shared" si="137"/>
        <v>27.1</v>
      </c>
      <c r="Q2224" t="s">
        <v>8334</v>
      </c>
      <c r="R2224" t="s">
        <v>8352</v>
      </c>
      <c r="S2224" s="6">
        <f t="shared" si="138"/>
        <v>40906.787581018521</v>
      </c>
      <c r="T2224" s="7">
        <f t="shared" si="13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8296</v>
      </c>
      <c r="O2225" s="8">
        <f t="shared" si="136"/>
        <v>0.94517958412098302</v>
      </c>
      <c r="P2225" s="5">
        <f t="shared" si="137"/>
        <v>206.31</v>
      </c>
      <c r="Q2225" t="s">
        <v>8334</v>
      </c>
      <c r="R2225" t="s">
        <v>8352</v>
      </c>
      <c r="S2225" s="6">
        <f t="shared" si="138"/>
        <v>42152.640833333338</v>
      </c>
      <c r="T2225" s="7">
        <f t="shared" si="13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8296</v>
      </c>
      <c r="O2226" s="8">
        <f t="shared" si="136"/>
        <v>0.41126876413736374</v>
      </c>
      <c r="P2226" s="5">
        <f t="shared" si="137"/>
        <v>82.145270270270274</v>
      </c>
      <c r="Q2226" t="s">
        <v>8334</v>
      </c>
      <c r="R2226" t="s">
        <v>8352</v>
      </c>
      <c r="S2226" s="6">
        <f t="shared" si="138"/>
        <v>42644.667534722219</v>
      </c>
      <c r="T2226" s="7">
        <f t="shared" si="13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8296</v>
      </c>
      <c r="O2227" s="8">
        <f t="shared" si="136"/>
        <v>0.10583876693602969</v>
      </c>
      <c r="P2227" s="5">
        <f t="shared" si="137"/>
        <v>164.79651993355483</v>
      </c>
      <c r="Q2227" t="s">
        <v>8334</v>
      </c>
      <c r="R2227" t="s">
        <v>8352</v>
      </c>
      <c r="S2227" s="6">
        <f t="shared" si="138"/>
        <v>41873.79184027778</v>
      </c>
      <c r="T2227" s="7">
        <f t="shared" si="13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8296</v>
      </c>
      <c r="O2228" s="8">
        <f t="shared" si="136"/>
        <v>0.92197480857498026</v>
      </c>
      <c r="P2228" s="5">
        <f t="shared" si="137"/>
        <v>60.820280373831778</v>
      </c>
      <c r="Q2228" t="s">
        <v>8334</v>
      </c>
      <c r="R2228" t="s">
        <v>8352</v>
      </c>
      <c r="S2228" s="6">
        <f t="shared" si="138"/>
        <v>42381.79886574074</v>
      </c>
      <c r="T2228" s="7">
        <f t="shared" si="13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8296</v>
      </c>
      <c r="O2229" s="8">
        <f t="shared" si="136"/>
        <v>0.63541717581504475</v>
      </c>
      <c r="P2229" s="5">
        <f t="shared" si="137"/>
        <v>67.970099667774093</v>
      </c>
      <c r="Q2229" t="s">
        <v>8334</v>
      </c>
      <c r="R2229" t="s">
        <v>8352</v>
      </c>
      <c r="S2229" s="6">
        <f t="shared" si="138"/>
        <v>41561.807349537034</v>
      </c>
      <c r="T2229" s="7">
        <f t="shared" si="13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8296</v>
      </c>
      <c r="O2230" s="8">
        <f t="shared" si="136"/>
        <v>8.5143338810888133E-2</v>
      </c>
      <c r="P2230" s="5">
        <f t="shared" si="137"/>
        <v>81.561805555555551</v>
      </c>
      <c r="Q2230" t="s">
        <v>8334</v>
      </c>
      <c r="R2230" t="s">
        <v>8352</v>
      </c>
      <c r="S2230" s="6">
        <f t="shared" si="138"/>
        <v>42202.278194444443</v>
      </c>
      <c r="T2230" s="7">
        <f t="shared" si="13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8296</v>
      </c>
      <c r="O2231" s="8">
        <f t="shared" si="136"/>
        <v>0.58463274016314548</v>
      </c>
      <c r="P2231" s="5">
        <f t="shared" si="137"/>
        <v>25.42547309833024</v>
      </c>
      <c r="Q2231" t="s">
        <v>8334</v>
      </c>
      <c r="R2231" t="s">
        <v>8352</v>
      </c>
      <c r="S2231" s="6">
        <f t="shared" si="138"/>
        <v>41484.664247685185</v>
      </c>
      <c r="T2231" s="7">
        <f t="shared" si="13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8296</v>
      </c>
      <c r="O2232" s="8">
        <f t="shared" si="136"/>
        <v>0.79394731926022788</v>
      </c>
      <c r="P2232" s="5">
        <f t="shared" si="137"/>
        <v>21.497991967871485</v>
      </c>
      <c r="Q2232" t="s">
        <v>8334</v>
      </c>
      <c r="R2232" t="s">
        <v>8352</v>
      </c>
      <c r="S2232" s="6">
        <f t="shared" si="138"/>
        <v>41724.881099537037</v>
      </c>
      <c r="T2232" s="7">
        <f t="shared" si="13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8296</v>
      </c>
      <c r="O2233" s="8">
        <f t="shared" si="136"/>
        <v>8.2499429103950597E-2</v>
      </c>
      <c r="P2233" s="5">
        <f t="shared" si="137"/>
        <v>27.226630727762803</v>
      </c>
      <c r="Q2233" t="s">
        <v>8334</v>
      </c>
      <c r="R2233" t="s">
        <v>8352</v>
      </c>
      <c r="S2233" s="6">
        <f t="shared" si="138"/>
        <v>41423.910891203705</v>
      </c>
      <c r="T2233" s="7">
        <f t="shared" si="13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8296</v>
      </c>
      <c r="O2234" s="8">
        <f t="shared" si="136"/>
        <v>0.20169423154497781</v>
      </c>
      <c r="P2234" s="5">
        <f t="shared" si="137"/>
        <v>25.091093117408906</v>
      </c>
      <c r="Q2234" t="s">
        <v>8334</v>
      </c>
      <c r="R2234" t="s">
        <v>8352</v>
      </c>
      <c r="S2234" s="6">
        <f t="shared" si="138"/>
        <v>41806.794074074074</v>
      </c>
      <c r="T2234" s="7">
        <f t="shared" si="13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8296</v>
      </c>
      <c r="O2235" s="8">
        <f t="shared" si="136"/>
        <v>0.30116853391157694</v>
      </c>
      <c r="P2235" s="5">
        <f t="shared" si="137"/>
        <v>21.230179028132991</v>
      </c>
      <c r="Q2235" t="s">
        <v>8334</v>
      </c>
      <c r="R2235" t="s">
        <v>8352</v>
      </c>
      <c r="S2235" s="6">
        <f t="shared" si="138"/>
        <v>42331.378923611104</v>
      </c>
      <c r="T2235" s="7">
        <f t="shared" si="13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8296</v>
      </c>
      <c r="O2236" s="8">
        <f t="shared" si="136"/>
        <v>8.5836909871244635E-2</v>
      </c>
      <c r="P2236" s="5">
        <f t="shared" si="137"/>
        <v>41.607142857142854</v>
      </c>
      <c r="Q2236" t="s">
        <v>8334</v>
      </c>
      <c r="R2236" t="s">
        <v>8352</v>
      </c>
      <c r="S2236" s="6">
        <f t="shared" si="138"/>
        <v>42710.824618055558</v>
      </c>
      <c r="T2236" s="7">
        <f t="shared" si="13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8296</v>
      </c>
      <c r="O2237" s="8">
        <f t="shared" si="136"/>
        <v>0.65225026340876024</v>
      </c>
      <c r="P2237" s="5">
        <f t="shared" si="137"/>
        <v>135.58503401360545</v>
      </c>
      <c r="Q2237" t="s">
        <v>8334</v>
      </c>
      <c r="R2237" t="s">
        <v>8352</v>
      </c>
      <c r="S2237" s="6">
        <f t="shared" si="138"/>
        <v>42062.022118055553</v>
      </c>
      <c r="T2237" s="7">
        <f t="shared" si="139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8296</v>
      </c>
      <c r="O2238" s="8">
        <f t="shared" si="136"/>
        <v>0.18618259192765477</v>
      </c>
      <c r="P2238" s="5">
        <f t="shared" si="137"/>
        <v>22.116176470588236</v>
      </c>
      <c r="Q2238" t="s">
        <v>8334</v>
      </c>
      <c r="R2238" t="s">
        <v>8352</v>
      </c>
      <c r="S2238" s="6">
        <f t="shared" si="138"/>
        <v>42371.617164351846</v>
      </c>
      <c r="T2238" s="7">
        <f t="shared" si="13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8296</v>
      </c>
      <c r="O2239" s="8">
        <f t="shared" si="136"/>
        <v>0.28334408991452453</v>
      </c>
      <c r="P2239" s="5">
        <f t="shared" si="137"/>
        <v>64.625635808748726</v>
      </c>
      <c r="Q2239" t="s">
        <v>8334</v>
      </c>
      <c r="R2239" t="s">
        <v>8352</v>
      </c>
      <c r="S2239" s="6">
        <f t="shared" si="138"/>
        <v>41915.003275462965</v>
      </c>
      <c r="T2239" s="7">
        <f t="shared" si="13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8296</v>
      </c>
      <c r="O2240" s="8">
        <f t="shared" si="136"/>
        <v>0.72780203784570596</v>
      </c>
      <c r="P2240" s="5">
        <f t="shared" si="137"/>
        <v>69.569620253164558</v>
      </c>
      <c r="Q2240" t="s">
        <v>8334</v>
      </c>
      <c r="R2240" t="s">
        <v>8352</v>
      </c>
      <c r="S2240" s="6">
        <f t="shared" si="138"/>
        <v>42774.621712962966</v>
      </c>
      <c r="T2240" s="7">
        <f t="shared" si="13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8296</v>
      </c>
      <c r="O2241" s="8">
        <f t="shared" si="136"/>
        <v>0.78108719213838873</v>
      </c>
      <c r="P2241" s="5">
        <f t="shared" si="137"/>
        <v>75.133028169014082</v>
      </c>
      <c r="Q2241" t="s">
        <v>8334</v>
      </c>
      <c r="R2241" t="s">
        <v>8352</v>
      </c>
      <c r="S2241" s="6">
        <f t="shared" si="138"/>
        <v>41572.958495370374</v>
      </c>
      <c r="T2241" s="7">
        <f t="shared" si="13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8296</v>
      </c>
      <c r="O2242" s="8">
        <f t="shared" si="136"/>
        <v>0.36943992906753365</v>
      </c>
      <c r="P2242" s="5">
        <f t="shared" si="137"/>
        <v>140.97916666666666</v>
      </c>
      <c r="Q2242" t="s">
        <v>8334</v>
      </c>
      <c r="R2242" t="s">
        <v>8352</v>
      </c>
      <c r="S2242" s="6">
        <f t="shared" si="138"/>
        <v>42452.825740740736</v>
      </c>
      <c r="T2242" s="7">
        <f t="shared" si="139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8296</v>
      </c>
      <c r="O2243" s="8">
        <f t="shared" ref="O2243:O2306" si="140">D2243/E2243</f>
        <v>0.12400793650793651</v>
      </c>
      <c r="P2243" s="5">
        <f t="shared" ref="P2243:P2306" si="141">E2243/L2243</f>
        <v>49.472392638036808</v>
      </c>
      <c r="Q2243" t="s">
        <v>8334</v>
      </c>
      <c r="R2243" t="s">
        <v>8352</v>
      </c>
      <c r="S2243" s="6">
        <f t="shared" ref="S2243:S2306" si="142">(((J2243/60)/60)/24)+DATE(1970,1,1)</f>
        <v>42766.827546296292</v>
      </c>
      <c r="T2243" s="7">
        <f t="shared" ref="T2243:T2306" si="143">(((I2243/60)/60)/24)+DATE(1970,1,1)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8296</v>
      </c>
      <c r="O2244" s="8">
        <f t="shared" si="140"/>
        <v>7.3524135326758902E-2</v>
      </c>
      <c r="P2244" s="5">
        <f t="shared" si="141"/>
        <v>53.865251485148519</v>
      </c>
      <c r="Q2244" t="s">
        <v>8334</v>
      </c>
      <c r="R2244" t="s">
        <v>8352</v>
      </c>
      <c r="S2244" s="6">
        <f t="shared" si="142"/>
        <v>41569.575613425928</v>
      </c>
      <c r="T2244" s="7">
        <f t="shared" si="143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8296</v>
      </c>
      <c r="O2245" s="8">
        <f t="shared" si="140"/>
        <v>1.0749798441279227E-4</v>
      </c>
      <c r="P2245" s="5">
        <f t="shared" si="141"/>
        <v>4.5712530712530715</v>
      </c>
      <c r="Q2245" t="s">
        <v>8334</v>
      </c>
      <c r="R2245" t="s">
        <v>8352</v>
      </c>
      <c r="S2245" s="6">
        <f t="shared" si="142"/>
        <v>42800.751041666663</v>
      </c>
      <c r="T2245" s="7">
        <f t="shared" si="143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8296</v>
      </c>
      <c r="O2246" s="8">
        <f t="shared" si="140"/>
        <v>0.2652379184128163</v>
      </c>
      <c r="P2246" s="5">
        <f t="shared" si="141"/>
        <v>65.00344827586207</v>
      </c>
      <c r="Q2246" t="s">
        <v>8334</v>
      </c>
      <c r="R2246" t="s">
        <v>8352</v>
      </c>
      <c r="S2246" s="6">
        <f t="shared" si="142"/>
        <v>42647.818819444445</v>
      </c>
      <c r="T2246" s="7">
        <f t="shared" si="143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8296</v>
      </c>
      <c r="O2247" s="8">
        <f t="shared" si="140"/>
        <v>3.7778260499995275E-2</v>
      </c>
      <c r="P2247" s="5">
        <f t="shared" si="141"/>
        <v>53.475252525252522</v>
      </c>
      <c r="Q2247" t="s">
        <v>8334</v>
      </c>
      <c r="R2247" t="s">
        <v>8352</v>
      </c>
      <c r="S2247" s="6">
        <f t="shared" si="142"/>
        <v>41660.708530092597</v>
      </c>
      <c r="T2247" s="7">
        <f t="shared" si="143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8296</v>
      </c>
      <c r="O2248" s="8">
        <f t="shared" si="140"/>
        <v>0.99880143827407109</v>
      </c>
      <c r="P2248" s="5">
        <f t="shared" si="141"/>
        <v>43.912280701754383</v>
      </c>
      <c r="Q2248" t="s">
        <v>8334</v>
      </c>
      <c r="R2248" t="s">
        <v>8352</v>
      </c>
      <c r="S2248" s="6">
        <f t="shared" si="142"/>
        <v>42221.79178240741</v>
      </c>
      <c r="T2248" s="7">
        <f t="shared" si="143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8296</v>
      </c>
      <c r="O2249" s="8">
        <f t="shared" si="140"/>
        <v>0.95735872490167662</v>
      </c>
      <c r="P2249" s="5">
        <f t="shared" si="141"/>
        <v>50.852631578947367</v>
      </c>
      <c r="Q2249" t="s">
        <v>8334</v>
      </c>
      <c r="R2249" t="s">
        <v>8352</v>
      </c>
      <c r="S2249" s="6">
        <f t="shared" si="142"/>
        <v>42200.666261574079</v>
      </c>
      <c r="T2249" s="7">
        <f t="shared" si="143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8296</v>
      </c>
      <c r="O2250" s="8">
        <f t="shared" si="140"/>
        <v>0.93271152564956694</v>
      </c>
      <c r="P2250" s="5">
        <f t="shared" si="141"/>
        <v>58.6328125</v>
      </c>
      <c r="Q2250" t="s">
        <v>8334</v>
      </c>
      <c r="R2250" t="s">
        <v>8352</v>
      </c>
      <c r="S2250" s="6">
        <f t="shared" si="142"/>
        <v>42688.875902777778</v>
      </c>
      <c r="T2250" s="7">
        <f t="shared" si="143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8296</v>
      </c>
      <c r="O2251" s="8">
        <f t="shared" si="140"/>
        <v>0.59251735229388858</v>
      </c>
      <c r="P2251" s="5">
        <f t="shared" si="141"/>
        <v>32.81666666666667</v>
      </c>
      <c r="Q2251" t="s">
        <v>8334</v>
      </c>
      <c r="R2251" t="s">
        <v>8352</v>
      </c>
      <c r="S2251" s="6">
        <f t="shared" si="142"/>
        <v>41336.703298611108</v>
      </c>
      <c r="T2251" s="7">
        <f t="shared" si="143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8296</v>
      </c>
      <c r="O2252" s="8">
        <f t="shared" si="140"/>
        <v>0.10255232219478377</v>
      </c>
      <c r="P2252" s="5">
        <f t="shared" si="141"/>
        <v>426.93169877408059</v>
      </c>
      <c r="Q2252" t="s">
        <v>8334</v>
      </c>
      <c r="R2252" t="s">
        <v>8352</v>
      </c>
      <c r="S2252" s="6">
        <f t="shared" si="142"/>
        <v>42677.005474537036</v>
      </c>
      <c r="T2252" s="7">
        <f t="shared" si="143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8296</v>
      </c>
      <c r="O2253" s="8">
        <f t="shared" si="140"/>
        <v>0.74377482348473378</v>
      </c>
      <c r="P2253" s="5">
        <f t="shared" si="141"/>
        <v>23.808729166666669</v>
      </c>
      <c r="Q2253" t="s">
        <v>8334</v>
      </c>
      <c r="R2253" t="s">
        <v>8352</v>
      </c>
      <c r="S2253" s="6">
        <f t="shared" si="142"/>
        <v>41846.34579861111</v>
      </c>
      <c r="T2253" s="7">
        <f t="shared" si="143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8296</v>
      </c>
      <c r="O2254" s="8">
        <f t="shared" si="140"/>
        <v>0.36727198530912059</v>
      </c>
      <c r="P2254" s="5">
        <f t="shared" si="141"/>
        <v>98.413654618473899</v>
      </c>
      <c r="Q2254" t="s">
        <v>8334</v>
      </c>
      <c r="R2254" t="s">
        <v>8352</v>
      </c>
      <c r="S2254" s="6">
        <f t="shared" si="142"/>
        <v>42573.327986111108</v>
      </c>
      <c r="T2254" s="7">
        <f t="shared" si="143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8296</v>
      </c>
      <c r="O2255" s="8">
        <f t="shared" si="140"/>
        <v>0.88740987243483083</v>
      </c>
      <c r="P2255" s="5">
        <f t="shared" si="141"/>
        <v>107.32142857142857</v>
      </c>
      <c r="Q2255" t="s">
        <v>8334</v>
      </c>
      <c r="R2255" t="s">
        <v>8352</v>
      </c>
      <c r="S2255" s="6">
        <f t="shared" si="142"/>
        <v>42296.631331018521</v>
      </c>
      <c r="T2255" s="7">
        <f t="shared" si="143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8296</v>
      </c>
      <c r="O2256" s="8">
        <f t="shared" si="140"/>
        <v>0.21748586341887777</v>
      </c>
      <c r="P2256" s="5">
        <f t="shared" si="141"/>
        <v>11.67005076142132</v>
      </c>
      <c r="Q2256" t="s">
        <v>8334</v>
      </c>
      <c r="R2256" t="s">
        <v>8352</v>
      </c>
      <c r="S2256" s="6">
        <f t="shared" si="142"/>
        <v>42752.647777777776</v>
      </c>
      <c r="T2256" s="7">
        <f t="shared" si="143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8296</v>
      </c>
      <c r="O2257" s="8">
        <f t="shared" si="140"/>
        <v>0.34884747858341431</v>
      </c>
      <c r="P2257" s="5">
        <f t="shared" si="141"/>
        <v>41.782287822878232</v>
      </c>
      <c r="Q2257" t="s">
        <v>8334</v>
      </c>
      <c r="R2257" t="s">
        <v>8352</v>
      </c>
      <c r="S2257" s="6">
        <f t="shared" si="142"/>
        <v>42467.951979166668</v>
      </c>
      <c r="T2257" s="7">
        <f t="shared" si="143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8296</v>
      </c>
      <c r="O2258" s="8">
        <f t="shared" si="140"/>
        <v>0.44901777362020578</v>
      </c>
      <c r="P2258" s="5">
        <f t="shared" si="141"/>
        <v>21.38</v>
      </c>
      <c r="Q2258" t="s">
        <v>8334</v>
      </c>
      <c r="R2258" t="s">
        <v>8352</v>
      </c>
      <c r="S2258" s="6">
        <f t="shared" si="142"/>
        <v>42682.451921296291</v>
      </c>
      <c r="T2258" s="7">
        <f t="shared" si="143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8296</v>
      </c>
      <c r="O2259" s="8">
        <f t="shared" si="140"/>
        <v>0.15719810104693935</v>
      </c>
      <c r="P2259" s="5">
        <f t="shared" si="141"/>
        <v>94.103550295857985</v>
      </c>
      <c r="Q2259" t="s">
        <v>8334</v>
      </c>
      <c r="R2259" t="s">
        <v>8352</v>
      </c>
      <c r="S2259" s="6">
        <f t="shared" si="142"/>
        <v>42505.936678240745</v>
      </c>
      <c r="T2259" s="7">
        <f t="shared" si="143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8296</v>
      </c>
      <c r="O2260" s="8">
        <f t="shared" si="140"/>
        <v>0.68259385665529015</v>
      </c>
      <c r="P2260" s="5">
        <f t="shared" si="141"/>
        <v>15.721951219512196</v>
      </c>
      <c r="Q2260" t="s">
        <v>8334</v>
      </c>
      <c r="R2260" t="s">
        <v>8352</v>
      </c>
      <c r="S2260" s="6">
        <f t="shared" si="142"/>
        <v>42136.75100694444</v>
      </c>
      <c r="T2260" s="7">
        <f t="shared" si="143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8296</v>
      </c>
      <c r="O2261" s="8">
        <f t="shared" si="140"/>
        <v>5.3558995233249425E-2</v>
      </c>
      <c r="P2261" s="5">
        <f t="shared" si="141"/>
        <v>90.635922330097088</v>
      </c>
      <c r="Q2261" t="s">
        <v>8334</v>
      </c>
      <c r="R2261" t="s">
        <v>8352</v>
      </c>
      <c r="S2261" s="6">
        <f t="shared" si="142"/>
        <v>42702.804814814815</v>
      </c>
      <c r="T2261" s="7">
        <f t="shared" si="143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8296</v>
      </c>
      <c r="O2262" s="8">
        <f t="shared" si="140"/>
        <v>0.30588523186100575</v>
      </c>
      <c r="P2262" s="5">
        <f t="shared" si="141"/>
        <v>97.297619047619051</v>
      </c>
      <c r="Q2262" t="s">
        <v>8334</v>
      </c>
      <c r="R2262" t="s">
        <v>8352</v>
      </c>
      <c r="S2262" s="6">
        <f t="shared" si="142"/>
        <v>41695.016782407409</v>
      </c>
      <c r="T2262" s="7">
        <f t="shared" si="143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8296</v>
      </c>
      <c r="O2263" s="8">
        <f t="shared" si="140"/>
        <v>0.12828736369467608</v>
      </c>
      <c r="P2263" s="5">
        <f t="shared" si="141"/>
        <v>37.11904761904762</v>
      </c>
      <c r="Q2263" t="s">
        <v>8334</v>
      </c>
      <c r="R2263" t="s">
        <v>8352</v>
      </c>
      <c r="S2263" s="6">
        <f t="shared" si="142"/>
        <v>42759.724768518514</v>
      </c>
      <c r="T2263" s="7">
        <f t="shared" si="143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8296</v>
      </c>
      <c r="O2264" s="8">
        <f t="shared" si="140"/>
        <v>0.64871240416748577</v>
      </c>
      <c r="P2264" s="5">
        <f t="shared" si="141"/>
        <v>28.104972375690608</v>
      </c>
      <c r="Q2264" t="s">
        <v>8334</v>
      </c>
      <c r="R2264" t="s">
        <v>8352</v>
      </c>
      <c r="S2264" s="6">
        <f t="shared" si="142"/>
        <v>41926.585162037038</v>
      </c>
      <c r="T2264" s="7">
        <f t="shared" si="143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8296</v>
      </c>
      <c r="O2265" s="8">
        <f t="shared" si="140"/>
        <v>0.86545118855296566</v>
      </c>
      <c r="P2265" s="5">
        <f t="shared" si="141"/>
        <v>144.43333333333334</v>
      </c>
      <c r="Q2265" t="s">
        <v>8334</v>
      </c>
      <c r="R2265" t="s">
        <v>8352</v>
      </c>
      <c r="S2265" s="6">
        <f t="shared" si="142"/>
        <v>42014.832326388889</v>
      </c>
      <c r="T2265" s="7">
        <f t="shared" si="143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8296</v>
      </c>
      <c r="O2266" s="8">
        <f t="shared" si="140"/>
        <v>0.55545269394556562</v>
      </c>
      <c r="P2266" s="5">
        <f t="shared" si="141"/>
        <v>24.274157303370785</v>
      </c>
      <c r="Q2266" t="s">
        <v>8334</v>
      </c>
      <c r="R2266" t="s">
        <v>8352</v>
      </c>
      <c r="S2266" s="6">
        <f t="shared" si="142"/>
        <v>42496.582337962958</v>
      </c>
      <c r="T2266" s="7">
        <f t="shared" si="143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8296</v>
      </c>
      <c r="O2267" s="8">
        <f t="shared" si="140"/>
        <v>0.33500837520938026</v>
      </c>
      <c r="P2267" s="5">
        <f t="shared" si="141"/>
        <v>35.117647058823529</v>
      </c>
      <c r="Q2267" t="s">
        <v>8334</v>
      </c>
      <c r="R2267" t="s">
        <v>8352</v>
      </c>
      <c r="S2267" s="6">
        <f t="shared" si="142"/>
        <v>42689.853090277778</v>
      </c>
      <c r="T2267" s="7">
        <f t="shared" si="143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8296</v>
      </c>
      <c r="O2268" s="8">
        <f t="shared" si="140"/>
        <v>0.31223980016652791</v>
      </c>
      <c r="P2268" s="5">
        <f t="shared" si="141"/>
        <v>24.762886597938145</v>
      </c>
      <c r="Q2268" t="s">
        <v>8334</v>
      </c>
      <c r="R2268" t="s">
        <v>8352</v>
      </c>
      <c r="S2268" s="6">
        <f t="shared" si="142"/>
        <v>42469.874907407408</v>
      </c>
      <c r="T2268" s="7">
        <f t="shared" si="143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8296</v>
      </c>
      <c r="O2269" s="8">
        <f t="shared" si="140"/>
        <v>0.26279482294198803</v>
      </c>
      <c r="P2269" s="5">
        <f t="shared" si="141"/>
        <v>188.37871287128712</v>
      </c>
      <c r="Q2269" t="s">
        <v>8334</v>
      </c>
      <c r="R2269" t="s">
        <v>8352</v>
      </c>
      <c r="S2269" s="6">
        <f t="shared" si="142"/>
        <v>41968.829826388886</v>
      </c>
      <c r="T2269" s="7">
        <f t="shared" si="143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8296</v>
      </c>
      <c r="O2270" s="8">
        <f t="shared" si="140"/>
        <v>0.97465886939571145</v>
      </c>
      <c r="P2270" s="5">
        <f t="shared" si="141"/>
        <v>148.08247422680412</v>
      </c>
      <c r="Q2270" t="s">
        <v>8334</v>
      </c>
      <c r="R2270" t="s">
        <v>8352</v>
      </c>
      <c r="S2270" s="6">
        <f t="shared" si="142"/>
        <v>42776.082349537035</v>
      </c>
      <c r="T2270" s="7">
        <f t="shared" si="143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8296</v>
      </c>
      <c r="O2271" s="8">
        <f t="shared" si="140"/>
        <v>5.5504984347594412E-2</v>
      </c>
      <c r="P2271" s="5">
        <f t="shared" si="141"/>
        <v>49.934589800443462</v>
      </c>
      <c r="Q2271" t="s">
        <v>8334</v>
      </c>
      <c r="R2271" t="s">
        <v>8352</v>
      </c>
      <c r="S2271" s="6">
        <f t="shared" si="142"/>
        <v>42776.704432870371</v>
      </c>
      <c r="T2271" s="7">
        <f t="shared" si="143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8296</v>
      </c>
      <c r="O2272" s="8">
        <f t="shared" si="140"/>
        <v>0.13884106585509437</v>
      </c>
      <c r="P2272" s="5">
        <f t="shared" si="141"/>
        <v>107.82155688622754</v>
      </c>
      <c r="Q2272" t="s">
        <v>8334</v>
      </c>
      <c r="R2272" t="s">
        <v>8352</v>
      </c>
      <c r="S2272" s="6">
        <f t="shared" si="142"/>
        <v>42725.869363425925</v>
      </c>
      <c r="T2272" s="7">
        <f t="shared" si="143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8296</v>
      </c>
      <c r="O2273" s="8">
        <f t="shared" si="140"/>
        <v>0.35324455120279769</v>
      </c>
      <c r="P2273" s="5">
        <f t="shared" si="141"/>
        <v>42.63403614457831</v>
      </c>
      <c r="Q2273" t="s">
        <v>8334</v>
      </c>
      <c r="R2273" t="s">
        <v>8352</v>
      </c>
      <c r="S2273" s="6">
        <f t="shared" si="142"/>
        <v>42684.000046296293</v>
      </c>
      <c r="T2273" s="7">
        <f t="shared" si="143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8296</v>
      </c>
      <c r="O2274" s="8">
        <f t="shared" si="140"/>
        <v>7.371369600471768E-2</v>
      </c>
      <c r="P2274" s="5">
        <f t="shared" si="141"/>
        <v>14.370762711864407</v>
      </c>
      <c r="Q2274" t="s">
        <v>8334</v>
      </c>
      <c r="R2274" t="s">
        <v>8352</v>
      </c>
      <c r="S2274" s="6">
        <f t="shared" si="142"/>
        <v>42315.699490740735</v>
      </c>
      <c r="T2274" s="7">
        <f t="shared" si="143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8296</v>
      </c>
      <c r="O2275" s="8">
        <f t="shared" si="140"/>
        <v>0.45380286803412595</v>
      </c>
      <c r="P2275" s="5">
        <f t="shared" si="141"/>
        <v>37.476190476190474</v>
      </c>
      <c r="Q2275" t="s">
        <v>8334</v>
      </c>
      <c r="R2275" t="s">
        <v>8352</v>
      </c>
      <c r="S2275" s="6">
        <f t="shared" si="142"/>
        <v>42781.549097222218</v>
      </c>
      <c r="T2275" s="7">
        <f t="shared" si="143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8296</v>
      </c>
      <c r="O2276" s="8">
        <f t="shared" si="140"/>
        <v>0.83612040133779264</v>
      </c>
      <c r="P2276" s="5">
        <f t="shared" si="141"/>
        <v>30.202020202020201</v>
      </c>
      <c r="Q2276" t="s">
        <v>8334</v>
      </c>
      <c r="R2276" t="s">
        <v>8352</v>
      </c>
      <c r="S2276" s="6">
        <f t="shared" si="142"/>
        <v>41663.500659722224</v>
      </c>
      <c r="T2276" s="7">
        <f t="shared" si="143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8296</v>
      </c>
      <c r="O2277" s="8">
        <f t="shared" si="140"/>
        <v>0.2452367477834371</v>
      </c>
      <c r="P2277" s="5">
        <f t="shared" si="141"/>
        <v>33.550632911392405</v>
      </c>
      <c r="Q2277" t="s">
        <v>8334</v>
      </c>
      <c r="R2277" t="s">
        <v>8352</v>
      </c>
      <c r="S2277" s="6">
        <f t="shared" si="142"/>
        <v>41965.616655092599</v>
      </c>
      <c r="T2277" s="7">
        <f t="shared" si="143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8296</v>
      </c>
      <c r="O2278" s="8">
        <f t="shared" si="140"/>
        <v>0.94501647446457993</v>
      </c>
      <c r="P2278" s="5">
        <f t="shared" si="141"/>
        <v>64.74666666666667</v>
      </c>
      <c r="Q2278" t="s">
        <v>8334</v>
      </c>
      <c r="R2278" t="s">
        <v>8352</v>
      </c>
      <c r="S2278" s="6">
        <f t="shared" si="142"/>
        <v>41614.651493055557</v>
      </c>
      <c r="T2278" s="7">
        <f t="shared" si="143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8296</v>
      </c>
      <c r="O2279" s="8">
        <f t="shared" si="140"/>
        <v>0.70880587058038691</v>
      </c>
      <c r="P2279" s="5">
        <f t="shared" si="141"/>
        <v>57.932367149758456</v>
      </c>
      <c r="Q2279" t="s">
        <v>8334</v>
      </c>
      <c r="R2279" t="s">
        <v>8352</v>
      </c>
      <c r="S2279" s="6">
        <f t="shared" si="142"/>
        <v>40936.678506944445</v>
      </c>
      <c r="T2279" s="7">
        <f t="shared" si="143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8296</v>
      </c>
      <c r="O2280" s="8">
        <f t="shared" si="140"/>
        <v>0.36941263391207979</v>
      </c>
      <c r="P2280" s="5">
        <f t="shared" si="141"/>
        <v>53.078431372549019</v>
      </c>
      <c r="Q2280" t="s">
        <v>8334</v>
      </c>
      <c r="R2280" t="s">
        <v>8352</v>
      </c>
      <c r="S2280" s="6">
        <f t="shared" si="142"/>
        <v>42338.709108796291</v>
      </c>
      <c r="T2280" s="7">
        <f t="shared" si="143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8296</v>
      </c>
      <c r="O2281" s="8">
        <f t="shared" si="140"/>
        <v>0.65019505851755521</v>
      </c>
      <c r="P2281" s="5">
        <f t="shared" si="141"/>
        <v>48.0625</v>
      </c>
      <c r="Q2281" t="s">
        <v>8334</v>
      </c>
      <c r="R2281" t="s">
        <v>8352</v>
      </c>
      <c r="S2281" s="6">
        <f t="shared" si="142"/>
        <v>42020.806701388887</v>
      </c>
      <c r="T2281" s="7">
        <f t="shared" si="143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8296</v>
      </c>
      <c r="O2282" s="8">
        <f t="shared" si="140"/>
        <v>0.24778447807233789</v>
      </c>
      <c r="P2282" s="5">
        <f t="shared" si="141"/>
        <v>82.396874999999994</v>
      </c>
      <c r="Q2282" t="s">
        <v>8334</v>
      </c>
      <c r="R2282" t="s">
        <v>8352</v>
      </c>
      <c r="S2282" s="6">
        <f t="shared" si="142"/>
        <v>42234.624895833331</v>
      </c>
      <c r="T2282" s="7">
        <f t="shared" si="143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8275</v>
      </c>
      <c r="O2283" s="8">
        <f t="shared" si="140"/>
        <v>0.54054054054054057</v>
      </c>
      <c r="P2283" s="5">
        <f t="shared" si="141"/>
        <v>50.454545454545453</v>
      </c>
      <c r="Q2283" t="s">
        <v>8326</v>
      </c>
      <c r="R2283" t="s">
        <v>8327</v>
      </c>
      <c r="S2283" s="6">
        <f t="shared" si="142"/>
        <v>40687.285844907405</v>
      </c>
      <c r="T2283" s="7">
        <f t="shared" si="143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8275</v>
      </c>
      <c r="O2284" s="8">
        <f t="shared" si="140"/>
        <v>0.53956834532374098</v>
      </c>
      <c r="P2284" s="5">
        <f t="shared" si="141"/>
        <v>115.83333333333333</v>
      </c>
      <c r="Q2284" t="s">
        <v>8326</v>
      </c>
      <c r="R2284" t="s">
        <v>8327</v>
      </c>
      <c r="S2284" s="6">
        <f t="shared" si="142"/>
        <v>42323.17460648148</v>
      </c>
      <c r="T2284" s="7">
        <f t="shared" si="143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8275</v>
      </c>
      <c r="O2285" s="8">
        <f t="shared" si="140"/>
        <v>0.99151920572701502</v>
      </c>
      <c r="P2285" s="5">
        <f t="shared" si="141"/>
        <v>63.03458333333333</v>
      </c>
      <c r="Q2285" t="s">
        <v>8326</v>
      </c>
      <c r="R2285" t="s">
        <v>8327</v>
      </c>
      <c r="S2285" s="6">
        <f t="shared" si="142"/>
        <v>40978.125046296293</v>
      </c>
      <c r="T2285" s="7">
        <f t="shared" si="143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8275</v>
      </c>
      <c r="O2286" s="8">
        <f t="shared" si="140"/>
        <v>0.94143194937606589</v>
      </c>
      <c r="P2286" s="5">
        <f t="shared" si="141"/>
        <v>108.02152542372882</v>
      </c>
      <c r="Q2286" t="s">
        <v>8326</v>
      </c>
      <c r="R2286" t="s">
        <v>8327</v>
      </c>
      <c r="S2286" s="6">
        <f t="shared" si="142"/>
        <v>40585.796817129631</v>
      </c>
      <c r="T2286" s="7">
        <f t="shared" si="143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8275</v>
      </c>
      <c r="O2287" s="8">
        <f t="shared" si="140"/>
        <v>0.82394946443284811</v>
      </c>
      <c r="P2287" s="5">
        <f t="shared" si="141"/>
        <v>46.088607594936711</v>
      </c>
      <c r="Q2287" t="s">
        <v>8326</v>
      </c>
      <c r="R2287" t="s">
        <v>8327</v>
      </c>
      <c r="S2287" s="6">
        <f t="shared" si="142"/>
        <v>41059.185682870368</v>
      </c>
      <c r="T2287" s="7">
        <f t="shared" si="143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8275</v>
      </c>
      <c r="O2288" s="8">
        <f t="shared" si="140"/>
        <v>0.99933377748167884</v>
      </c>
      <c r="P2288" s="5">
        <f t="shared" si="141"/>
        <v>107.21428571428571</v>
      </c>
      <c r="Q2288" t="s">
        <v>8326</v>
      </c>
      <c r="R2288" t="s">
        <v>8327</v>
      </c>
      <c r="S2288" s="6">
        <f t="shared" si="142"/>
        <v>41494.963587962964</v>
      </c>
      <c r="T2288" s="7">
        <f t="shared" si="143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8275</v>
      </c>
      <c r="O2289" s="8">
        <f t="shared" si="140"/>
        <v>0.83348922668869552</v>
      </c>
      <c r="P2289" s="5">
        <f t="shared" si="141"/>
        <v>50.9338679245283</v>
      </c>
      <c r="Q2289" t="s">
        <v>8326</v>
      </c>
      <c r="R2289" t="s">
        <v>8327</v>
      </c>
      <c r="S2289" s="6">
        <f t="shared" si="142"/>
        <v>41792.667361111111</v>
      </c>
      <c r="T2289" s="7">
        <f t="shared" si="143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8275</v>
      </c>
      <c r="O2290" s="8">
        <f t="shared" si="140"/>
        <v>0.99900099900099903</v>
      </c>
      <c r="P2290" s="5">
        <f t="shared" si="141"/>
        <v>40.04</v>
      </c>
      <c r="Q2290" t="s">
        <v>8326</v>
      </c>
      <c r="R2290" t="s">
        <v>8327</v>
      </c>
      <c r="S2290" s="6">
        <f t="shared" si="142"/>
        <v>41067.827418981484</v>
      </c>
      <c r="T2290" s="7">
        <f t="shared" si="143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8275</v>
      </c>
      <c r="O2291" s="8">
        <f t="shared" si="140"/>
        <v>0.93109869646182497</v>
      </c>
      <c r="P2291" s="5">
        <f t="shared" si="141"/>
        <v>64.44</v>
      </c>
      <c r="Q2291" t="s">
        <v>8326</v>
      </c>
      <c r="R2291" t="s">
        <v>8327</v>
      </c>
      <c r="S2291" s="6">
        <f t="shared" si="142"/>
        <v>41571.998379629629</v>
      </c>
      <c r="T2291" s="7">
        <f t="shared" si="143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8275</v>
      </c>
      <c r="O2292" s="8">
        <f t="shared" si="140"/>
        <v>0.96092248558616267</v>
      </c>
      <c r="P2292" s="5">
        <f t="shared" si="141"/>
        <v>53.827586206896555</v>
      </c>
      <c r="Q2292" t="s">
        <v>8326</v>
      </c>
      <c r="R2292" t="s">
        <v>8327</v>
      </c>
      <c r="S2292" s="6">
        <f t="shared" si="142"/>
        <v>40070.253819444442</v>
      </c>
      <c r="T2292" s="7">
        <f t="shared" si="143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8275</v>
      </c>
      <c r="O2293" s="8">
        <f t="shared" si="140"/>
        <v>0.57870370370370372</v>
      </c>
      <c r="P2293" s="5">
        <f t="shared" si="141"/>
        <v>100.46511627906976</v>
      </c>
      <c r="Q2293" t="s">
        <v>8326</v>
      </c>
      <c r="R2293" t="s">
        <v>8327</v>
      </c>
      <c r="S2293" s="6">
        <f t="shared" si="142"/>
        <v>40987.977060185185</v>
      </c>
      <c r="T2293" s="7">
        <f t="shared" si="143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8275</v>
      </c>
      <c r="O2294" s="8">
        <f t="shared" si="140"/>
        <v>0.93239658556370353</v>
      </c>
      <c r="P2294" s="5">
        <f t="shared" si="141"/>
        <v>46.630652173913049</v>
      </c>
      <c r="Q2294" t="s">
        <v>8326</v>
      </c>
      <c r="R2294" t="s">
        <v>8327</v>
      </c>
      <c r="S2294" s="6">
        <f t="shared" si="142"/>
        <v>40987.697638888887</v>
      </c>
      <c r="T2294" s="7">
        <f t="shared" si="143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8275</v>
      </c>
      <c r="O2295" s="8">
        <f t="shared" si="140"/>
        <v>0.92391304347826086</v>
      </c>
      <c r="P2295" s="5">
        <f t="shared" si="141"/>
        <v>34.074074074074076</v>
      </c>
      <c r="Q2295" t="s">
        <v>8326</v>
      </c>
      <c r="R2295" t="s">
        <v>8327</v>
      </c>
      <c r="S2295" s="6">
        <f t="shared" si="142"/>
        <v>41151.708321759259</v>
      </c>
      <c r="T2295" s="7">
        <f t="shared" si="143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8275</v>
      </c>
      <c r="O2296" s="8">
        <f t="shared" si="140"/>
        <v>0.68455265852870462</v>
      </c>
      <c r="P2296" s="5">
        <f t="shared" si="141"/>
        <v>65.214642857142863</v>
      </c>
      <c r="Q2296" t="s">
        <v>8326</v>
      </c>
      <c r="R2296" t="s">
        <v>8327</v>
      </c>
      <c r="S2296" s="6">
        <f t="shared" si="142"/>
        <v>41264.72314814815</v>
      </c>
      <c r="T2296" s="7">
        <f t="shared" si="143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8275</v>
      </c>
      <c r="O2297" s="8">
        <f t="shared" si="140"/>
        <v>0.79840319361277445</v>
      </c>
      <c r="P2297" s="5">
        <f t="shared" si="141"/>
        <v>44.205882352941174</v>
      </c>
      <c r="Q2297" t="s">
        <v>8326</v>
      </c>
      <c r="R2297" t="s">
        <v>8327</v>
      </c>
      <c r="S2297" s="6">
        <f t="shared" si="142"/>
        <v>41270.954351851848</v>
      </c>
      <c r="T2297" s="7">
        <f t="shared" si="143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8275</v>
      </c>
      <c r="O2298" s="8">
        <f t="shared" si="140"/>
        <v>0.6708193579300431</v>
      </c>
      <c r="P2298" s="5">
        <f t="shared" si="141"/>
        <v>71.965517241379317</v>
      </c>
      <c r="Q2298" t="s">
        <v>8326</v>
      </c>
      <c r="R2298" t="s">
        <v>8327</v>
      </c>
      <c r="S2298" s="6">
        <f t="shared" si="142"/>
        <v>40927.731782407405</v>
      </c>
      <c r="T2298" s="7">
        <f t="shared" si="143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8275</v>
      </c>
      <c r="O2299" s="8">
        <f t="shared" si="140"/>
        <v>0.99403578528827041</v>
      </c>
      <c r="P2299" s="5">
        <f t="shared" si="141"/>
        <v>52.94736842105263</v>
      </c>
      <c r="Q2299" t="s">
        <v>8326</v>
      </c>
      <c r="R2299" t="s">
        <v>8327</v>
      </c>
      <c r="S2299" s="6">
        <f t="shared" si="142"/>
        <v>40948.042233796295</v>
      </c>
      <c r="T2299" s="7">
        <f t="shared" si="143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8275</v>
      </c>
      <c r="O2300" s="8">
        <f t="shared" si="140"/>
        <v>0.95171626165852419</v>
      </c>
      <c r="P2300" s="5">
        <f t="shared" si="141"/>
        <v>109.45138888888889</v>
      </c>
      <c r="Q2300" t="s">
        <v>8326</v>
      </c>
      <c r="R2300" t="s">
        <v>8327</v>
      </c>
      <c r="S2300" s="6">
        <f t="shared" si="142"/>
        <v>41694.84065972222</v>
      </c>
      <c r="T2300" s="7">
        <f t="shared" si="143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8275</v>
      </c>
      <c r="O2301" s="8">
        <f t="shared" si="140"/>
        <v>0.28557829604950025</v>
      </c>
      <c r="P2301" s="5">
        <f t="shared" si="141"/>
        <v>75.035714285714292</v>
      </c>
      <c r="Q2301" t="s">
        <v>8326</v>
      </c>
      <c r="R2301" t="s">
        <v>8327</v>
      </c>
      <c r="S2301" s="6">
        <f t="shared" si="142"/>
        <v>40565.032511574071</v>
      </c>
      <c r="T2301" s="7">
        <f t="shared" si="143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8275</v>
      </c>
      <c r="O2302" s="8">
        <f t="shared" si="140"/>
        <v>0.98765432098765427</v>
      </c>
      <c r="P2302" s="5">
        <f t="shared" si="141"/>
        <v>115.71428571428571</v>
      </c>
      <c r="Q2302" t="s">
        <v>8326</v>
      </c>
      <c r="R2302" t="s">
        <v>8327</v>
      </c>
      <c r="S2302" s="6">
        <f t="shared" si="142"/>
        <v>41074.727037037039</v>
      </c>
      <c r="T2302" s="7">
        <f t="shared" si="143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8278</v>
      </c>
      <c r="O2303" s="8">
        <f t="shared" si="140"/>
        <v>0.74847834352760834</v>
      </c>
      <c r="P2303" s="5">
        <f t="shared" si="141"/>
        <v>31.659810426540286</v>
      </c>
      <c r="Q2303" t="s">
        <v>8326</v>
      </c>
      <c r="R2303" t="s">
        <v>8330</v>
      </c>
      <c r="S2303" s="6">
        <f t="shared" si="142"/>
        <v>41416.146944444445</v>
      </c>
      <c r="T2303" s="7">
        <f t="shared" si="143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8278</v>
      </c>
      <c r="O2304" s="8">
        <f t="shared" si="140"/>
        <v>0.5859872611464968</v>
      </c>
      <c r="P2304" s="5">
        <f t="shared" si="141"/>
        <v>46.176470588235297</v>
      </c>
      <c r="Q2304" t="s">
        <v>8326</v>
      </c>
      <c r="R2304" t="s">
        <v>8330</v>
      </c>
      <c r="S2304" s="6">
        <f t="shared" si="142"/>
        <v>41605.868449074071</v>
      </c>
      <c r="T2304" s="7">
        <f t="shared" si="143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8278</v>
      </c>
      <c r="O2305" s="8">
        <f t="shared" si="140"/>
        <v>0.91442537934476109</v>
      </c>
      <c r="P2305" s="5">
        <f t="shared" si="141"/>
        <v>68.481650485436887</v>
      </c>
      <c r="Q2305" t="s">
        <v>8326</v>
      </c>
      <c r="R2305" t="s">
        <v>8330</v>
      </c>
      <c r="S2305" s="6">
        <f t="shared" si="142"/>
        <v>40850.111064814817</v>
      </c>
      <c r="T2305" s="7">
        <f t="shared" si="143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8278</v>
      </c>
      <c r="O2306" s="8">
        <f t="shared" si="140"/>
        <v>0.99304537224305767</v>
      </c>
      <c r="P2306" s="5">
        <f t="shared" si="141"/>
        <v>53.469203539823013</v>
      </c>
      <c r="Q2306" t="s">
        <v>8326</v>
      </c>
      <c r="R2306" t="s">
        <v>8330</v>
      </c>
      <c r="S2306" s="6">
        <f t="shared" si="142"/>
        <v>40502.815868055557</v>
      </c>
      <c r="T2306" s="7">
        <f t="shared" si="143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8278</v>
      </c>
      <c r="O2307" s="8">
        <f t="shared" ref="O2307:O2370" si="144">D2307/E2307</f>
        <v>0.98787113769826029</v>
      </c>
      <c r="P2307" s="5">
        <f t="shared" ref="P2307:P2370" si="145">E2307/L2307</f>
        <v>109.10778443113773</v>
      </c>
      <c r="Q2307" t="s">
        <v>8326</v>
      </c>
      <c r="R2307" t="s">
        <v>8330</v>
      </c>
      <c r="S2307" s="6">
        <f t="shared" ref="S2307:S2370" si="146">(((J2307/60)/60)/24)+DATE(1970,1,1)</f>
        <v>41834.695277777777</v>
      </c>
      <c r="T2307" s="7">
        <f t="shared" ref="T2307:T2370" si="147">(((I2307/60)/60)/24)+DATE(1970,1,1)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8278</v>
      </c>
      <c r="O2308" s="8">
        <f t="shared" si="144"/>
        <v>0.93669293867337511</v>
      </c>
      <c r="P2308" s="5">
        <f t="shared" si="145"/>
        <v>51.185616438356163</v>
      </c>
      <c r="Q2308" t="s">
        <v>8326</v>
      </c>
      <c r="R2308" t="s">
        <v>8330</v>
      </c>
      <c r="S2308" s="6">
        <f t="shared" si="146"/>
        <v>40948.16815972222</v>
      </c>
      <c r="T2308" s="7">
        <f t="shared" si="147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8278</v>
      </c>
      <c r="O2309" s="8">
        <f t="shared" si="144"/>
        <v>0.93757815259204103</v>
      </c>
      <c r="P2309" s="5">
        <f t="shared" si="145"/>
        <v>27.936800000000002</v>
      </c>
      <c r="Q2309" t="s">
        <v>8326</v>
      </c>
      <c r="R2309" t="s">
        <v>8330</v>
      </c>
      <c r="S2309" s="6">
        <f t="shared" si="146"/>
        <v>41004.802465277775</v>
      </c>
      <c r="T2309" s="7">
        <f t="shared" si="147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8278</v>
      </c>
      <c r="O2310" s="8">
        <f t="shared" si="144"/>
        <v>0.98710622111850588</v>
      </c>
      <c r="P2310" s="5">
        <f t="shared" si="145"/>
        <v>82.496921824104234</v>
      </c>
      <c r="Q2310" t="s">
        <v>8326</v>
      </c>
      <c r="R2310" t="s">
        <v>8330</v>
      </c>
      <c r="S2310" s="6">
        <f t="shared" si="146"/>
        <v>41851.962916666671</v>
      </c>
      <c r="T2310" s="7">
        <f t="shared" si="147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8278</v>
      </c>
      <c r="O2311" s="8">
        <f t="shared" si="144"/>
        <v>0.93743115739937843</v>
      </c>
      <c r="P2311" s="5">
        <f t="shared" si="145"/>
        <v>59.817476635514019</v>
      </c>
      <c r="Q2311" t="s">
        <v>8326</v>
      </c>
      <c r="R2311" t="s">
        <v>8330</v>
      </c>
      <c r="S2311" s="6">
        <f t="shared" si="146"/>
        <v>41307.987696759257</v>
      </c>
      <c r="T2311" s="7">
        <f t="shared" si="147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8278</v>
      </c>
      <c r="O2312" s="8">
        <f t="shared" si="144"/>
        <v>0.23318732025669259</v>
      </c>
      <c r="P2312" s="5">
        <f t="shared" si="145"/>
        <v>64.816470588235291</v>
      </c>
      <c r="Q2312" t="s">
        <v>8326</v>
      </c>
      <c r="R2312" t="s">
        <v>8330</v>
      </c>
      <c r="S2312" s="6">
        <f t="shared" si="146"/>
        <v>41324.79415509259</v>
      </c>
      <c r="T2312" s="7">
        <f t="shared" si="147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8278</v>
      </c>
      <c r="O2313" s="8">
        <f t="shared" si="144"/>
        <v>0.96051227321237997</v>
      </c>
      <c r="P2313" s="5">
        <f t="shared" si="145"/>
        <v>90.09615384615384</v>
      </c>
      <c r="Q2313" t="s">
        <v>8326</v>
      </c>
      <c r="R2313" t="s">
        <v>8330</v>
      </c>
      <c r="S2313" s="6">
        <f t="shared" si="146"/>
        <v>41736.004502314812</v>
      </c>
      <c r="T2313" s="7">
        <f t="shared" si="147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8278</v>
      </c>
      <c r="O2314" s="8">
        <f t="shared" si="144"/>
        <v>0.92707045735475901</v>
      </c>
      <c r="P2314" s="5">
        <f t="shared" si="145"/>
        <v>40.962025316455694</v>
      </c>
      <c r="Q2314" t="s">
        <v>8326</v>
      </c>
      <c r="R2314" t="s">
        <v>8330</v>
      </c>
      <c r="S2314" s="6">
        <f t="shared" si="146"/>
        <v>41716.632847222223</v>
      </c>
      <c r="T2314" s="7">
        <f t="shared" si="147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8278</v>
      </c>
      <c r="O2315" s="8">
        <f t="shared" si="144"/>
        <v>0.56869752343602487</v>
      </c>
      <c r="P2315" s="5">
        <f t="shared" si="145"/>
        <v>56.000127388535034</v>
      </c>
      <c r="Q2315" t="s">
        <v>8326</v>
      </c>
      <c r="R2315" t="s">
        <v>8330</v>
      </c>
      <c r="S2315" s="6">
        <f t="shared" si="146"/>
        <v>41002.958634259259</v>
      </c>
      <c r="T2315" s="7">
        <f t="shared" si="147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8278</v>
      </c>
      <c r="O2316" s="8">
        <f t="shared" si="144"/>
        <v>0.63706440721156909</v>
      </c>
      <c r="P2316" s="5">
        <f t="shared" si="145"/>
        <v>37.672800000000002</v>
      </c>
      <c r="Q2316" t="s">
        <v>8326</v>
      </c>
      <c r="R2316" t="s">
        <v>8330</v>
      </c>
      <c r="S2316" s="6">
        <f t="shared" si="146"/>
        <v>41037.551585648151</v>
      </c>
      <c r="T2316" s="7">
        <f t="shared" si="147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8278</v>
      </c>
      <c r="O2317" s="8">
        <f t="shared" si="144"/>
        <v>0.97465886939571145</v>
      </c>
      <c r="P2317" s="5">
        <f t="shared" si="145"/>
        <v>40.078125</v>
      </c>
      <c r="Q2317" t="s">
        <v>8326</v>
      </c>
      <c r="R2317" t="s">
        <v>8330</v>
      </c>
      <c r="S2317" s="6">
        <f t="shared" si="146"/>
        <v>41004.72619212963</v>
      </c>
      <c r="T2317" s="7">
        <f t="shared" si="147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8278</v>
      </c>
      <c r="O2318" s="8">
        <f t="shared" si="144"/>
        <v>0.9611441459913882</v>
      </c>
      <c r="P2318" s="5">
        <f t="shared" si="145"/>
        <v>78.031999999999996</v>
      </c>
      <c r="Q2318" t="s">
        <v>8326</v>
      </c>
      <c r="R2318" t="s">
        <v>8330</v>
      </c>
      <c r="S2318" s="6">
        <f t="shared" si="146"/>
        <v>40079.725115740745</v>
      </c>
      <c r="T2318" s="7">
        <f t="shared" si="147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8278</v>
      </c>
      <c r="O2319" s="8">
        <f t="shared" si="144"/>
        <v>0.96153846153846156</v>
      </c>
      <c r="P2319" s="5">
        <f t="shared" si="145"/>
        <v>18.90909090909091</v>
      </c>
      <c r="Q2319" t="s">
        <v>8326</v>
      </c>
      <c r="R2319" t="s">
        <v>8330</v>
      </c>
      <c r="S2319" s="6">
        <f t="shared" si="146"/>
        <v>40192.542233796295</v>
      </c>
      <c r="T2319" s="7">
        <f t="shared" si="147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8278</v>
      </c>
      <c r="O2320" s="8">
        <f t="shared" si="144"/>
        <v>0.82603667602841568</v>
      </c>
      <c r="P2320" s="5">
        <f t="shared" si="145"/>
        <v>37.134969325153371</v>
      </c>
      <c r="Q2320" t="s">
        <v>8326</v>
      </c>
      <c r="R2320" t="s">
        <v>8330</v>
      </c>
      <c r="S2320" s="6">
        <f t="shared" si="146"/>
        <v>40050.643680555557</v>
      </c>
      <c r="T2320" s="7">
        <f t="shared" si="147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8278</v>
      </c>
      <c r="O2321" s="8">
        <f t="shared" si="144"/>
        <v>0.92850510677808729</v>
      </c>
      <c r="P2321" s="5">
        <f t="shared" si="145"/>
        <v>41.961038961038959</v>
      </c>
      <c r="Q2321" t="s">
        <v>8326</v>
      </c>
      <c r="R2321" t="s">
        <v>8330</v>
      </c>
      <c r="S2321" s="6">
        <f t="shared" si="146"/>
        <v>41593.082002314812</v>
      </c>
      <c r="T2321" s="7">
        <f t="shared" si="147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8278</v>
      </c>
      <c r="O2322" s="8">
        <f t="shared" si="144"/>
        <v>0.92030185900975525</v>
      </c>
      <c r="P2322" s="5">
        <f t="shared" si="145"/>
        <v>61.044943820224717</v>
      </c>
      <c r="Q2322" t="s">
        <v>8326</v>
      </c>
      <c r="R2322" t="s">
        <v>8330</v>
      </c>
      <c r="S2322" s="6">
        <f t="shared" si="146"/>
        <v>41696.817129629628</v>
      </c>
      <c r="T2322" s="7">
        <f t="shared" si="147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8297</v>
      </c>
      <c r="O2323" s="8">
        <f t="shared" si="144"/>
        <v>2.5561743341404357</v>
      </c>
      <c r="P2323" s="5">
        <f t="shared" si="145"/>
        <v>64.53125</v>
      </c>
      <c r="Q2323" t="s">
        <v>8337</v>
      </c>
      <c r="R2323" t="s">
        <v>8353</v>
      </c>
      <c r="S2323" s="6">
        <f t="shared" si="146"/>
        <v>42799.260428240741</v>
      </c>
      <c r="T2323" s="7">
        <f t="shared" si="147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8297</v>
      </c>
      <c r="O2324" s="8">
        <f t="shared" si="144"/>
        <v>31.764705882352942</v>
      </c>
      <c r="P2324" s="5">
        <f t="shared" si="145"/>
        <v>21.25</v>
      </c>
      <c r="Q2324" t="s">
        <v>8337</v>
      </c>
      <c r="R2324" t="s">
        <v>8353</v>
      </c>
      <c r="S2324" s="6">
        <f t="shared" si="146"/>
        <v>42804.895474537043</v>
      </c>
      <c r="T2324" s="7">
        <f t="shared" si="147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8297</v>
      </c>
      <c r="O2325" s="8">
        <f t="shared" si="144"/>
        <v>2.0833333333333335</v>
      </c>
      <c r="P2325" s="5">
        <f t="shared" si="145"/>
        <v>30</v>
      </c>
      <c r="Q2325" t="s">
        <v>8337</v>
      </c>
      <c r="R2325" t="s">
        <v>8353</v>
      </c>
      <c r="S2325" s="6">
        <f t="shared" si="146"/>
        <v>42807.755173611105</v>
      </c>
      <c r="T2325" s="7">
        <f t="shared" si="147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8297</v>
      </c>
      <c r="O2326" s="8">
        <f t="shared" si="144"/>
        <v>4.823151125401929</v>
      </c>
      <c r="P2326" s="5">
        <f t="shared" si="145"/>
        <v>25.491803278688526</v>
      </c>
      <c r="Q2326" t="s">
        <v>8337</v>
      </c>
      <c r="R2326" t="s">
        <v>8353</v>
      </c>
      <c r="S2326" s="6">
        <f t="shared" si="146"/>
        <v>42790.885243055556</v>
      </c>
      <c r="T2326" s="7">
        <f t="shared" si="147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8297</v>
      </c>
      <c r="O2327" s="8">
        <f t="shared" si="144"/>
        <v>12.5</v>
      </c>
      <c r="P2327" s="5">
        <f t="shared" si="145"/>
        <v>11.428571428571429</v>
      </c>
      <c r="Q2327" t="s">
        <v>8337</v>
      </c>
      <c r="R2327" t="s">
        <v>8353</v>
      </c>
      <c r="S2327" s="6">
        <f t="shared" si="146"/>
        <v>42794.022349537037</v>
      </c>
      <c r="T2327" s="7">
        <f t="shared" si="147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8297</v>
      </c>
      <c r="O2328" s="8">
        <f t="shared" si="144"/>
        <v>138.88888888888889</v>
      </c>
      <c r="P2328" s="5">
        <f t="shared" si="145"/>
        <v>108</v>
      </c>
      <c r="Q2328" t="s">
        <v>8337</v>
      </c>
      <c r="R2328" t="s">
        <v>8353</v>
      </c>
      <c r="S2328" s="6">
        <f t="shared" si="146"/>
        <v>42804.034120370372</v>
      </c>
      <c r="T2328" s="7">
        <f t="shared" si="147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8297</v>
      </c>
      <c r="O2329" s="8">
        <f t="shared" si="144"/>
        <v>0.19007998620127917</v>
      </c>
      <c r="P2329" s="5">
        <f t="shared" si="145"/>
        <v>54.883162444113267</v>
      </c>
      <c r="Q2329" t="s">
        <v>8337</v>
      </c>
      <c r="R2329" t="s">
        <v>8353</v>
      </c>
      <c r="S2329" s="6">
        <f t="shared" si="146"/>
        <v>41842.917129629634</v>
      </c>
      <c r="T2329" s="7">
        <f t="shared" si="147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8297</v>
      </c>
      <c r="O2330" s="8">
        <f t="shared" si="144"/>
        <v>0.39300451955197485</v>
      </c>
      <c r="P2330" s="5">
        <f t="shared" si="145"/>
        <v>47.383612662942269</v>
      </c>
      <c r="Q2330" t="s">
        <v>8337</v>
      </c>
      <c r="R2330" t="s">
        <v>8353</v>
      </c>
      <c r="S2330" s="6">
        <f t="shared" si="146"/>
        <v>42139.781678240746</v>
      </c>
      <c r="T2330" s="7">
        <f t="shared" si="147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8297</v>
      </c>
      <c r="O2331" s="8">
        <f t="shared" si="144"/>
        <v>0.9441087613293051</v>
      </c>
      <c r="P2331" s="5">
        <f t="shared" si="145"/>
        <v>211.84</v>
      </c>
      <c r="Q2331" t="s">
        <v>8337</v>
      </c>
      <c r="R2331" t="s">
        <v>8353</v>
      </c>
      <c r="S2331" s="6">
        <f t="shared" si="146"/>
        <v>41807.624374999999</v>
      </c>
      <c r="T2331" s="7">
        <f t="shared" si="147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8297</v>
      </c>
      <c r="O2332" s="8">
        <f t="shared" si="144"/>
        <v>0.97634456594510155</v>
      </c>
      <c r="P2332" s="5">
        <f t="shared" si="145"/>
        <v>219.92638036809817</v>
      </c>
      <c r="Q2332" t="s">
        <v>8337</v>
      </c>
      <c r="R2332" t="s">
        <v>8353</v>
      </c>
      <c r="S2332" s="6">
        <f t="shared" si="146"/>
        <v>42332.89980324074</v>
      </c>
      <c r="T2332" s="7">
        <f t="shared" si="147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8297</v>
      </c>
      <c r="O2333" s="8">
        <f t="shared" si="144"/>
        <v>0.69293466492278111</v>
      </c>
      <c r="P2333" s="5">
        <f t="shared" si="145"/>
        <v>40.795406360424032</v>
      </c>
      <c r="Q2333" t="s">
        <v>8337</v>
      </c>
      <c r="R2333" t="s">
        <v>8353</v>
      </c>
      <c r="S2333" s="6">
        <f t="shared" si="146"/>
        <v>41839.005671296298</v>
      </c>
      <c r="T2333" s="7">
        <f t="shared" si="147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8297</v>
      </c>
      <c r="O2334" s="8">
        <f t="shared" si="144"/>
        <v>0.94066297926778797</v>
      </c>
      <c r="P2334" s="5">
        <f t="shared" si="145"/>
        <v>75.502840909090907</v>
      </c>
      <c r="Q2334" t="s">
        <v>8337</v>
      </c>
      <c r="R2334" t="s">
        <v>8353</v>
      </c>
      <c r="S2334" s="6">
        <f t="shared" si="146"/>
        <v>42011.628136574072</v>
      </c>
      <c r="T2334" s="7">
        <f t="shared" si="147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8297</v>
      </c>
      <c r="O2335" s="8">
        <f t="shared" si="144"/>
        <v>0.47132757266300079</v>
      </c>
      <c r="P2335" s="5">
        <f t="shared" si="145"/>
        <v>13.542553191489361</v>
      </c>
      <c r="Q2335" t="s">
        <v>8337</v>
      </c>
      <c r="R2335" t="s">
        <v>8353</v>
      </c>
      <c r="S2335" s="6">
        <f t="shared" si="146"/>
        <v>41767.650347222225</v>
      </c>
      <c r="T2335" s="7">
        <f t="shared" si="147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8297</v>
      </c>
      <c r="O2336" s="8">
        <f t="shared" si="144"/>
        <v>0.98087297694948505</v>
      </c>
      <c r="P2336" s="5">
        <f t="shared" si="145"/>
        <v>60.865671641791046</v>
      </c>
      <c r="Q2336" t="s">
        <v>8337</v>
      </c>
      <c r="R2336" t="s">
        <v>8353</v>
      </c>
      <c r="S2336" s="6">
        <f t="shared" si="146"/>
        <v>41918.670115740737</v>
      </c>
      <c r="T2336" s="7">
        <f t="shared" si="147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8297</v>
      </c>
      <c r="O2337" s="8">
        <f t="shared" si="144"/>
        <v>0.97778473091364204</v>
      </c>
      <c r="P2337" s="5">
        <f t="shared" si="145"/>
        <v>115.69230769230769</v>
      </c>
      <c r="Q2337" t="s">
        <v>8337</v>
      </c>
      <c r="R2337" t="s">
        <v>8353</v>
      </c>
      <c r="S2337" s="6">
        <f t="shared" si="146"/>
        <v>41771.572256944448</v>
      </c>
      <c r="T2337" s="7">
        <f t="shared" si="147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8297</v>
      </c>
      <c r="O2338" s="8">
        <f t="shared" si="144"/>
        <v>0.19203715995860063</v>
      </c>
      <c r="P2338" s="5">
        <f t="shared" si="145"/>
        <v>48.104623556581984</v>
      </c>
      <c r="Q2338" t="s">
        <v>8337</v>
      </c>
      <c r="R2338" t="s">
        <v>8353</v>
      </c>
      <c r="S2338" s="6">
        <f t="shared" si="146"/>
        <v>41666.924710648149</v>
      </c>
      <c r="T2338" s="7">
        <f t="shared" si="147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8297</v>
      </c>
      <c r="O2339" s="8">
        <f t="shared" si="144"/>
        <v>0.9036825062128172</v>
      </c>
      <c r="P2339" s="5">
        <f t="shared" si="145"/>
        <v>74.184357541899445</v>
      </c>
      <c r="Q2339" t="s">
        <v>8337</v>
      </c>
      <c r="R2339" t="s">
        <v>8353</v>
      </c>
      <c r="S2339" s="6">
        <f t="shared" si="146"/>
        <v>41786.640543981484</v>
      </c>
      <c r="T2339" s="7">
        <f t="shared" si="147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8297</v>
      </c>
      <c r="O2340" s="8">
        <f t="shared" si="144"/>
        <v>0.98869591009458524</v>
      </c>
      <c r="P2340" s="5">
        <f t="shared" si="145"/>
        <v>123.34552845528455</v>
      </c>
      <c r="Q2340" t="s">
        <v>8337</v>
      </c>
      <c r="R2340" t="s">
        <v>8353</v>
      </c>
      <c r="S2340" s="6">
        <f t="shared" si="146"/>
        <v>41789.896805555552</v>
      </c>
      <c r="T2340" s="7">
        <f t="shared" si="147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8297</v>
      </c>
      <c r="O2341" s="8">
        <f t="shared" si="144"/>
        <v>0.33989558407657167</v>
      </c>
      <c r="P2341" s="5">
        <f t="shared" si="145"/>
        <v>66.623188405797094</v>
      </c>
      <c r="Q2341" t="s">
        <v>8337</v>
      </c>
      <c r="R2341" t="s">
        <v>8353</v>
      </c>
      <c r="S2341" s="6">
        <f t="shared" si="146"/>
        <v>42692.79987268518</v>
      </c>
      <c r="T2341" s="7">
        <f t="shared" si="147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8297</v>
      </c>
      <c r="O2342" s="8">
        <f t="shared" si="144"/>
        <v>0.94538063387771498</v>
      </c>
      <c r="P2342" s="5">
        <f t="shared" si="145"/>
        <v>104.99007444168734</v>
      </c>
      <c r="Q2342" t="s">
        <v>8337</v>
      </c>
      <c r="R2342" t="s">
        <v>8353</v>
      </c>
      <c r="S2342" s="6">
        <f t="shared" si="146"/>
        <v>42643.642800925925</v>
      </c>
      <c r="T2342" s="7">
        <f t="shared" si="147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8271</v>
      </c>
      <c r="O2343" s="8" t="e">
        <f t="shared" si="144"/>
        <v>#DIV/0!</v>
      </c>
      <c r="P2343" s="5" t="e">
        <f t="shared" si="145"/>
        <v>#DIV/0!</v>
      </c>
      <c r="Q2343" t="s">
        <v>8320</v>
      </c>
      <c r="R2343" t="s">
        <v>8321</v>
      </c>
      <c r="S2343" s="6">
        <f t="shared" si="146"/>
        <v>42167.813703703709</v>
      </c>
      <c r="T2343" s="7">
        <f t="shared" si="147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8271</v>
      </c>
      <c r="O2344" s="8" t="e">
        <f t="shared" si="144"/>
        <v>#DIV/0!</v>
      </c>
      <c r="P2344" s="5" t="e">
        <f t="shared" si="145"/>
        <v>#DIV/0!</v>
      </c>
      <c r="Q2344" t="s">
        <v>8320</v>
      </c>
      <c r="R2344" t="s">
        <v>8321</v>
      </c>
      <c r="S2344" s="6">
        <f t="shared" si="146"/>
        <v>41897.702199074076</v>
      </c>
      <c r="T2344" s="7">
        <f t="shared" si="147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8271</v>
      </c>
      <c r="O2345" s="8">
        <f t="shared" si="144"/>
        <v>33.333333333333336</v>
      </c>
      <c r="P2345" s="5">
        <f t="shared" si="145"/>
        <v>300</v>
      </c>
      <c r="Q2345" t="s">
        <v>8320</v>
      </c>
      <c r="R2345" t="s">
        <v>8321</v>
      </c>
      <c r="S2345" s="6">
        <f t="shared" si="146"/>
        <v>42327.825289351851</v>
      </c>
      <c r="T2345" s="7">
        <f t="shared" si="147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8271</v>
      </c>
      <c r="O2346" s="8">
        <f t="shared" si="144"/>
        <v>1000</v>
      </c>
      <c r="P2346" s="5">
        <f t="shared" si="145"/>
        <v>1</v>
      </c>
      <c r="Q2346" t="s">
        <v>8320</v>
      </c>
      <c r="R2346" t="s">
        <v>8321</v>
      </c>
      <c r="S2346" s="6">
        <f t="shared" si="146"/>
        <v>42515.727650462963</v>
      </c>
      <c r="T2346" s="7">
        <f t="shared" si="147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8271</v>
      </c>
      <c r="O2347" s="8" t="e">
        <f t="shared" si="144"/>
        <v>#DIV/0!</v>
      </c>
      <c r="P2347" s="5" t="e">
        <f t="shared" si="145"/>
        <v>#DIV/0!</v>
      </c>
      <c r="Q2347" t="s">
        <v>8320</v>
      </c>
      <c r="R2347" t="s">
        <v>8321</v>
      </c>
      <c r="S2347" s="6">
        <f t="shared" si="146"/>
        <v>42060.001805555556</v>
      </c>
      <c r="T2347" s="7">
        <f t="shared" si="147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8271</v>
      </c>
      <c r="O2348" s="8">
        <f t="shared" si="144"/>
        <v>1538.4615384615386</v>
      </c>
      <c r="P2348" s="5">
        <f t="shared" si="145"/>
        <v>13</v>
      </c>
      <c r="Q2348" t="s">
        <v>8320</v>
      </c>
      <c r="R2348" t="s">
        <v>8321</v>
      </c>
      <c r="S2348" s="6">
        <f t="shared" si="146"/>
        <v>42615.79896990741</v>
      </c>
      <c r="T2348" s="7">
        <f t="shared" si="147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8271</v>
      </c>
      <c r="O2349" s="8">
        <f t="shared" si="144"/>
        <v>66.666666666666671</v>
      </c>
      <c r="P2349" s="5">
        <f t="shared" si="145"/>
        <v>15</v>
      </c>
      <c r="Q2349" t="s">
        <v>8320</v>
      </c>
      <c r="R2349" t="s">
        <v>8321</v>
      </c>
      <c r="S2349" s="6">
        <f t="shared" si="146"/>
        <v>42577.607361111113</v>
      </c>
      <c r="T2349" s="7">
        <f t="shared" si="147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8271</v>
      </c>
      <c r="O2350" s="8">
        <f t="shared" si="144"/>
        <v>259.25925925925924</v>
      </c>
      <c r="P2350" s="5">
        <f t="shared" si="145"/>
        <v>54</v>
      </c>
      <c r="Q2350" t="s">
        <v>8320</v>
      </c>
      <c r="R2350" t="s">
        <v>8321</v>
      </c>
      <c r="S2350" s="6">
        <f t="shared" si="146"/>
        <v>42360.932152777779</v>
      </c>
      <c r="T2350" s="7">
        <f t="shared" si="147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8271</v>
      </c>
      <c r="O2351" s="8" t="e">
        <f t="shared" si="144"/>
        <v>#DIV/0!</v>
      </c>
      <c r="P2351" s="5" t="e">
        <f t="shared" si="145"/>
        <v>#DIV/0!</v>
      </c>
      <c r="Q2351" t="s">
        <v>8320</v>
      </c>
      <c r="R2351" t="s">
        <v>8321</v>
      </c>
      <c r="S2351" s="6">
        <f t="shared" si="146"/>
        <v>42198.775787037041</v>
      </c>
      <c r="T2351" s="7">
        <f t="shared" si="147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8271</v>
      </c>
      <c r="O2352" s="8" t="e">
        <f t="shared" si="144"/>
        <v>#DIV/0!</v>
      </c>
      <c r="P2352" s="5" t="e">
        <f t="shared" si="145"/>
        <v>#DIV/0!</v>
      </c>
      <c r="Q2352" t="s">
        <v>8320</v>
      </c>
      <c r="R2352" t="s">
        <v>8321</v>
      </c>
      <c r="S2352" s="6">
        <f t="shared" si="146"/>
        <v>42708.842245370368</v>
      </c>
      <c r="T2352" s="7">
        <f t="shared" si="147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8271</v>
      </c>
      <c r="O2353" s="8">
        <f t="shared" si="144"/>
        <v>175</v>
      </c>
      <c r="P2353" s="5">
        <f t="shared" si="145"/>
        <v>15.428571428571429</v>
      </c>
      <c r="Q2353" t="s">
        <v>8320</v>
      </c>
      <c r="R2353" t="s">
        <v>8321</v>
      </c>
      <c r="S2353" s="6">
        <f t="shared" si="146"/>
        <v>42094.101145833338</v>
      </c>
      <c r="T2353" s="7">
        <f t="shared" si="147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8271</v>
      </c>
      <c r="O2354" s="8" t="e">
        <f t="shared" si="144"/>
        <v>#DIV/0!</v>
      </c>
      <c r="P2354" s="5" t="e">
        <f t="shared" si="145"/>
        <v>#DIV/0!</v>
      </c>
      <c r="Q2354" t="s">
        <v>8320</v>
      </c>
      <c r="R2354" t="s">
        <v>8321</v>
      </c>
      <c r="S2354" s="6">
        <f t="shared" si="146"/>
        <v>42101.633703703701</v>
      </c>
      <c r="T2354" s="7">
        <f t="shared" si="147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8271</v>
      </c>
      <c r="O2355" s="8" t="e">
        <f t="shared" si="144"/>
        <v>#DIV/0!</v>
      </c>
      <c r="P2355" s="5" t="e">
        <f t="shared" si="145"/>
        <v>#DIV/0!</v>
      </c>
      <c r="Q2355" t="s">
        <v>8320</v>
      </c>
      <c r="R2355" t="s">
        <v>8321</v>
      </c>
      <c r="S2355" s="6">
        <f t="shared" si="146"/>
        <v>42103.676180555558</v>
      </c>
      <c r="T2355" s="7">
        <f t="shared" si="147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8271</v>
      </c>
      <c r="O2356" s="8">
        <f t="shared" si="144"/>
        <v>1400</v>
      </c>
      <c r="P2356" s="5">
        <f t="shared" si="145"/>
        <v>25</v>
      </c>
      <c r="Q2356" t="s">
        <v>8320</v>
      </c>
      <c r="R2356" t="s">
        <v>8321</v>
      </c>
      <c r="S2356" s="6">
        <f t="shared" si="146"/>
        <v>41954.722916666666</v>
      </c>
      <c r="T2356" s="7">
        <f t="shared" si="147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8271</v>
      </c>
      <c r="O2357" s="8">
        <f t="shared" si="144"/>
        <v>145.45454545454547</v>
      </c>
      <c r="P2357" s="5">
        <f t="shared" si="145"/>
        <v>27.5</v>
      </c>
      <c r="Q2357" t="s">
        <v>8320</v>
      </c>
      <c r="R2357" t="s">
        <v>8321</v>
      </c>
      <c r="S2357" s="6">
        <f t="shared" si="146"/>
        <v>42096.918240740735</v>
      </c>
      <c r="T2357" s="7">
        <f t="shared" si="147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8271</v>
      </c>
      <c r="O2358" s="8" t="e">
        <f t="shared" si="144"/>
        <v>#DIV/0!</v>
      </c>
      <c r="P2358" s="5" t="e">
        <f t="shared" si="145"/>
        <v>#DIV/0!</v>
      </c>
      <c r="Q2358" t="s">
        <v>8320</v>
      </c>
      <c r="R2358" t="s">
        <v>8321</v>
      </c>
      <c r="S2358" s="6">
        <f t="shared" si="146"/>
        <v>42130.78361111111</v>
      </c>
      <c r="T2358" s="7">
        <f t="shared" si="147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8271</v>
      </c>
      <c r="O2359" s="8" t="e">
        <f t="shared" si="144"/>
        <v>#DIV/0!</v>
      </c>
      <c r="P2359" s="5" t="e">
        <f t="shared" si="145"/>
        <v>#DIV/0!</v>
      </c>
      <c r="Q2359" t="s">
        <v>8320</v>
      </c>
      <c r="R2359" t="s">
        <v>8321</v>
      </c>
      <c r="S2359" s="6">
        <f t="shared" si="146"/>
        <v>42264.620115740734</v>
      </c>
      <c r="T2359" s="7">
        <f t="shared" si="147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8271</v>
      </c>
      <c r="O2360" s="8" t="e">
        <f t="shared" si="144"/>
        <v>#DIV/0!</v>
      </c>
      <c r="P2360" s="5" t="e">
        <f t="shared" si="145"/>
        <v>#DIV/0!</v>
      </c>
      <c r="Q2360" t="s">
        <v>8320</v>
      </c>
      <c r="R2360" t="s">
        <v>8321</v>
      </c>
      <c r="S2360" s="6">
        <f t="shared" si="146"/>
        <v>41978.930972222224</v>
      </c>
      <c r="T2360" s="7">
        <f t="shared" si="147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8271</v>
      </c>
      <c r="O2361" s="8">
        <f t="shared" si="144"/>
        <v>6.8119891008174385</v>
      </c>
      <c r="P2361" s="5">
        <f t="shared" si="145"/>
        <v>367</v>
      </c>
      <c r="Q2361" t="s">
        <v>8320</v>
      </c>
      <c r="R2361" t="s">
        <v>8321</v>
      </c>
      <c r="S2361" s="6">
        <f t="shared" si="146"/>
        <v>42159.649583333332</v>
      </c>
      <c r="T2361" s="7">
        <f t="shared" si="147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8271</v>
      </c>
      <c r="O2362" s="8">
        <f t="shared" si="144"/>
        <v>2500</v>
      </c>
      <c r="P2362" s="5">
        <f t="shared" si="145"/>
        <v>2</v>
      </c>
      <c r="Q2362" t="s">
        <v>8320</v>
      </c>
      <c r="R2362" t="s">
        <v>8321</v>
      </c>
      <c r="S2362" s="6">
        <f t="shared" si="146"/>
        <v>42377.70694444445</v>
      </c>
      <c r="T2362" s="7">
        <f t="shared" si="147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8271</v>
      </c>
      <c r="O2363" s="8" t="e">
        <f t="shared" si="144"/>
        <v>#DIV/0!</v>
      </c>
      <c r="P2363" s="5" t="e">
        <f t="shared" si="145"/>
        <v>#DIV/0!</v>
      </c>
      <c r="Q2363" t="s">
        <v>8320</v>
      </c>
      <c r="R2363" t="s">
        <v>8321</v>
      </c>
      <c r="S2363" s="6">
        <f t="shared" si="146"/>
        <v>42466.858888888892</v>
      </c>
      <c r="T2363" s="7">
        <f t="shared" si="147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8271</v>
      </c>
      <c r="O2364" s="8">
        <f t="shared" si="144"/>
        <v>3.5</v>
      </c>
      <c r="P2364" s="5">
        <f t="shared" si="145"/>
        <v>60</v>
      </c>
      <c r="Q2364" t="s">
        <v>8320</v>
      </c>
      <c r="R2364" t="s">
        <v>8321</v>
      </c>
      <c r="S2364" s="6">
        <f t="shared" si="146"/>
        <v>41954.688310185185</v>
      </c>
      <c r="T2364" s="7">
        <f t="shared" si="147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8271</v>
      </c>
      <c r="O2365" s="8" t="e">
        <f t="shared" si="144"/>
        <v>#DIV/0!</v>
      </c>
      <c r="P2365" s="5" t="e">
        <f t="shared" si="145"/>
        <v>#DIV/0!</v>
      </c>
      <c r="Q2365" t="s">
        <v>8320</v>
      </c>
      <c r="R2365" t="s">
        <v>8321</v>
      </c>
      <c r="S2365" s="6">
        <f t="shared" si="146"/>
        <v>42322.011574074073</v>
      </c>
      <c r="T2365" s="7">
        <f t="shared" si="147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8271</v>
      </c>
      <c r="O2366" s="8" t="e">
        <f t="shared" si="144"/>
        <v>#DIV/0!</v>
      </c>
      <c r="P2366" s="5" t="e">
        <f t="shared" si="145"/>
        <v>#DIV/0!</v>
      </c>
      <c r="Q2366" t="s">
        <v>8320</v>
      </c>
      <c r="R2366" t="s">
        <v>8321</v>
      </c>
      <c r="S2366" s="6">
        <f t="shared" si="146"/>
        <v>42248.934675925921</v>
      </c>
      <c r="T2366" s="7">
        <f t="shared" si="147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8271</v>
      </c>
      <c r="O2367" s="8" t="e">
        <f t="shared" si="144"/>
        <v>#DIV/0!</v>
      </c>
      <c r="P2367" s="5" t="e">
        <f t="shared" si="145"/>
        <v>#DIV/0!</v>
      </c>
      <c r="Q2367" t="s">
        <v>8320</v>
      </c>
      <c r="R2367" t="s">
        <v>8321</v>
      </c>
      <c r="S2367" s="6">
        <f t="shared" si="146"/>
        <v>42346.736400462964</v>
      </c>
      <c r="T2367" s="7">
        <f t="shared" si="147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8271</v>
      </c>
      <c r="O2368" s="8">
        <f t="shared" si="144"/>
        <v>9.5057034220532319</v>
      </c>
      <c r="P2368" s="5">
        <f t="shared" si="145"/>
        <v>97.407407407407405</v>
      </c>
      <c r="Q2368" t="s">
        <v>8320</v>
      </c>
      <c r="R2368" t="s">
        <v>8321</v>
      </c>
      <c r="S2368" s="6">
        <f t="shared" si="146"/>
        <v>42268.531631944439</v>
      </c>
      <c r="T2368" s="7">
        <f t="shared" si="147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8271</v>
      </c>
      <c r="O2369" s="8">
        <f t="shared" si="144"/>
        <v>74.626865671641795</v>
      </c>
      <c r="P2369" s="5">
        <f t="shared" si="145"/>
        <v>47.857142857142854</v>
      </c>
      <c r="Q2369" t="s">
        <v>8320</v>
      </c>
      <c r="R2369" t="s">
        <v>8321</v>
      </c>
      <c r="S2369" s="6">
        <f t="shared" si="146"/>
        <v>42425.970092592594</v>
      </c>
      <c r="T2369" s="7">
        <f t="shared" si="147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8271</v>
      </c>
      <c r="O2370" s="8">
        <f t="shared" si="144"/>
        <v>400</v>
      </c>
      <c r="P2370" s="5">
        <f t="shared" si="145"/>
        <v>50</v>
      </c>
      <c r="Q2370" t="s">
        <v>8320</v>
      </c>
      <c r="R2370" t="s">
        <v>8321</v>
      </c>
      <c r="S2370" s="6">
        <f t="shared" si="146"/>
        <v>42063.721817129626</v>
      </c>
      <c r="T2370" s="7">
        <f t="shared" si="147"/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8271</v>
      </c>
      <c r="O2371" s="8" t="e">
        <f t="shared" ref="O2371:O2434" si="148">D2371/E2371</f>
        <v>#DIV/0!</v>
      </c>
      <c r="P2371" s="5" t="e">
        <f t="shared" ref="P2371:P2434" si="149">E2371/L2371</f>
        <v>#DIV/0!</v>
      </c>
      <c r="Q2371" t="s">
        <v>8320</v>
      </c>
      <c r="R2371" t="s">
        <v>8321</v>
      </c>
      <c r="S2371" s="6">
        <f t="shared" ref="S2371:S2434" si="150">(((J2371/60)/60)/24)+DATE(1970,1,1)</f>
        <v>42380.812627314815</v>
      </c>
      <c r="T2371" s="7">
        <f t="shared" ref="T2371:T2434" si="151">(((I2371/60)/60)/24)+DATE(1970,1,1)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8271</v>
      </c>
      <c r="O2372" s="8">
        <f t="shared" si="148"/>
        <v>304.8780487804878</v>
      </c>
      <c r="P2372" s="5">
        <f t="shared" si="149"/>
        <v>20.5</v>
      </c>
      <c r="Q2372" t="s">
        <v>8320</v>
      </c>
      <c r="R2372" t="s">
        <v>8321</v>
      </c>
      <c r="S2372" s="6">
        <f t="shared" si="150"/>
        <v>41961.18913194444</v>
      </c>
      <c r="T2372" s="7">
        <f t="shared" si="151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8271</v>
      </c>
      <c r="O2373" s="8" t="e">
        <f t="shared" si="148"/>
        <v>#DIV/0!</v>
      </c>
      <c r="P2373" s="5" t="e">
        <f t="shared" si="149"/>
        <v>#DIV/0!</v>
      </c>
      <c r="Q2373" t="s">
        <v>8320</v>
      </c>
      <c r="R2373" t="s">
        <v>8321</v>
      </c>
      <c r="S2373" s="6">
        <f t="shared" si="150"/>
        <v>42150.777731481481</v>
      </c>
      <c r="T2373" s="7">
        <f t="shared" si="151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8271</v>
      </c>
      <c r="O2374" s="8">
        <f t="shared" si="148"/>
        <v>30.555555555555557</v>
      </c>
      <c r="P2374" s="5">
        <f t="shared" si="149"/>
        <v>30</v>
      </c>
      <c r="Q2374" t="s">
        <v>8320</v>
      </c>
      <c r="R2374" t="s">
        <v>8321</v>
      </c>
      <c r="S2374" s="6">
        <f t="shared" si="150"/>
        <v>42088.069108796291</v>
      </c>
      <c r="T2374" s="7">
        <f t="shared" si="151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8271</v>
      </c>
      <c r="O2375" s="8">
        <f t="shared" si="148"/>
        <v>17000</v>
      </c>
      <c r="P2375" s="5">
        <f t="shared" si="149"/>
        <v>50</v>
      </c>
      <c r="Q2375" t="s">
        <v>8320</v>
      </c>
      <c r="R2375" t="s">
        <v>8321</v>
      </c>
      <c r="S2375" s="6">
        <f t="shared" si="150"/>
        <v>42215.662314814821</v>
      </c>
      <c r="T2375" s="7">
        <f t="shared" si="151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8271</v>
      </c>
      <c r="O2376" s="8">
        <f t="shared" si="148"/>
        <v>2200</v>
      </c>
      <c r="P2376" s="5">
        <f t="shared" si="149"/>
        <v>10</v>
      </c>
      <c r="Q2376" t="s">
        <v>8320</v>
      </c>
      <c r="R2376" t="s">
        <v>8321</v>
      </c>
      <c r="S2376" s="6">
        <f t="shared" si="150"/>
        <v>42017.843287037031</v>
      </c>
      <c r="T2376" s="7">
        <f t="shared" si="151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8271</v>
      </c>
      <c r="O2377" s="8" t="e">
        <f t="shared" si="148"/>
        <v>#DIV/0!</v>
      </c>
      <c r="P2377" s="5" t="e">
        <f t="shared" si="149"/>
        <v>#DIV/0!</v>
      </c>
      <c r="Q2377" t="s">
        <v>8320</v>
      </c>
      <c r="R2377" t="s">
        <v>8321</v>
      </c>
      <c r="S2377" s="6">
        <f t="shared" si="150"/>
        <v>42592.836076388892</v>
      </c>
      <c r="T2377" s="7">
        <f t="shared" si="151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8271</v>
      </c>
      <c r="O2378" s="8">
        <f t="shared" si="148"/>
        <v>9.1931480403272765</v>
      </c>
      <c r="P2378" s="5">
        <f t="shared" si="149"/>
        <v>81.582499999999996</v>
      </c>
      <c r="Q2378" t="s">
        <v>8320</v>
      </c>
      <c r="R2378" t="s">
        <v>8321</v>
      </c>
      <c r="S2378" s="6">
        <f t="shared" si="150"/>
        <v>42318.925532407404</v>
      </c>
      <c r="T2378" s="7">
        <f t="shared" si="151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8271</v>
      </c>
      <c r="O2379" s="8" t="e">
        <f t="shared" si="148"/>
        <v>#DIV/0!</v>
      </c>
      <c r="P2379" s="5" t="e">
        <f t="shared" si="149"/>
        <v>#DIV/0!</v>
      </c>
      <c r="Q2379" t="s">
        <v>8320</v>
      </c>
      <c r="R2379" t="s">
        <v>8321</v>
      </c>
      <c r="S2379" s="6">
        <f t="shared" si="150"/>
        <v>42669.870173611111</v>
      </c>
      <c r="T2379" s="7">
        <f t="shared" si="151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8271</v>
      </c>
      <c r="O2380" s="8" t="e">
        <f t="shared" si="148"/>
        <v>#DIV/0!</v>
      </c>
      <c r="P2380" s="5" t="e">
        <f t="shared" si="149"/>
        <v>#DIV/0!</v>
      </c>
      <c r="Q2380" t="s">
        <v>8320</v>
      </c>
      <c r="R2380" t="s">
        <v>8321</v>
      </c>
      <c r="S2380" s="6">
        <f t="shared" si="150"/>
        <v>42213.013078703705</v>
      </c>
      <c r="T2380" s="7">
        <f t="shared" si="151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8271</v>
      </c>
      <c r="O2381" s="8" t="e">
        <f t="shared" si="148"/>
        <v>#DIV/0!</v>
      </c>
      <c r="P2381" s="5" t="e">
        <f t="shared" si="149"/>
        <v>#DIV/0!</v>
      </c>
      <c r="Q2381" t="s">
        <v>8320</v>
      </c>
      <c r="R2381" t="s">
        <v>8321</v>
      </c>
      <c r="S2381" s="6">
        <f t="shared" si="150"/>
        <v>42237.016388888893</v>
      </c>
      <c r="T2381" s="7">
        <f t="shared" si="151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8271</v>
      </c>
      <c r="O2382" s="8">
        <f t="shared" si="148"/>
        <v>272.72727272727275</v>
      </c>
      <c r="P2382" s="5">
        <f t="shared" si="149"/>
        <v>18.333333333333332</v>
      </c>
      <c r="Q2382" t="s">
        <v>8320</v>
      </c>
      <c r="R2382" t="s">
        <v>8321</v>
      </c>
      <c r="S2382" s="6">
        <f t="shared" si="150"/>
        <v>42248.793310185181</v>
      </c>
      <c r="T2382" s="7">
        <f t="shared" si="151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8271</v>
      </c>
      <c r="O2383" s="8">
        <f t="shared" si="148"/>
        <v>54.964990451941439</v>
      </c>
      <c r="P2383" s="5">
        <f t="shared" si="149"/>
        <v>224.42857142857142</v>
      </c>
      <c r="Q2383" t="s">
        <v>8320</v>
      </c>
      <c r="R2383" t="s">
        <v>8321</v>
      </c>
      <c r="S2383" s="6">
        <f t="shared" si="150"/>
        <v>42074.935740740737</v>
      </c>
      <c r="T2383" s="7">
        <f t="shared" si="151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8271</v>
      </c>
      <c r="O2384" s="8">
        <f t="shared" si="148"/>
        <v>40</v>
      </c>
      <c r="P2384" s="5">
        <f t="shared" si="149"/>
        <v>37.5</v>
      </c>
      <c r="Q2384" t="s">
        <v>8320</v>
      </c>
      <c r="R2384" t="s">
        <v>8321</v>
      </c>
      <c r="S2384" s="6">
        <f t="shared" si="150"/>
        <v>42195.187534722223</v>
      </c>
      <c r="T2384" s="7">
        <f t="shared" si="151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8271</v>
      </c>
      <c r="O2385" s="8">
        <f t="shared" si="148"/>
        <v>22.988505747126435</v>
      </c>
      <c r="P2385" s="5">
        <f t="shared" si="149"/>
        <v>145</v>
      </c>
      <c r="Q2385" t="s">
        <v>8320</v>
      </c>
      <c r="R2385" t="s">
        <v>8321</v>
      </c>
      <c r="S2385" s="6">
        <f t="shared" si="150"/>
        <v>42027.056793981479</v>
      </c>
      <c r="T2385" s="7">
        <f t="shared" si="151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8271</v>
      </c>
      <c r="O2386" s="8">
        <f t="shared" si="148"/>
        <v>125</v>
      </c>
      <c r="P2386" s="5">
        <f t="shared" si="149"/>
        <v>1</v>
      </c>
      <c r="Q2386" t="s">
        <v>8320</v>
      </c>
      <c r="R2386" t="s">
        <v>8321</v>
      </c>
      <c r="S2386" s="6">
        <f t="shared" si="150"/>
        <v>41927.067627314813</v>
      </c>
      <c r="T2386" s="7">
        <f t="shared" si="151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8271</v>
      </c>
      <c r="O2387" s="8">
        <f t="shared" si="148"/>
        <v>82.487309644670049</v>
      </c>
      <c r="P2387" s="5">
        <f t="shared" si="149"/>
        <v>112.57142857142857</v>
      </c>
      <c r="Q2387" t="s">
        <v>8320</v>
      </c>
      <c r="R2387" t="s">
        <v>8321</v>
      </c>
      <c r="S2387" s="6">
        <f t="shared" si="150"/>
        <v>42191.70175925926</v>
      </c>
      <c r="T2387" s="7">
        <f t="shared" si="151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8271</v>
      </c>
      <c r="O2388" s="8" t="e">
        <f t="shared" si="148"/>
        <v>#DIV/0!</v>
      </c>
      <c r="P2388" s="5" t="e">
        <f t="shared" si="149"/>
        <v>#DIV/0!</v>
      </c>
      <c r="Q2388" t="s">
        <v>8320</v>
      </c>
      <c r="R2388" t="s">
        <v>8321</v>
      </c>
      <c r="S2388" s="6">
        <f t="shared" si="150"/>
        <v>41954.838240740741</v>
      </c>
      <c r="T2388" s="7">
        <f t="shared" si="151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8271</v>
      </c>
      <c r="O2389" s="8">
        <f t="shared" si="148"/>
        <v>146.19883040935673</v>
      </c>
      <c r="P2389" s="5">
        <f t="shared" si="149"/>
        <v>342</v>
      </c>
      <c r="Q2389" t="s">
        <v>8320</v>
      </c>
      <c r="R2389" t="s">
        <v>8321</v>
      </c>
      <c r="S2389" s="6">
        <f t="shared" si="150"/>
        <v>42528.626620370371</v>
      </c>
      <c r="T2389" s="7">
        <f t="shared" si="151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8271</v>
      </c>
      <c r="O2390" s="8">
        <f t="shared" si="148"/>
        <v>79.91360691144709</v>
      </c>
      <c r="P2390" s="5">
        <f t="shared" si="149"/>
        <v>57.875</v>
      </c>
      <c r="Q2390" t="s">
        <v>8320</v>
      </c>
      <c r="R2390" t="s">
        <v>8321</v>
      </c>
      <c r="S2390" s="6">
        <f t="shared" si="150"/>
        <v>41989.853692129633</v>
      </c>
      <c r="T2390" s="7">
        <f t="shared" si="151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8271</v>
      </c>
      <c r="O2391" s="8">
        <f t="shared" si="148"/>
        <v>533.33333333333337</v>
      </c>
      <c r="P2391" s="5">
        <f t="shared" si="149"/>
        <v>30</v>
      </c>
      <c r="Q2391" t="s">
        <v>8320</v>
      </c>
      <c r="R2391" t="s">
        <v>8321</v>
      </c>
      <c r="S2391" s="6">
        <f t="shared" si="150"/>
        <v>42179.653379629628</v>
      </c>
      <c r="T2391" s="7">
        <f t="shared" si="151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8271</v>
      </c>
      <c r="O2392" s="8" t="e">
        <f t="shared" si="148"/>
        <v>#DIV/0!</v>
      </c>
      <c r="P2392" s="5" t="e">
        <f t="shared" si="149"/>
        <v>#DIV/0!</v>
      </c>
      <c r="Q2392" t="s">
        <v>8320</v>
      </c>
      <c r="R2392" t="s">
        <v>8321</v>
      </c>
      <c r="S2392" s="6">
        <f t="shared" si="150"/>
        <v>41968.262314814812</v>
      </c>
      <c r="T2392" s="7">
        <f t="shared" si="151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8271</v>
      </c>
      <c r="O2393" s="8">
        <f t="shared" si="148"/>
        <v>800</v>
      </c>
      <c r="P2393" s="5">
        <f t="shared" si="149"/>
        <v>25</v>
      </c>
      <c r="Q2393" t="s">
        <v>8320</v>
      </c>
      <c r="R2393" t="s">
        <v>8321</v>
      </c>
      <c r="S2393" s="6">
        <f t="shared" si="150"/>
        <v>42064.794490740736</v>
      </c>
      <c r="T2393" s="7">
        <f t="shared" si="151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8271</v>
      </c>
      <c r="O2394" s="8" t="e">
        <f t="shared" si="148"/>
        <v>#DIV/0!</v>
      </c>
      <c r="P2394" s="5" t="e">
        <f t="shared" si="149"/>
        <v>#DIV/0!</v>
      </c>
      <c r="Q2394" t="s">
        <v>8320</v>
      </c>
      <c r="R2394" t="s">
        <v>8321</v>
      </c>
      <c r="S2394" s="6">
        <f t="shared" si="150"/>
        <v>42276.120636574073</v>
      </c>
      <c r="T2394" s="7">
        <f t="shared" si="151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8271</v>
      </c>
      <c r="O2395" s="8">
        <f t="shared" si="148"/>
        <v>2000</v>
      </c>
      <c r="P2395" s="5">
        <f t="shared" si="149"/>
        <v>50</v>
      </c>
      <c r="Q2395" t="s">
        <v>8320</v>
      </c>
      <c r="R2395" t="s">
        <v>8321</v>
      </c>
      <c r="S2395" s="6">
        <f t="shared" si="150"/>
        <v>42194.648344907408</v>
      </c>
      <c r="T2395" s="7">
        <f t="shared" si="151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8271</v>
      </c>
      <c r="O2396" s="8">
        <f t="shared" si="148"/>
        <v>1666.6666666666667</v>
      </c>
      <c r="P2396" s="5">
        <f t="shared" si="149"/>
        <v>1.5</v>
      </c>
      <c r="Q2396" t="s">
        <v>8320</v>
      </c>
      <c r="R2396" t="s">
        <v>8321</v>
      </c>
      <c r="S2396" s="6">
        <f t="shared" si="150"/>
        <v>42031.362187499995</v>
      </c>
      <c r="T2396" s="7">
        <f t="shared" si="151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8271</v>
      </c>
      <c r="O2397" s="8" t="e">
        <f t="shared" si="148"/>
        <v>#DIV/0!</v>
      </c>
      <c r="P2397" s="5" t="e">
        <f t="shared" si="149"/>
        <v>#DIV/0!</v>
      </c>
      <c r="Q2397" t="s">
        <v>8320</v>
      </c>
      <c r="R2397" t="s">
        <v>8321</v>
      </c>
      <c r="S2397" s="6">
        <f t="shared" si="150"/>
        <v>42717.121377314819</v>
      </c>
      <c r="T2397" s="7">
        <f t="shared" si="151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8271</v>
      </c>
      <c r="O2398" s="8">
        <f t="shared" si="148"/>
        <v>500</v>
      </c>
      <c r="P2398" s="5">
        <f t="shared" si="149"/>
        <v>10</v>
      </c>
      <c r="Q2398" t="s">
        <v>8320</v>
      </c>
      <c r="R2398" t="s">
        <v>8321</v>
      </c>
      <c r="S2398" s="6">
        <f t="shared" si="150"/>
        <v>42262.849050925928</v>
      </c>
      <c r="T2398" s="7">
        <f t="shared" si="151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8271</v>
      </c>
      <c r="O2399" s="8" t="e">
        <f t="shared" si="148"/>
        <v>#DIV/0!</v>
      </c>
      <c r="P2399" s="5" t="e">
        <f t="shared" si="149"/>
        <v>#DIV/0!</v>
      </c>
      <c r="Q2399" t="s">
        <v>8320</v>
      </c>
      <c r="R2399" t="s">
        <v>8321</v>
      </c>
      <c r="S2399" s="6">
        <f t="shared" si="150"/>
        <v>41976.88490740741</v>
      </c>
      <c r="T2399" s="7">
        <f t="shared" si="151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8271</v>
      </c>
      <c r="O2400" s="8" t="e">
        <f t="shared" si="148"/>
        <v>#DIV/0!</v>
      </c>
      <c r="P2400" s="5" t="e">
        <f t="shared" si="149"/>
        <v>#DIV/0!</v>
      </c>
      <c r="Q2400" t="s">
        <v>8320</v>
      </c>
      <c r="R2400" t="s">
        <v>8321</v>
      </c>
      <c r="S2400" s="6">
        <f t="shared" si="150"/>
        <v>42157.916481481487</v>
      </c>
      <c r="T2400" s="7">
        <f t="shared" si="151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8271</v>
      </c>
      <c r="O2401" s="8" t="e">
        <f t="shared" si="148"/>
        <v>#DIV/0!</v>
      </c>
      <c r="P2401" s="5" t="e">
        <f t="shared" si="149"/>
        <v>#DIV/0!</v>
      </c>
      <c r="Q2401" t="s">
        <v>8320</v>
      </c>
      <c r="R2401" t="s">
        <v>8321</v>
      </c>
      <c r="S2401" s="6">
        <f t="shared" si="150"/>
        <v>41956.853078703702</v>
      </c>
      <c r="T2401" s="7">
        <f t="shared" si="151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8271</v>
      </c>
      <c r="O2402" s="8" t="e">
        <f t="shared" si="148"/>
        <v>#DIV/0!</v>
      </c>
      <c r="P2402" s="5" t="e">
        <f t="shared" si="149"/>
        <v>#DIV/0!</v>
      </c>
      <c r="Q2402" t="s">
        <v>8320</v>
      </c>
      <c r="R2402" t="s">
        <v>8321</v>
      </c>
      <c r="S2402" s="6">
        <f t="shared" si="150"/>
        <v>42444.268101851849</v>
      </c>
      <c r="T2402" s="7">
        <f t="shared" si="151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8283</v>
      </c>
      <c r="O2403" s="8">
        <f t="shared" si="148"/>
        <v>139.30348258706468</v>
      </c>
      <c r="P2403" s="5">
        <f t="shared" si="149"/>
        <v>22.333333333333332</v>
      </c>
      <c r="Q2403" t="s">
        <v>8337</v>
      </c>
      <c r="R2403" t="s">
        <v>8338</v>
      </c>
      <c r="S2403" s="6">
        <f t="shared" si="150"/>
        <v>42374.822870370372</v>
      </c>
      <c r="T2403" s="7">
        <f t="shared" si="151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8283</v>
      </c>
      <c r="O2404" s="8">
        <f t="shared" si="148"/>
        <v>230.76923076923077</v>
      </c>
      <c r="P2404" s="5">
        <f t="shared" si="149"/>
        <v>52</v>
      </c>
      <c r="Q2404" t="s">
        <v>8337</v>
      </c>
      <c r="R2404" t="s">
        <v>8338</v>
      </c>
      <c r="S2404" s="6">
        <f t="shared" si="150"/>
        <v>42107.679756944446</v>
      </c>
      <c r="T2404" s="7">
        <f t="shared" si="151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8283</v>
      </c>
      <c r="O2405" s="8">
        <f t="shared" si="148"/>
        <v>5.9405940594059405</v>
      </c>
      <c r="P2405" s="5">
        <f t="shared" si="149"/>
        <v>16.833333333333332</v>
      </c>
      <c r="Q2405" t="s">
        <v>8337</v>
      </c>
      <c r="R2405" t="s">
        <v>8338</v>
      </c>
      <c r="S2405" s="6">
        <f t="shared" si="150"/>
        <v>42399.882615740738</v>
      </c>
      <c r="T2405" s="7">
        <f t="shared" si="151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8283</v>
      </c>
      <c r="O2406" s="8" t="e">
        <f t="shared" si="148"/>
        <v>#DIV/0!</v>
      </c>
      <c r="P2406" s="5" t="e">
        <f t="shared" si="149"/>
        <v>#DIV/0!</v>
      </c>
      <c r="Q2406" t="s">
        <v>8337</v>
      </c>
      <c r="R2406" t="s">
        <v>8338</v>
      </c>
      <c r="S2406" s="6">
        <f t="shared" si="150"/>
        <v>42342.03943287037</v>
      </c>
      <c r="T2406" s="7">
        <f t="shared" si="151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8283</v>
      </c>
      <c r="O2407" s="8">
        <f t="shared" si="148"/>
        <v>4.4404973357015987</v>
      </c>
      <c r="P2407" s="5">
        <f t="shared" si="149"/>
        <v>56.3</v>
      </c>
      <c r="Q2407" t="s">
        <v>8337</v>
      </c>
      <c r="R2407" t="s">
        <v>8338</v>
      </c>
      <c r="S2407" s="6">
        <f t="shared" si="150"/>
        <v>42595.585358796292</v>
      </c>
      <c r="T2407" s="7">
        <f t="shared" si="151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8283</v>
      </c>
      <c r="O2408" s="8">
        <f t="shared" si="148"/>
        <v>2.4163568773234201</v>
      </c>
      <c r="P2408" s="5">
        <f t="shared" si="149"/>
        <v>84.0625</v>
      </c>
      <c r="Q2408" t="s">
        <v>8337</v>
      </c>
      <c r="R2408" t="s">
        <v>8338</v>
      </c>
      <c r="S2408" s="6">
        <f t="shared" si="150"/>
        <v>41983.110995370371</v>
      </c>
      <c r="T2408" s="7">
        <f t="shared" si="151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8283</v>
      </c>
      <c r="O2409" s="8">
        <f t="shared" si="148"/>
        <v>3.9589706676264171</v>
      </c>
      <c r="P2409" s="5">
        <f t="shared" si="149"/>
        <v>168.39393939393941</v>
      </c>
      <c r="Q2409" t="s">
        <v>8337</v>
      </c>
      <c r="R2409" t="s">
        <v>8338</v>
      </c>
      <c r="S2409" s="6">
        <f t="shared" si="150"/>
        <v>42082.575555555552</v>
      </c>
      <c r="T2409" s="7">
        <f t="shared" si="151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8283</v>
      </c>
      <c r="O2410" s="8">
        <f t="shared" si="148"/>
        <v>500</v>
      </c>
      <c r="P2410" s="5">
        <f t="shared" si="149"/>
        <v>15</v>
      </c>
      <c r="Q2410" t="s">
        <v>8337</v>
      </c>
      <c r="R2410" t="s">
        <v>8338</v>
      </c>
      <c r="S2410" s="6">
        <f t="shared" si="150"/>
        <v>41919.140706018516</v>
      </c>
      <c r="T2410" s="7">
        <f t="shared" si="151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8283</v>
      </c>
      <c r="O2411" s="8">
        <f t="shared" si="148"/>
        <v>54.347826086956523</v>
      </c>
      <c r="P2411" s="5">
        <f t="shared" si="149"/>
        <v>76.666666666666671</v>
      </c>
      <c r="Q2411" t="s">
        <v>8337</v>
      </c>
      <c r="R2411" t="s">
        <v>8338</v>
      </c>
      <c r="S2411" s="6">
        <f t="shared" si="150"/>
        <v>42204.875868055555</v>
      </c>
      <c r="T2411" s="7">
        <f t="shared" si="151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8283</v>
      </c>
      <c r="O2412" s="8" t="e">
        <f t="shared" si="148"/>
        <v>#DIV/0!</v>
      </c>
      <c r="P2412" s="5" t="e">
        <f t="shared" si="149"/>
        <v>#DIV/0!</v>
      </c>
      <c r="Q2412" t="s">
        <v>8337</v>
      </c>
      <c r="R2412" t="s">
        <v>8338</v>
      </c>
      <c r="S2412" s="6">
        <f t="shared" si="150"/>
        <v>42224.408275462964</v>
      </c>
      <c r="T2412" s="7">
        <f t="shared" si="151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8283</v>
      </c>
      <c r="O2413" s="8">
        <f t="shared" si="148"/>
        <v>165.56291390728478</v>
      </c>
      <c r="P2413" s="5">
        <f t="shared" si="149"/>
        <v>50.333333333333336</v>
      </c>
      <c r="Q2413" t="s">
        <v>8337</v>
      </c>
      <c r="R2413" t="s">
        <v>8338</v>
      </c>
      <c r="S2413" s="6">
        <f t="shared" si="150"/>
        <v>42211.732430555552</v>
      </c>
      <c r="T2413" s="7">
        <f t="shared" si="151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8283</v>
      </c>
      <c r="O2414" s="8" t="e">
        <f t="shared" si="148"/>
        <v>#DIV/0!</v>
      </c>
      <c r="P2414" s="5" t="e">
        <f t="shared" si="149"/>
        <v>#DIV/0!</v>
      </c>
      <c r="Q2414" t="s">
        <v>8337</v>
      </c>
      <c r="R2414" t="s">
        <v>8338</v>
      </c>
      <c r="S2414" s="6">
        <f t="shared" si="150"/>
        <v>42655.736956018518</v>
      </c>
      <c r="T2414" s="7">
        <f t="shared" si="151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8283</v>
      </c>
      <c r="O2415" s="8">
        <f t="shared" si="148"/>
        <v>120</v>
      </c>
      <c r="P2415" s="5">
        <f t="shared" si="149"/>
        <v>8.3333333333333339</v>
      </c>
      <c r="Q2415" t="s">
        <v>8337</v>
      </c>
      <c r="R2415" t="s">
        <v>8338</v>
      </c>
      <c r="S2415" s="6">
        <f t="shared" si="150"/>
        <v>41760.10974537037</v>
      </c>
      <c r="T2415" s="7">
        <f t="shared" si="151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8283</v>
      </c>
      <c r="O2416" s="8">
        <f t="shared" si="148"/>
        <v>32.608695652173914</v>
      </c>
      <c r="P2416" s="5">
        <f t="shared" si="149"/>
        <v>35.384615384615387</v>
      </c>
      <c r="Q2416" t="s">
        <v>8337</v>
      </c>
      <c r="R2416" t="s">
        <v>8338</v>
      </c>
      <c r="S2416" s="6">
        <f t="shared" si="150"/>
        <v>42198.695138888885</v>
      </c>
      <c r="T2416" s="7">
        <f t="shared" si="151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8283</v>
      </c>
      <c r="O2417" s="8">
        <f t="shared" si="148"/>
        <v>179.1044776119403</v>
      </c>
      <c r="P2417" s="5">
        <f t="shared" si="149"/>
        <v>55.833333333333336</v>
      </c>
      <c r="Q2417" t="s">
        <v>8337</v>
      </c>
      <c r="R2417" t="s">
        <v>8338</v>
      </c>
      <c r="S2417" s="6">
        <f t="shared" si="150"/>
        <v>42536.862800925926</v>
      </c>
      <c r="T2417" s="7">
        <f t="shared" si="151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8283</v>
      </c>
      <c r="O2418" s="8">
        <f t="shared" si="148"/>
        <v>4000</v>
      </c>
      <c r="P2418" s="5">
        <f t="shared" si="149"/>
        <v>5</v>
      </c>
      <c r="Q2418" t="s">
        <v>8337</v>
      </c>
      <c r="R2418" t="s">
        <v>8338</v>
      </c>
      <c r="S2418" s="6">
        <f t="shared" si="150"/>
        <v>42019.737766203703</v>
      </c>
      <c r="T2418" s="7">
        <f t="shared" si="151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8283</v>
      </c>
      <c r="O2419" s="8" t="e">
        <f t="shared" si="148"/>
        <v>#DIV/0!</v>
      </c>
      <c r="P2419" s="5" t="e">
        <f t="shared" si="149"/>
        <v>#DIV/0!</v>
      </c>
      <c r="Q2419" t="s">
        <v>8337</v>
      </c>
      <c r="R2419" t="s">
        <v>8338</v>
      </c>
      <c r="S2419" s="6">
        <f t="shared" si="150"/>
        <v>41831.884108796294</v>
      </c>
      <c r="T2419" s="7">
        <f t="shared" si="151"/>
        <v>41861.884108796294</v>
      </c>
    </row>
    <row r="2420" spans="1:20" ht="15.7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8283</v>
      </c>
      <c r="O2420" s="8">
        <f t="shared" si="148"/>
        <v>5000</v>
      </c>
      <c r="P2420" s="5">
        <f t="shared" si="149"/>
        <v>1</v>
      </c>
      <c r="Q2420" t="s">
        <v>8337</v>
      </c>
      <c r="R2420" t="s">
        <v>8338</v>
      </c>
      <c r="S2420" s="6">
        <f t="shared" si="150"/>
        <v>42027.856990740736</v>
      </c>
      <c r="T2420" s="7">
        <f t="shared" si="151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8283</v>
      </c>
      <c r="O2421" s="8" t="e">
        <f t="shared" si="148"/>
        <v>#DIV/0!</v>
      </c>
      <c r="P2421" s="5" t="e">
        <f t="shared" si="149"/>
        <v>#DIV/0!</v>
      </c>
      <c r="Q2421" t="s">
        <v>8337</v>
      </c>
      <c r="R2421" t="s">
        <v>8338</v>
      </c>
      <c r="S2421" s="6">
        <f t="shared" si="150"/>
        <v>41993.738298611104</v>
      </c>
      <c r="T2421" s="7">
        <f t="shared" si="151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8283</v>
      </c>
      <c r="O2422" s="8">
        <f t="shared" si="148"/>
        <v>6.7453018792483004</v>
      </c>
      <c r="P2422" s="5">
        <f t="shared" si="149"/>
        <v>69.472222222222229</v>
      </c>
      <c r="Q2422" t="s">
        <v>8337</v>
      </c>
      <c r="R2422" t="s">
        <v>8338</v>
      </c>
      <c r="S2422" s="6">
        <f t="shared" si="150"/>
        <v>41893.028877314813</v>
      </c>
      <c r="T2422" s="7">
        <f t="shared" si="151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8283</v>
      </c>
      <c r="O2423" s="8">
        <f t="shared" si="148"/>
        <v>6000</v>
      </c>
      <c r="P2423" s="5">
        <f t="shared" si="149"/>
        <v>1</v>
      </c>
      <c r="Q2423" t="s">
        <v>8337</v>
      </c>
      <c r="R2423" t="s">
        <v>8338</v>
      </c>
      <c r="S2423" s="6">
        <f t="shared" si="150"/>
        <v>42026.687453703707</v>
      </c>
      <c r="T2423" s="7">
        <f t="shared" si="151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8283</v>
      </c>
      <c r="O2424" s="8">
        <f t="shared" si="148"/>
        <v>500</v>
      </c>
      <c r="P2424" s="5">
        <f t="shared" si="149"/>
        <v>1</v>
      </c>
      <c r="Q2424" t="s">
        <v>8337</v>
      </c>
      <c r="R2424" t="s">
        <v>8338</v>
      </c>
      <c r="S2424" s="6">
        <f t="shared" si="150"/>
        <v>42044.724953703699</v>
      </c>
      <c r="T2424" s="7">
        <f t="shared" si="151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8283</v>
      </c>
      <c r="O2425" s="8">
        <f t="shared" si="148"/>
        <v>7500</v>
      </c>
      <c r="P2425" s="5">
        <f t="shared" si="149"/>
        <v>8</v>
      </c>
      <c r="Q2425" t="s">
        <v>8337</v>
      </c>
      <c r="R2425" t="s">
        <v>8338</v>
      </c>
      <c r="S2425" s="6">
        <f t="shared" si="150"/>
        <v>41974.704745370371</v>
      </c>
      <c r="T2425" s="7">
        <f t="shared" si="151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8283</v>
      </c>
      <c r="O2426" s="8">
        <f t="shared" si="148"/>
        <v>80.645161290322577</v>
      </c>
      <c r="P2426" s="5">
        <f t="shared" si="149"/>
        <v>34.444444444444443</v>
      </c>
      <c r="Q2426" t="s">
        <v>8337</v>
      </c>
      <c r="R2426" t="s">
        <v>8338</v>
      </c>
      <c r="S2426" s="6">
        <f t="shared" si="150"/>
        <v>41909.892453703702</v>
      </c>
      <c r="T2426" s="7">
        <f t="shared" si="151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8283</v>
      </c>
      <c r="O2427" s="8">
        <f t="shared" si="148"/>
        <v>3500</v>
      </c>
      <c r="P2427" s="5">
        <f t="shared" si="149"/>
        <v>1</v>
      </c>
      <c r="Q2427" t="s">
        <v>8337</v>
      </c>
      <c r="R2427" t="s">
        <v>8338</v>
      </c>
      <c r="S2427" s="6">
        <f t="shared" si="150"/>
        <v>42502.913761574076</v>
      </c>
      <c r="T2427" s="7">
        <f t="shared" si="151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8283</v>
      </c>
      <c r="O2428" s="8" t="e">
        <f t="shared" si="148"/>
        <v>#DIV/0!</v>
      </c>
      <c r="P2428" s="5" t="e">
        <f t="shared" si="149"/>
        <v>#DIV/0!</v>
      </c>
      <c r="Q2428" t="s">
        <v>8337</v>
      </c>
      <c r="R2428" t="s">
        <v>8338</v>
      </c>
      <c r="S2428" s="6">
        <f t="shared" si="150"/>
        <v>42164.170046296291</v>
      </c>
      <c r="T2428" s="7">
        <f t="shared" si="151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8283</v>
      </c>
      <c r="O2429" s="8">
        <f t="shared" si="148"/>
        <v>50000</v>
      </c>
      <c r="P2429" s="5">
        <f t="shared" si="149"/>
        <v>1</v>
      </c>
      <c r="Q2429" t="s">
        <v>8337</v>
      </c>
      <c r="R2429" t="s">
        <v>8338</v>
      </c>
      <c r="S2429" s="6">
        <f t="shared" si="150"/>
        <v>42412.318668981476</v>
      </c>
      <c r="T2429" s="7">
        <f t="shared" si="151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8283</v>
      </c>
      <c r="O2430" s="8">
        <f t="shared" si="148"/>
        <v>35000</v>
      </c>
      <c r="P2430" s="5">
        <f t="shared" si="149"/>
        <v>1</v>
      </c>
      <c r="Q2430" t="s">
        <v>8337</v>
      </c>
      <c r="R2430" t="s">
        <v>8338</v>
      </c>
      <c r="S2430" s="6">
        <f t="shared" si="150"/>
        <v>42045.784155092595</v>
      </c>
      <c r="T2430" s="7">
        <f t="shared" si="151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8283</v>
      </c>
      <c r="O2431" s="8">
        <f t="shared" si="148"/>
        <v>69.825436408977552</v>
      </c>
      <c r="P2431" s="5">
        <f t="shared" si="149"/>
        <v>501.25</v>
      </c>
      <c r="Q2431" t="s">
        <v>8337</v>
      </c>
      <c r="R2431" t="s">
        <v>8338</v>
      </c>
      <c r="S2431" s="6">
        <f t="shared" si="150"/>
        <v>42734.879236111112</v>
      </c>
      <c r="T2431" s="7">
        <f t="shared" si="151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8283</v>
      </c>
      <c r="O2432" s="8">
        <f t="shared" si="148"/>
        <v>142.85714285714286</v>
      </c>
      <c r="P2432" s="5">
        <f t="shared" si="149"/>
        <v>10.5</v>
      </c>
      <c r="Q2432" t="s">
        <v>8337</v>
      </c>
      <c r="R2432" t="s">
        <v>8338</v>
      </c>
      <c r="S2432" s="6">
        <f t="shared" si="150"/>
        <v>42382.130833333329</v>
      </c>
      <c r="T2432" s="7">
        <f t="shared" si="151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8283</v>
      </c>
      <c r="O2433" s="8">
        <f t="shared" si="148"/>
        <v>50000</v>
      </c>
      <c r="P2433" s="5">
        <f t="shared" si="149"/>
        <v>1</v>
      </c>
      <c r="Q2433" t="s">
        <v>8337</v>
      </c>
      <c r="R2433" t="s">
        <v>8338</v>
      </c>
      <c r="S2433" s="6">
        <f t="shared" si="150"/>
        <v>42489.099687499998</v>
      </c>
      <c r="T2433" s="7">
        <f t="shared" si="151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8283</v>
      </c>
      <c r="O2434" s="8">
        <f t="shared" si="148"/>
        <v>7000</v>
      </c>
      <c r="P2434" s="5">
        <f t="shared" si="149"/>
        <v>1</v>
      </c>
      <c r="Q2434" t="s">
        <v>8337</v>
      </c>
      <c r="R2434" t="s">
        <v>8338</v>
      </c>
      <c r="S2434" s="6">
        <f t="shared" si="150"/>
        <v>42041.218715277777</v>
      </c>
      <c r="T2434" s="7">
        <f t="shared" si="151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8283</v>
      </c>
      <c r="O2435" s="8" t="e">
        <f t="shared" ref="O2435:O2498" si="152">D2435/E2435</f>
        <v>#DIV/0!</v>
      </c>
      <c r="P2435" s="5" t="e">
        <f t="shared" ref="P2435:P2498" si="153">E2435/L2435</f>
        <v>#DIV/0!</v>
      </c>
      <c r="Q2435" t="s">
        <v>8337</v>
      </c>
      <c r="R2435" t="s">
        <v>8338</v>
      </c>
      <c r="S2435" s="6">
        <f t="shared" ref="S2435:S2498" si="154">(((J2435/60)/60)/24)+DATE(1970,1,1)</f>
        <v>42397.89980324074</v>
      </c>
      <c r="T2435" s="7">
        <f t="shared" ref="T2435:T2498" si="155">(((I2435/60)/60)/24)+DATE(1970,1,1)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8283</v>
      </c>
      <c r="O2436" s="8">
        <f t="shared" si="152"/>
        <v>769.23076923076928</v>
      </c>
      <c r="P2436" s="5">
        <f t="shared" si="153"/>
        <v>13</v>
      </c>
      <c r="Q2436" t="s">
        <v>8337</v>
      </c>
      <c r="R2436" t="s">
        <v>8338</v>
      </c>
      <c r="S2436" s="6">
        <f t="shared" si="154"/>
        <v>42180.18604166666</v>
      </c>
      <c r="T2436" s="7">
        <f t="shared" si="155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8283</v>
      </c>
      <c r="O2437" s="8">
        <f t="shared" si="152"/>
        <v>204.24836601307189</v>
      </c>
      <c r="P2437" s="5">
        <f t="shared" si="153"/>
        <v>306</v>
      </c>
      <c r="Q2437" t="s">
        <v>8337</v>
      </c>
      <c r="R2437" t="s">
        <v>8338</v>
      </c>
      <c r="S2437" s="6">
        <f t="shared" si="154"/>
        <v>42252.277615740735</v>
      </c>
      <c r="T2437" s="7">
        <f t="shared" si="155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8283</v>
      </c>
      <c r="O2438" s="8">
        <f t="shared" si="152"/>
        <v>2600</v>
      </c>
      <c r="P2438" s="5">
        <f t="shared" si="153"/>
        <v>22.5</v>
      </c>
      <c r="Q2438" t="s">
        <v>8337</v>
      </c>
      <c r="R2438" t="s">
        <v>8338</v>
      </c>
      <c r="S2438" s="6">
        <f t="shared" si="154"/>
        <v>42338.615393518514</v>
      </c>
      <c r="T2438" s="7">
        <f t="shared" si="155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8283</v>
      </c>
      <c r="O2439" s="8" t="e">
        <f t="shared" si="152"/>
        <v>#DIV/0!</v>
      </c>
      <c r="P2439" s="5" t="e">
        <f t="shared" si="153"/>
        <v>#DIV/0!</v>
      </c>
      <c r="Q2439" t="s">
        <v>8337</v>
      </c>
      <c r="R2439" t="s">
        <v>8338</v>
      </c>
      <c r="S2439" s="6">
        <f t="shared" si="154"/>
        <v>42031.965138888889</v>
      </c>
      <c r="T2439" s="7">
        <f t="shared" si="155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8283</v>
      </c>
      <c r="O2440" s="8">
        <f t="shared" si="152"/>
        <v>300</v>
      </c>
      <c r="P2440" s="5">
        <f t="shared" si="153"/>
        <v>50</v>
      </c>
      <c r="Q2440" t="s">
        <v>8337</v>
      </c>
      <c r="R2440" t="s">
        <v>8338</v>
      </c>
      <c r="S2440" s="6">
        <f t="shared" si="154"/>
        <v>42285.91506944444</v>
      </c>
      <c r="T2440" s="7">
        <f t="shared" si="155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8283</v>
      </c>
      <c r="O2441" s="8" t="e">
        <f t="shared" si="152"/>
        <v>#DIV/0!</v>
      </c>
      <c r="P2441" s="5" t="e">
        <f t="shared" si="153"/>
        <v>#DIV/0!</v>
      </c>
      <c r="Q2441" t="s">
        <v>8337</v>
      </c>
      <c r="R2441" t="s">
        <v>8338</v>
      </c>
      <c r="S2441" s="6">
        <f t="shared" si="154"/>
        <v>42265.818622685183</v>
      </c>
      <c r="T2441" s="7">
        <f t="shared" si="155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8283</v>
      </c>
      <c r="O2442" s="8">
        <f t="shared" si="152"/>
        <v>500</v>
      </c>
      <c r="P2442" s="5">
        <f t="shared" si="153"/>
        <v>5</v>
      </c>
      <c r="Q2442" t="s">
        <v>8337</v>
      </c>
      <c r="R2442" t="s">
        <v>8338</v>
      </c>
      <c r="S2442" s="6">
        <f t="shared" si="154"/>
        <v>42383.899456018517</v>
      </c>
      <c r="T2442" s="7">
        <f t="shared" si="155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8297</v>
      </c>
      <c r="O2443" s="8">
        <f t="shared" si="152"/>
        <v>0.9269558769002596</v>
      </c>
      <c r="P2443" s="5">
        <f t="shared" si="153"/>
        <v>74.22935779816514</v>
      </c>
      <c r="Q2443" t="s">
        <v>8337</v>
      </c>
      <c r="R2443" t="s">
        <v>8353</v>
      </c>
      <c r="S2443" s="6">
        <f t="shared" si="154"/>
        <v>42187.125625000001</v>
      </c>
      <c r="T2443" s="7">
        <f t="shared" si="155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8297</v>
      </c>
      <c r="O2444" s="8">
        <f t="shared" si="152"/>
        <v>0.79401839475947855</v>
      </c>
      <c r="P2444" s="5">
        <f t="shared" si="153"/>
        <v>81.252688172043008</v>
      </c>
      <c r="Q2444" t="s">
        <v>8337</v>
      </c>
      <c r="R2444" t="s">
        <v>8353</v>
      </c>
      <c r="S2444" s="6">
        <f t="shared" si="154"/>
        <v>42052.666990740734</v>
      </c>
      <c r="T2444" s="7">
        <f t="shared" si="155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8297</v>
      </c>
      <c r="O2445" s="8">
        <f t="shared" si="152"/>
        <v>0.49379070532817454</v>
      </c>
      <c r="P2445" s="5">
        <f t="shared" si="153"/>
        <v>130.23469453376205</v>
      </c>
      <c r="Q2445" t="s">
        <v>8337</v>
      </c>
      <c r="R2445" t="s">
        <v>8353</v>
      </c>
      <c r="S2445" s="6">
        <f t="shared" si="154"/>
        <v>41836.625254629631</v>
      </c>
      <c r="T2445" s="7">
        <f t="shared" si="155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8297</v>
      </c>
      <c r="O2446" s="8">
        <f t="shared" si="152"/>
        <v>0.92081031307550643</v>
      </c>
      <c r="P2446" s="5">
        <f t="shared" si="153"/>
        <v>53.409836065573771</v>
      </c>
      <c r="Q2446" t="s">
        <v>8337</v>
      </c>
      <c r="R2446" t="s">
        <v>8353</v>
      </c>
      <c r="S2446" s="6">
        <f t="shared" si="154"/>
        <v>42485.754525462966</v>
      </c>
      <c r="T2446" s="7">
        <f t="shared" si="155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8297</v>
      </c>
      <c r="O2447" s="8">
        <f t="shared" si="152"/>
        <v>0.57870370370370372</v>
      </c>
      <c r="P2447" s="5">
        <f t="shared" si="153"/>
        <v>75.130434782608702</v>
      </c>
      <c r="Q2447" t="s">
        <v>8337</v>
      </c>
      <c r="R2447" t="s">
        <v>8353</v>
      </c>
      <c r="S2447" s="6">
        <f t="shared" si="154"/>
        <v>42243.190057870372</v>
      </c>
      <c r="T2447" s="7">
        <f t="shared" si="155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8297</v>
      </c>
      <c r="O2448" s="8">
        <f t="shared" si="152"/>
        <v>0.59530896535301825</v>
      </c>
      <c r="P2448" s="5">
        <f t="shared" si="153"/>
        <v>75.666666666666671</v>
      </c>
      <c r="Q2448" t="s">
        <v>8337</v>
      </c>
      <c r="R2448" t="s">
        <v>8353</v>
      </c>
      <c r="S2448" s="6">
        <f t="shared" si="154"/>
        <v>42670.602673611109</v>
      </c>
      <c r="T2448" s="7">
        <f t="shared" si="155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8297</v>
      </c>
      <c r="O2449" s="8">
        <f t="shared" si="152"/>
        <v>0.23408239700374531</v>
      </c>
      <c r="P2449" s="5">
        <f t="shared" si="153"/>
        <v>31.691394658753708</v>
      </c>
      <c r="Q2449" t="s">
        <v>8337</v>
      </c>
      <c r="R2449" t="s">
        <v>8353</v>
      </c>
      <c r="S2449" s="6">
        <f t="shared" si="154"/>
        <v>42654.469826388886</v>
      </c>
      <c r="T2449" s="7">
        <f t="shared" si="155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8297</v>
      </c>
      <c r="O2450" s="8">
        <f t="shared" si="152"/>
        <v>0.93023255813953487</v>
      </c>
      <c r="P2450" s="5">
        <f t="shared" si="153"/>
        <v>47.777777777777779</v>
      </c>
      <c r="Q2450" t="s">
        <v>8337</v>
      </c>
      <c r="R2450" t="s">
        <v>8353</v>
      </c>
      <c r="S2450" s="6">
        <f t="shared" si="154"/>
        <v>42607.316122685181</v>
      </c>
      <c r="T2450" s="7">
        <f t="shared" si="155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8297</v>
      </c>
      <c r="O2451" s="8">
        <f t="shared" si="152"/>
        <v>0.92592592592592593</v>
      </c>
      <c r="P2451" s="5">
        <f t="shared" si="153"/>
        <v>90</v>
      </c>
      <c r="Q2451" t="s">
        <v>8337</v>
      </c>
      <c r="R2451" t="s">
        <v>8353</v>
      </c>
      <c r="S2451" s="6">
        <f t="shared" si="154"/>
        <v>41943.142534722225</v>
      </c>
      <c r="T2451" s="7">
        <f t="shared" si="155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8297</v>
      </c>
      <c r="O2452" s="8">
        <f t="shared" si="152"/>
        <v>0.98489628713797672</v>
      </c>
      <c r="P2452" s="5">
        <f t="shared" si="153"/>
        <v>149.31401960784314</v>
      </c>
      <c r="Q2452" t="s">
        <v>8337</v>
      </c>
      <c r="R2452" t="s">
        <v>8353</v>
      </c>
      <c r="S2452" s="6">
        <f t="shared" si="154"/>
        <v>41902.07240740741</v>
      </c>
      <c r="T2452" s="7">
        <f t="shared" si="155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8297</v>
      </c>
      <c r="O2453" s="8">
        <f t="shared" si="152"/>
        <v>0.86617583369423989</v>
      </c>
      <c r="P2453" s="5">
        <f t="shared" si="153"/>
        <v>62.06989247311828</v>
      </c>
      <c r="Q2453" t="s">
        <v>8337</v>
      </c>
      <c r="R2453" t="s">
        <v>8353</v>
      </c>
      <c r="S2453" s="6">
        <f t="shared" si="154"/>
        <v>42779.908449074079</v>
      </c>
      <c r="T2453" s="7">
        <f t="shared" si="155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8297</v>
      </c>
      <c r="O2454" s="8">
        <f t="shared" si="152"/>
        <v>0.74906367041198507</v>
      </c>
      <c r="P2454" s="5">
        <f t="shared" si="153"/>
        <v>53.4</v>
      </c>
      <c r="Q2454" t="s">
        <v>8337</v>
      </c>
      <c r="R2454" t="s">
        <v>8353</v>
      </c>
      <c r="S2454" s="6">
        <f t="shared" si="154"/>
        <v>42338.84375</v>
      </c>
      <c r="T2454" s="7">
        <f t="shared" si="155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8297</v>
      </c>
      <c r="O2455" s="8">
        <f t="shared" si="152"/>
        <v>0.64641241111829351</v>
      </c>
      <c r="P2455" s="5">
        <f t="shared" si="153"/>
        <v>69.268656716417908</v>
      </c>
      <c r="Q2455" t="s">
        <v>8337</v>
      </c>
      <c r="R2455" t="s">
        <v>8353</v>
      </c>
      <c r="S2455" s="6">
        <f t="shared" si="154"/>
        <v>42738.692233796297</v>
      </c>
      <c r="T2455" s="7">
        <f t="shared" si="155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8297</v>
      </c>
      <c r="O2456" s="8">
        <f t="shared" si="152"/>
        <v>0.99161378059836813</v>
      </c>
      <c r="P2456" s="5">
        <f t="shared" si="153"/>
        <v>271.50769230769231</v>
      </c>
      <c r="Q2456" t="s">
        <v>8337</v>
      </c>
      <c r="R2456" t="s">
        <v>8353</v>
      </c>
      <c r="S2456" s="6">
        <f t="shared" si="154"/>
        <v>42770.201481481476</v>
      </c>
      <c r="T2456" s="7">
        <f t="shared" si="155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8297</v>
      </c>
      <c r="O2457" s="8">
        <f t="shared" si="152"/>
        <v>0.5494505494505495</v>
      </c>
      <c r="P2457" s="5">
        <f t="shared" si="153"/>
        <v>34.125</v>
      </c>
      <c r="Q2457" t="s">
        <v>8337</v>
      </c>
      <c r="R2457" t="s">
        <v>8353</v>
      </c>
      <c r="S2457" s="6">
        <f t="shared" si="154"/>
        <v>42452.781828703708</v>
      </c>
      <c r="T2457" s="7">
        <f t="shared" si="155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8297</v>
      </c>
      <c r="O2458" s="8">
        <f t="shared" si="152"/>
        <v>0.5528934758569849</v>
      </c>
      <c r="P2458" s="5">
        <f t="shared" si="153"/>
        <v>40.492537313432834</v>
      </c>
      <c r="Q2458" t="s">
        <v>8337</v>
      </c>
      <c r="R2458" t="s">
        <v>8353</v>
      </c>
      <c r="S2458" s="6">
        <f t="shared" si="154"/>
        <v>42761.961099537039</v>
      </c>
      <c r="T2458" s="7">
        <f t="shared" si="155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8297</v>
      </c>
      <c r="O2459" s="8">
        <f t="shared" si="152"/>
        <v>0.97747556311092221</v>
      </c>
      <c r="P2459" s="5">
        <f t="shared" si="153"/>
        <v>189.75806451612902</v>
      </c>
      <c r="Q2459" t="s">
        <v>8337</v>
      </c>
      <c r="R2459" t="s">
        <v>8353</v>
      </c>
      <c r="S2459" s="6">
        <f t="shared" si="154"/>
        <v>42423.602500000001</v>
      </c>
      <c r="T2459" s="7">
        <f t="shared" si="155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8297</v>
      </c>
      <c r="O2460" s="8">
        <f t="shared" si="152"/>
        <v>0.9076057360682519</v>
      </c>
      <c r="P2460" s="5">
        <f t="shared" si="153"/>
        <v>68.862499999999997</v>
      </c>
      <c r="Q2460" t="s">
        <v>8337</v>
      </c>
      <c r="R2460" t="s">
        <v>8353</v>
      </c>
      <c r="S2460" s="6">
        <f t="shared" si="154"/>
        <v>42495.871736111112</v>
      </c>
      <c r="T2460" s="7">
        <f t="shared" si="155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8297</v>
      </c>
      <c r="O2461" s="8">
        <f t="shared" si="152"/>
        <v>0.97799511002444983</v>
      </c>
      <c r="P2461" s="5">
        <f t="shared" si="153"/>
        <v>108.77659574468085</v>
      </c>
      <c r="Q2461" t="s">
        <v>8337</v>
      </c>
      <c r="R2461" t="s">
        <v>8353</v>
      </c>
      <c r="S2461" s="6">
        <f t="shared" si="154"/>
        <v>42407.637557870374</v>
      </c>
      <c r="T2461" s="7">
        <f t="shared" si="155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8297</v>
      </c>
      <c r="O2462" s="8">
        <f t="shared" si="152"/>
        <v>0.99217929263452787</v>
      </c>
      <c r="P2462" s="5">
        <f t="shared" si="153"/>
        <v>125.98529411764706</v>
      </c>
      <c r="Q2462" t="s">
        <v>8337</v>
      </c>
      <c r="R2462" t="s">
        <v>8353</v>
      </c>
      <c r="S2462" s="6">
        <f t="shared" si="154"/>
        <v>42704.187118055561</v>
      </c>
      <c r="T2462" s="7">
        <f t="shared" si="155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8278</v>
      </c>
      <c r="O2463" s="8">
        <f t="shared" si="152"/>
        <v>0.96339113680154143</v>
      </c>
      <c r="P2463" s="5">
        <f t="shared" si="153"/>
        <v>90.523255813953483</v>
      </c>
      <c r="Q2463" t="s">
        <v>8326</v>
      </c>
      <c r="R2463" t="s">
        <v>8330</v>
      </c>
      <c r="S2463" s="6">
        <f t="shared" si="154"/>
        <v>40784.012696759259</v>
      </c>
      <c r="T2463" s="7">
        <f t="shared" si="155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8278</v>
      </c>
      <c r="O2464" s="8">
        <f t="shared" si="152"/>
        <v>0.90327436958976293</v>
      </c>
      <c r="P2464" s="5">
        <f t="shared" si="153"/>
        <v>28.880434782608695</v>
      </c>
      <c r="Q2464" t="s">
        <v>8326</v>
      </c>
      <c r="R2464" t="s">
        <v>8330</v>
      </c>
      <c r="S2464" s="6">
        <f t="shared" si="154"/>
        <v>41089.186296296299</v>
      </c>
      <c r="T2464" s="7">
        <f t="shared" si="155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8278</v>
      </c>
      <c r="O2465" s="8">
        <f t="shared" si="152"/>
        <v>0.86021505376344087</v>
      </c>
      <c r="P2465" s="5">
        <f t="shared" si="153"/>
        <v>31</v>
      </c>
      <c r="Q2465" t="s">
        <v>8326</v>
      </c>
      <c r="R2465" t="s">
        <v>8330</v>
      </c>
      <c r="S2465" s="6">
        <f t="shared" si="154"/>
        <v>41341.111400462964</v>
      </c>
      <c r="T2465" s="7">
        <f t="shared" si="155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8278</v>
      </c>
      <c r="O2466" s="8">
        <f t="shared" si="152"/>
        <v>0.90009000900090008</v>
      </c>
      <c r="P2466" s="5">
        <f t="shared" si="153"/>
        <v>51.674418604651166</v>
      </c>
      <c r="Q2466" t="s">
        <v>8326</v>
      </c>
      <c r="R2466" t="s">
        <v>8330</v>
      </c>
      <c r="S2466" s="6">
        <f t="shared" si="154"/>
        <v>42248.90042824074</v>
      </c>
      <c r="T2466" s="7">
        <f t="shared" si="155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8278</v>
      </c>
      <c r="O2467" s="8">
        <f t="shared" si="152"/>
        <v>0.55511498810467885</v>
      </c>
      <c r="P2467" s="5">
        <f t="shared" si="153"/>
        <v>26.270833333333332</v>
      </c>
      <c r="Q2467" t="s">
        <v>8326</v>
      </c>
      <c r="R2467" t="s">
        <v>8330</v>
      </c>
      <c r="S2467" s="6">
        <f t="shared" si="154"/>
        <v>41145.719305555554</v>
      </c>
      <c r="T2467" s="7">
        <f t="shared" si="155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8278</v>
      </c>
      <c r="O2468" s="8">
        <f t="shared" si="152"/>
        <v>1</v>
      </c>
      <c r="P2468" s="5">
        <f t="shared" si="153"/>
        <v>48.07692307692308</v>
      </c>
      <c r="Q2468" t="s">
        <v>8326</v>
      </c>
      <c r="R2468" t="s">
        <v>8330</v>
      </c>
      <c r="S2468" s="6">
        <f t="shared" si="154"/>
        <v>41373.102465277778</v>
      </c>
      <c r="T2468" s="7">
        <f t="shared" si="155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8278</v>
      </c>
      <c r="O2469" s="8">
        <f t="shared" si="152"/>
        <v>0.84388185654008441</v>
      </c>
      <c r="P2469" s="5">
        <f t="shared" si="153"/>
        <v>27.558139534883722</v>
      </c>
      <c r="Q2469" t="s">
        <v>8326</v>
      </c>
      <c r="R2469" t="s">
        <v>8330</v>
      </c>
      <c r="S2469" s="6">
        <f t="shared" si="154"/>
        <v>41025.874201388891</v>
      </c>
      <c r="T2469" s="7">
        <f t="shared" si="155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8278</v>
      </c>
      <c r="O2470" s="8">
        <f t="shared" si="152"/>
        <v>0.93268791329733147</v>
      </c>
      <c r="P2470" s="5">
        <f t="shared" si="153"/>
        <v>36.97137931034483</v>
      </c>
      <c r="Q2470" t="s">
        <v>8326</v>
      </c>
      <c r="R2470" t="s">
        <v>8330</v>
      </c>
      <c r="S2470" s="6">
        <f t="shared" si="154"/>
        <v>41174.154178240737</v>
      </c>
      <c r="T2470" s="7">
        <f t="shared" si="155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8278</v>
      </c>
      <c r="O2471" s="8">
        <f t="shared" si="152"/>
        <v>0.87976539589442815</v>
      </c>
      <c r="P2471" s="5">
        <f t="shared" si="153"/>
        <v>29.021276595744681</v>
      </c>
      <c r="Q2471" t="s">
        <v>8326</v>
      </c>
      <c r="R2471" t="s">
        <v>8330</v>
      </c>
      <c r="S2471" s="6">
        <f t="shared" si="154"/>
        <v>40557.429733796293</v>
      </c>
      <c r="T2471" s="7">
        <f t="shared" si="155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8278</v>
      </c>
      <c r="O2472" s="8">
        <f t="shared" si="152"/>
        <v>0.96933038656895809</v>
      </c>
      <c r="P2472" s="5">
        <f t="shared" si="153"/>
        <v>28.65666666666667</v>
      </c>
      <c r="Q2472" t="s">
        <v>8326</v>
      </c>
      <c r="R2472" t="s">
        <v>8330</v>
      </c>
      <c r="S2472" s="6">
        <f t="shared" si="154"/>
        <v>41023.07471064815</v>
      </c>
      <c r="T2472" s="7">
        <f t="shared" si="155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8278</v>
      </c>
      <c r="O2473" s="8">
        <f t="shared" si="152"/>
        <v>0.78125</v>
      </c>
      <c r="P2473" s="5">
        <f t="shared" si="153"/>
        <v>37.647058823529413</v>
      </c>
      <c r="Q2473" t="s">
        <v>8326</v>
      </c>
      <c r="R2473" t="s">
        <v>8330</v>
      </c>
      <c r="S2473" s="6">
        <f t="shared" si="154"/>
        <v>40893.992962962962</v>
      </c>
      <c r="T2473" s="7">
        <f t="shared" si="155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8278</v>
      </c>
      <c r="O2474" s="8">
        <f t="shared" si="152"/>
        <v>0.73659254254067463</v>
      </c>
      <c r="P2474" s="5">
        <f t="shared" si="153"/>
        <v>97.904038461538462</v>
      </c>
      <c r="Q2474" t="s">
        <v>8326</v>
      </c>
      <c r="R2474" t="s">
        <v>8330</v>
      </c>
      <c r="S2474" s="6">
        <f t="shared" si="154"/>
        <v>40354.11550925926</v>
      </c>
      <c r="T2474" s="7">
        <f t="shared" si="155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8278</v>
      </c>
      <c r="O2475" s="8">
        <f t="shared" si="152"/>
        <v>1</v>
      </c>
      <c r="P2475" s="5">
        <f t="shared" si="153"/>
        <v>42.553191489361701</v>
      </c>
      <c r="Q2475" t="s">
        <v>8326</v>
      </c>
      <c r="R2475" t="s">
        <v>8330</v>
      </c>
      <c r="S2475" s="6">
        <f t="shared" si="154"/>
        <v>41193.748483796298</v>
      </c>
      <c r="T2475" s="7">
        <f t="shared" si="155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8278</v>
      </c>
      <c r="O2476" s="8">
        <f t="shared" si="152"/>
        <v>0.99996400129595331</v>
      </c>
      <c r="P2476" s="5">
        <f t="shared" si="153"/>
        <v>131.58368421052631</v>
      </c>
      <c r="Q2476" t="s">
        <v>8326</v>
      </c>
      <c r="R2476" t="s">
        <v>8330</v>
      </c>
      <c r="S2476" s="6">
        <f t="shared" si="154"/>
        <v>40417.011296296296</v>
      </c>
      <c r="T2476" s="7">
        <f t="shared" si="155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8278</v>
      </c>
      <c r="O2477" s="8">
        <f t="shared" si="152"/>
        <v>0.95492742551566079</v>
      </c>
      <c r="P2477" s="5">
        <f t="shared" si="153"/>
        <v>32.320987654320987</v>
      </c>
      <c r="Q2477" t="s">
        <v>8326</v>
      </c>
      <c r="R2477" t="s">
        <v>8330</v>
      </c>
      <c r="S2477" s="6">
        <f t="shared" si="154"/>
        <v>40310.287673611114</v>
      </c>
      <c r="T2477" s="7">
        <f t="shared" si="155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8278</v>
      </c>
      <c r="O2478" s="8">
        <f t="shared" si="152"/>
        <v>0.95217691447070874</v>
      </c>
      <c r="P2478" s="5">
        <f t="shared" si="153"/>
        <v>61.103999999999999</v>
      </c>
      <c r="Q2478" t="s">
        <v>8326</v>
      </c>
      <c r="R2478" t="s">
        <v>8330</v>
      </c>
      <c r="S2478" s="6">
        <f t="shared" si="154"/>
        <v>41913.328356481477</v>
      </c>
      <c r="T2478" s="7">
        <f t="shared" si="155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8278</v>
      </c>
      <c r="O2479" s="8">
        <f t="shared" si="152"/>
        <v>0.58365758754863817</v>
      </c>
      <c r="P2479" s="5">
        <f t="shared" si="153"/>
        <v>31.341463414634145</v>
      </c>
      <c r="Q2479" t="s">
        <v>8326</v>
      </c>
      <c r="R2479" t="s">
        <v>8330</v>
      </c>
      <c r="S2479" s="6">
        <f t="shared" si="154"/>
        <v>41088.691493055558</v>
      </c>
      <c r="T2479" s="7">
        <f t="shared" si="155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8278</v>
      </c>
      <c r="O2480" s="8">
        <f t="shared" si="152"/>
        <v>0.78431372549019607</v>
      </c>
      <c r="P2480" s="5">
        <f t="shared" si="153"/>
        <v>129.1139240506329</v>
      </c>
      <c r="Q2480" t="s">
        <v>8326</v>
      </c>
      <c r="R2480" t="s">
        <v>8330</v>
      </c>
      <c r="S2480" s="6">
        <f t="shared" si="154"/>
        <v>41257.950381944444</v>
      </c>
      <c r="T2480" s="7">
        <f t="shared" si="155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8278</v>
      </c>
      <c r="O2481" s="8">
        <f t="shared" si="152"/>
        <v>0.74938176004796042</v>
      </c>
      <c r="P2481" s="5">
        <f t="shared" si="153"/>
        <v>25.020624999999999</v>
      </c>
      <c r="Q2481" t="s">
        <v>8326</v>
      </c>
      <c r="R2481" t="s">
        <v>8330</v>
      </c>
      <c r="S2481" s="6">
        <f t="shared" si="154"/>
        <v>41107.726782407408</v>
      </c>
      <c r="T2481" s="7">
        <f t="shared" si="155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8278</v>
      </c>
      <c r="O2482" s="8">
        <f t="shared" si="152"/>
        <v>1</v>
      </c>
      <c r="P2482" s="5">
        <f t="shared" si="153"/>
        <v>250</v>
      </c>
      <c r="Q2482" t="s">
        <v>8326</v>
      </c>
      <c r="R2482" t="s">
        <v>8330</v>
      </c>
      <c r="S2482" s="6">
        <f t="shared" si="154"/>
        <v>42227.936157407406</v>
      </c>
      <c r="T2482" s="7">
        <f t="shared" si="155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8278</v>
      </c>
      <c r="O2483" s="8">
        <f t="shared" si="152"/>
        <v>0.88565330215833715</v>
      </c>
      <c r="P2483" s="5">
        <f t="shared" si="153"/>
        <v>47.541473684210523</v>
      </c>
      <c r="Q2483" t="s">
        <v>8326</v>
      </c>
      <c r="R2483" t="s">
        <v>8330</v>
      </c>
      <c r="S2483" s="6">
        <f t="shared" si="154"/>
        <v>40999.645925925928</v>
      </c>
      <c r="T2483" s="7">
        <f t="shared" si="155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8278</v>
      </c>
      <c r="O2484" s="8">
        <f t="shared" si="152"/>
        <v>0.99900099900099903</v>
      </c>
      <c r="P2484" s="5">
        <f t="shared" si="153"/>
        <v>40.04</v>
      </c>
      <c r="Q2484" t="s">
        <v>8326</v>
      </c>
      <c r="R2484" t="s">
        <v>8330</v>
      </c>
      <c r="S2484" s="6">
        <f t="shared" si="154"/>
        <v>40711.782210648147</v>
      </c>
      <c r="T2484" s="7">
        <f t="shared" si="155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8278</v>
      </c>
      <c r="O2485" s="8">
        <f t="shared" si="152"/>
        <v>0.87929656274980017</v>
      </c>
      <c r="P2485" s="5">
        <f t="shared" si="153"/>
        <v>65.84210526315789</v>
      </c>
      <c r="Q2485" t="s">
        <v>8326</v>
      </c>
      <c r="R2485" t="s">
        <v>8330</v>
      </c>
      <c r="S2485" s="6">
        <f t="shared" si="154"/>
        <v>40970.750034722223</v>
      </c>
      <c r="T2485" s="7">
        <f t="shared" si="155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8278</v>
      </c>
      <c r="O2486" s="8">
        <f t="shared" si="152"/>
        <v>0.83810052896116249</v>
      </c>
      <c r="P2486" s="5">
        <f t="shared" si="153"/>
        <v>46.401222222222216</v>
      </c>
      <c r="Q2486" t="s">
        <v>8326</v>
      </c>
      <c r="R2486" t="s">
        <v>8330</v>
      </c>
      <c r="S2486" s="6">
        <f t="shared" si="154"/>
        <v>40771.916701388887</v>
      </c>
      <c r="T2486" s="7">
        <f t="shared" si="155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8278</v>
      </c>
      <c r="O2487" s="8">
        <f t="shared" si="152"/>
        <v>0.96852300242130751</v>
      </c>
      <c r="P2487" s="5">
        <f t="shared" si="153"/>
        <v>50.365853658536587</v>
      </c>
      <c r="Q2487" t="s">
        <v>8326</v>
      </c>
      <c r="R2487" t="s">
        <v>8330</v>
      </c>
      <c r="S2487" s="6">
        <f t="shared" si="154"/>
        <v>40793.998599537037</v>
      </c>
      <c r="T2487" s="7">
        <f t="shared" si="155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8278</v>
      </c>
      <c r="O2488" s="8">
        <f t="shared" si="152"/>
        <v>0.37641154328732745</v>
      </c>
      <c r="P2488" s="5">
        <f t="shared" si="153"/>
        <v>26.566666666666666</v>
      </c>
      <c r="Q2488" t="s">
        <v>8326</v>
      </c>
      <c r="R2488" t="s">
        <v>8330</v>
      </c>
      <c r="S2488" s="6">
        <f t="shared" si="154"/>
        <v>40991.708055555559</v>
      </c>
      <c r="T2488" s="7">
        <f t="shared" si="155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8278</v>
      </c>
      <c r="O2489" s="8">
        <f t="shared" si="152"/>
        <v>0.99949358991444337</v>
      </c>
      <c r="P2489" s="5">
        <f t="shared" si="153"/>
        <v>39.493684210526318</v>
      </c>
      <c r="Q2489" t="s">
        <v>8326</v>
      </c>
      <c r="R2489" t="s">
        <v>8330</v>
      </c>
      <c r="S2489" s="6">
        <f t="shared" si="154"/>
        <v>41026.083298611113</v>
      </c>
      <c r="T2489" s="7">
        <f t="shared" si="155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8278</v>
      </c>
      <c r="O2490" s="8">
        <f t="shared" si="152"/>
        <v>0.93720712277413309</v>
      </c>
      <c r="P2490" s="5">
        <f t="shared" si="153"/>
        <v>49.246153846153845</v>
      </c>
      <c r="Q2490" t="s">
        <v>8326</v>
      </c>
      <c r="R2490" t="s">
        <v>8330</v>
      </c>
      <c r="S2490" s="6">
        <f t="shared" si="154"/>
        <v>40833.633194444446</v>
      </c>
      <c r="T2490" s="7">
        <f t="shared" si="155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8278</v>
      </c>
      <c r="O2491" s="8">
        <f t="shared" si="152"/>
        <v>0.74810302447365606</v>
      </c>
      <c r="P2491" s="5">
        <f t="shared" si="153"/>
        <v>62.38</v>
      </c>
      <c r="Q2491" t="s">
        <v>8326</v>
      </c>
      <c r="R2491" t="s">
        <v>8330</v>
      </c>
      <c r="S2491" s="6">
        <f t="shared" si="154"/>
        <v>41373.690266203703</v>
      </c>
      <c r="T2491" s="7">
        <f t="shared" si="155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8278</v>
      </c>
      <c r="O2492" s="8">
        <f t="shared" si="152"/>
        <v>0.82372322899505768</v>
      </c>
      <c r="P2492" s="5">
        <f t="shared" si="153"/>
        <v>37.9375</v>
      </c>
      <c r="Q2492" t="s">
        <v>8326</v>
      </c>
      <c r="R2492" t="s">
        <v>8330</v>
      </c>
      <c r="S2492" s="6">
        <f t="shared" si="154"/>
        <v>41023.227731481478</v>
      </c>
      <c r="T2492" s="7">
        <f t="shared" si="155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8278</v>
      </c>
      <c r="O2493" s="8">
        <f t="shared" si="152"/>
        <v>0.96899224806201545</v>
      </c>
      <c r="P2493" s="5">
        <f t="shared" si="153"/>
        <v>51.6</v>
      </c>
      <c r="Q2493" t="s">
        <v>8326</v>
      </c>
      <c r="R2493" t="s">
        <v>8330</v>
      </c>
      <c r="S2493" s="6">
        <f t="shared" si="154"/>
        <v>40542.839282407411</v>
      </c>
      <c r="T2493" s="7">
        <f t="shared" si="155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8278</v>
      </c>
      <c r="O2494" s="8">
        <f t="shared" si="152"/>
        <v>0.8</v>
      </c>
      <c r="P2494" s="5">
        <f t="shared" si="153"/>
        <v>27.777777777777779</v>
      </c>
      <c r="Q2494" t="s">
        <v>8326</v>
      </c>
      <c r="R2494" t="s">
        <v>8330</v>
      </c>
      <c r="S2494" s="6">
        <f t="shared" si="154"/>
        <v>41024.985972222225</v>
      </c>
      <c r="T2494" s="7">
        <f t="shared" si="155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8278</v>
      </c>
      <c r="O2495" s="8">
        <f t="shared" si="152"/>
        <v>0.77700077700077697</v>
      </c>
      <c r="P2495" s="5">
        <f t="shared" si="153"/>
        <v>99.382239382239376</v>
      </c>
      <c r="Q2495" t="s">
        <v>8326</v>
      </c>
      <c r="R2495" t="s">
        <v>8330</v>
      </c>
      <c r="S2495" s="6">
        <f t="shared" si="154"/>
        <v>41348.168287037035</v>
      </c>
      <c r="T2495" s="7">
        <f t="shared" si="155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8278</v>
      </c>
      <c r="O2496" s="8">
        <f t="shared" si="152"/>
        <v>0.9900467302056658</v>
      </c>
      <c r="P2496" s="5">
        <f t="shared" si="153"/>
        <v>38.848205128205123</v>
      </c>
      <c r="Q2496" t="s">
        <v>8326</v>
      </c>
      <c r="R2496" t="s">
        <v>8330</v>
      </c>
      <c r="S2496" s="6">
        <f t="shared" si="154"/>
        <v>41022.645185185182</v>
      </c>
      <c r="T2496" s="7">
        <f t="shared" si="155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8278</v>
      </c>
      <c r="O2497" s="8">
        <f t="shared" si="152"/>
        <v>0.78408823606283162</v>
      </c>
      <c r="P2497" s="5">
        <f t="shared" si="153"/>
        <v>45.548809523809524</v>
      </c>
      <c r="Q2497" t="s">
        <v>8326</v>
      </c>
      <c r="R2497" t="s">
        <v>8330</v>
      </c>
      <c r="S2497" s="6">
        <f t="shared" si="154"/>
        <v>41036.946469907409</v>
      </c>
      <c r="T2497" s="7">
        <f t="shared" si="155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8278</v>
      </c>
      <c r="O2498" s="8">
        <f t="shared" si="152"/>
        <v>1</v>
      </c>
      <c r="P2498" s="5">
        <f t="shared" si="153"/>
        <v>600</v>
      </c>
      <c r="Q2498" t="s">
        <v>8326</v>
      </c>
      <c r="R2498" t="s">
        <v>8330</v>
      </c>
      <c r="S2498" s="6">
        <f t="shared" si="154"/>
        <v>41327.996435185189</v>
      </c>
      <c r="T2498" s="7">
        <f t="shared" si="155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8278</v>
      </c>
      <c r="O2499" s="8">
        <f t="shared" ref="O2499:O2562" si="156">D2499/E2499</f>
        <v>0.88674886828675692</v>
      </c>
      <c r="P2499" s="5">
        <f t="shared" ref="P2499:P2562" si="157">E2499/L2499</f>
        <v>80.551071428571419</v>
      </c>
      <c r="Q2499" t="s">
        <v>8326</v>
      </c>
      <c r="R2499" t="s">
        <v>8330</v>
      </c>
      <c r="S2499" s="6">
        <f t="shared" ref="S2499:S2562" si="158">(((J2499/60)/60)/24)+DATE(1970,1,1)</f>
        <v>40730.878912037035</v>
      </c>
      <c r="T2499" s="7">
        <f t="shared" ref="T2499:T2562" si="159">(((I2499/60)/60)/24)+DATE(1970,1,1)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8278</v>
      </c>
      <c r="O2500" s="8">
        <f t="shared" si="156"/>
        <v>0.94696969696969702</v>
      </c>
      <c r="P2500" s="5">
        <f t="shared" si="157"/>
        <v>52.8</v>
      </c>
      <c r="Q2500" t="s">
        <v>8326</v>
      </c>
      <c r="R2500" t="s">
        <v>8330</v>
      </c>
      <c r="S2500" s="6">
        <f t="shared" si="158"/>
        <v>42017.967442129629</v>
      </c>
      <c r="T2500" s="7">
        <f t="shared" si="15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8278</v>
      </c>
      <c r="O2501" s="8">
        <f t="shared" si="156"/>
        <v>0.49352251696483651</v>
      </c>
      <c r="P2501" s="5">
        <f t="shared" si="157"/>
        <v>47.676470588235297</v>
      </c>
      <c r="Q2501" t="s">
        <v>8326</v>
      </c>
      <c r="R2501" t="s">
        <v>8330</v>
      </c>
      <c r="S2501" s="6">
        <f t="shared" si="158"/>
        <v>41226.648576388885</v>
      </c>
      <c r="T2501" s="7">
        <f t="shared" si="15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8278</v>
      </c>
      <c r="O2502" s="8">
        <f t="shared" si="156"/>
        <v>0.88235294117647056</v>
      </c>
      <c r="P2502" s="5">
        <f t="shared" si="157"/>
        <v>23.448275862068964</v>
      </c>
      <c r="Q2502" t="s">
        <v>8326</v>
      </c>
      <c r="R2502" t="s">
        <v>8330</v>
      </c>
      <c r="S2502" s="6">
        <f t="shared" si="158"/>
        <v>41053.772858796299</v>
      </c>
      <c r="T2502" s="7">
        <f t="shared" si="159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8298</v>
      </c>
      <c r="O2503" s="8">
        <f t="shared" si="156"/>
        <v>39.145907473309606</v>
      </c>
      <c r="P2503" s="5">
        <f t="shared" si="157"/>
        <v>40.142857142857146</v>
      </c>
      <c r="Q2503" t="s">
        <v>8337</v>
      </c>
      <c r="R2503" t="s">
        <v>8354</v>
      </c>
      <c r="S2503" s="6">
        <f t="shared" si="158"/>
        <v>42244.776666666665</v>
      </c>
      <c r="T2503" s="7">
        <f t="shared" si="159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8298</v>
      </c>
      <c r="O2504" s="8">
        <f t="shared" si="156"/>
        <v>1279.0697674418604</v>
      </c>
      <c r="P2504" s="5">
        <f t="shared" si="157"/>
        <v>17.2</v>
      </c>
      <c r="Q2504" t="s">
        <v>8337</v>
      </c>
      <c r="R2504" t="s">
        <v>8354</v>
      </c>
      <c r="S2504" s="6">
        <f t="shared" si="158"/>
        <v>41858.825439814813</v>
      </c>
      <c r="T2504" s="7">
        <f t="shared" si="15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8298</v>
      </c>
      <c r="O2505" s="8" t="e">
        <f t="shared" si="156"/>
        <v>#DIV/0!</v>
      </c>
      <c r="P2505" s="5" t="e">
        <f t="shared" si="157"/>
        <v>#DIV/0!</v>
      </c>
      <c r="Q2505" t="s">
        <v>8337</v>
      </c>
      <c r="R2505" t="s">
        <v>8354</v>
      </c>
      <c r="S2505" s="6">
        <f t="shared" si="158"/>
        <v>42498.899398148147</v>
      </c>
      <c r="T2505" s="7">
        <f t="shared" si="15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8298</v>
      </c>
      <c r="O2506" s="8" t="e">
        <f t="shared" si="156"/>
        <v>#DIV/0!</v>
      </c>
      <c r="P2506" s="5" t="e">
        <f t="shared" si="157"/>
        <v>#DIV/0!</v>
      </c>
      <c r="Q2506" t="s">
        <v>8337</v>
      </c>
      <c r="R2506" t="s">
        <v>8354</v>
      </c>
      <c r="S2506" s="6">
        <f t="shared" si="158"/>
        <v>41928.015439814815</v>
      </c>
      <c r="T2506" s="7">
        <f t="shared" si="15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8298</v>
      </c>
      <c r="O2507" s="8" t="e">
        <f t="shared" si="156"/>
        <v>#DIV/0!</v>
      </c>
      <c r="P2507" s="5" t="e">
        <f t="shared" si="157"/>
        <v>#DIV/0!</v>
      </c>
      <c r="Q2507" t="s">
        <v>8337</v>
      </c>
      <c r="R2507" t="s">
        <v>8354</v>
      </c>
      <c r="S2507" s="6">
        <f t="shared" si="158"/>
        <v>42047.05574074074</v>
      </c>
      <c r="T2507" s="7">
        <f t="shared" si="15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8298</v>
      </c>
      <c r="O2508" s="8">
        <f t="shared" si="156"/>
        <v>166.66666666666666</v>
      </c>
      <c r="P2508" s="5">
        <f t="shared" si="157"/>
        <v>15</v>
      </c>
      <c r="Q2508" t="s">
        <v>8337</v>
      </c>
      <c r="R2508" t="s">
        <v>8354</v>
      </c>
      <c r="S2508" s="6">
        <f t="shared" si="158"/>
        <v>42258.297094907408</v>
      </c>
      <c r="T2508" s="7">
        <f t="shared" si="159"/>
        <v>42280.875</v>
      </c>
    </row>
    <row r="2509" spans="1:20" ht="15.7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8298</v>
      </c>
      <c r="O2509" s="8" t="e">
        <f t="shared" si="156"/>
        <v>#DIV/0!</v>
      </c>
      <c r="P2509" s="5" t="e">
        <f t="shared" si="157"/>
        <v>#DIV/0!</v>
      </c>
      <c r="Q2509" t="s">
        <v>8337</v>
      </c>
      <c r="R2509" t="s">
        <v>8354</v>
      </c>
      <c r="S2509" s="6">
        <f t="shared" si="158"/>
        <v>42105.072962962964</v>
      </c>
      <c r="T2509" s="7">
        <f t="shared" si="15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8298</v>
      </c>
      <c r="O2510" s="8" t="e">
        <f t="shared" si="156"/>
        <v>#DIV/0!</v>
      </c>
      <c r="P2510" s="5" t="e">
        <f t="shared" si="157"/>
        <v>#DIV/0!</v>
      </c>
      <c r="Q2510" t="s">
        <v>8337</v>
      </c>
      <c r="R2510" t="s">
        <v>8354</v>
      </c>
      <c r="S2510" s="6">
        <f t="shared" si="158"/>
        <v>41835.951782407406</v>
      </c>
      <c r="T2510" s="7">
        <f t="shared" si="15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8298</v>
      </c>
      <c r="O2511" s="8">
        <f t="shared" si="156"/>
        <v>95</v>
      </c>
      <c r="P2511" s="5">
        <f t="shared" si="157"/>
        <v>35.714285714285715</v>
      </c>
      <c r="Q2511" t="s">
        <v>8337</v>
      </c>
      <c r="R2511" t="s">
        <v>8354</v>
      </c>
      <c r="S2511" s="6">
        <f t="shared" si="158"/>
        <v>42058.809594907405</v>
      </c>
      <c r="T2511" s="7">
        <f t="shared" si="15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8298</v>
      </c>
      <c r="O2512" s="8">
        <f t="shared" si="156"/>
        <v>666.66666666666663</v>
      </c>
      <c r="P2512" s="5">
        <f t="shared" si="157"/>
        <v>37.5</v>
      </c>
      <c r="Q2512" t="s">
        <v>8337</v>
      </c>
      <c r="R2512" t="s">
        <v>8354</v>
      </c>
      <c r="S2512" s="6">
        <f t="shared" si="158"/>
        <v>42078.997361111105</v>
      </c>
      <c r="T2512" s="7">
        <f t="shared" si="15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8298</v>
      </c>
      <c r="O2513" s="8" t="e">
        <f t="shared" si="156"/>
        <v>#DIV/0!</v>
      </c>
      <c r="P2513" s="5" t="e">
        <f t="shared" si="157"/>
        <v>#DIV/0!</v>
      </c>
      <c r="Q2513" t="s">
        <v>8337</v>
      </c>
      <c r="R2513" t="s">
        <v>8354</v>
      </c>
      <c r="S2513" s="6">
        <f t="shared" si="158"/>
        <v>42371.446909722217</v>
      </c>
      <c r="T2513" s="7">
        <f t="shared" si="15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8298</v>
      </c>
      <c r="O2514" s="8" t="e">
        <f t="shared" si="156"/>
        <v>#DIV/0!</v>
      </c>
      <c r="P2514" s="5" t="e">
        <f t="shared" si="157"/>
        <v>#DIV/0!</v>
      </c>
      <c r="Q2514" t="s">
        <v>8337</v>
      </c>
      <c r="R2514" t="s">
        <v>8354</v>
      </c>
      <c r="S2514" s="6">
        <f t="shared" si="158"/>
        <v>41971.876863425925</v>
      </c>
      <c r="T2514" s="7">
        <f t="shared" si="15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8298</v>
      </c>
      <c r="O2515" s="8" t="e">
        <f t="shared" si="156"/>
        <v>#DIV/0!</v>
      </c>
      <c r="P2515" s="5" t="e">
        <f t="shared" si="157"/>
        <v>#DIV/0!</v>
      </c>
      <c r="Q2515" t="s">
        <v>8337</v>
      </c>
      <c r="R2515" t="s">
        <v>8354</v>
      </c>
      <c r="S2515" s="6">
        <f t="shared" si="158"/>
        <v>42732.00681712963</v>
      </c>
      <c r="T2515" s="7">
        <f t="shared" si="15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8298</v>
      </c>
      <c r="O2516" s="8">
        <f t="shared" si="156"/>
        <v>57.142857142857146</v>
      </c>
      <c r="P2516" s="5">
        <f t="shared" si="157"/>
        <v>52.5</v>
      </c>
      <c r="Q2516" t="s">
        <v>8337</v>
      </c>
      <c r="R2516" t="s">
        <v>8354</v>
      </c>
      <c r="S2516" s="6">
        <f t="shared" si="158"/>
        <v>41854.389780092592</v>
      </c>
      <c r="T2516" s="7">
        <f t="shared" si="15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8298</v>
      </c>
      <c r="O2517" s="8">
        <f t="shared" si="156"/>
        <v>5.376344086021505</v>
      </c>
      <c r="P2517" s="5">
        <f t="shared" si="157"/>
        <v>77.5</v>
      </c>
      <c r="Q2517" t="s">
        <v>8337</v>
      </c>
      <c r="R2517" t="s">
        <v>8354</v>
      </c>
      <c r="S2517" s="6">
        <f t="shared" si="158"/>
        <v>42027.839733796296</v>
      </c>
      <c r="T2517" s="7">
        <f t="shared" si="15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8298</v>
      </c>
      <c r="O2518" s="8" t="e">
        <f t="shared" si="156"/>
        <v>#DIV/0!</v>
      </c>
      <c r="P2518" s="5" t="e">
        <f t="shared" si="157"/>
        <v>#DIV/0!</v>
      </c>
      <c r="Q2518" t="s">
        <v>8337</v>
      </c>
      <c r="R2518" t="s">
        <v>8354</v>
      </c>
      <c r="S2518" s="6">
        <f t="shared" si="158"/>
        <v>41942.653379629628</v>
      </c>
      <c r="T2518" s="7">
        <f t="shared" si="15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8298</v>
      </c>
      <c r="O2519" s="8">
        <f t="shared" si="156"/>
        <v>10.186757215619695</v>
      </c>
      <c r="P2519" s="5">
        <f t="shared" si="157"/>
        <v>53.545454545454547</v>
      </c>
      <c r="Q2519" t="s">
        <v>8337</v>
      </c>
      <c r="R2519" t="s">
        <v>8354</v>
      </c>
      <c r="S2519" s="6">
        <f t="shared" si="158"/>
        <v>42052.802430555559</v>
      </c>
      <c r="T2519" s="7">
        <f t="shared" si="15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8298</v>
      </c>
      <c r="O2520" s="8" t="e">
        <f t="shared" si="156"/>
        <v>#DIV/0!</v>
      </c>
      <c r="P2520" s="5" t="e">
        <f t="shared" si="157"/>
        <v>#DIV/0!</v>
      </c>
      <c r="Q2520" t="s">
        <v>8337</v>
      </c>
      <c r="R2520" t="s">
        <v>8354</v>
      </c>
      <c r="S2520" s="6">
        <f t="shared" si="158"/>
        <v>41926.680879629632</v>
      </c>
      <c r="T2520" s="7">
        <f t="shared" si="15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8298</v>
      </c>
      <c r="O2521" s="8">
        <f t="shared" si="156"/>
        <v>2307.6923076923076</v>
      </c>
      <c r="P2521" s="5">
        <f t="shared" si="157"/>
        <v>16.25</v>
      </c>
      <c r="Q2521" t="s">
        <v>8337</v>
      </c>
      <c r="R2521" t="s">
        <v>8354</v>
      </c>
      <c r="S2521" s="6">
        <f t="shared" si="158"/>
        <v>41809.155138888891</v>
      </c>
      <c r="T2521" s="7">
        <f t="shared" si="15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8298</v>
      </c>
      <c r="O2522" s="8" t="e">
        <f t="shared" si="156"/>
        <v>#DIV/0!</v>
      </c>
      <c r="P2522" s="5" t="e">
        <f t="shared" si="157"/>
        <v>#DIV/0!</v>
      </c>
      <c r="Q2522" t="s">
        <v>8337</v>
      </c>
      <c r="R2522" t="s">
        <v>8354</v>
      </c>
      <c r="S2522" s="6">
        <f t="shared" si="158"/>
        <v>42612.600520833337</v>
      </c>
      <c r="T2522" s="7">
        <f t="shared" si="159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8299</v>
      </c>
      <c r="O2523" s="8">
        <f t="shared" si="156"/>
        <v>0.91334276877303</v>
      </c>
      <c r="P2523" s="5">
        <f t="shared" si="157"/>
        <v>103.68174242424243</v>
      </c>
      <c r="Q2523" t="s">
        <v>8326</v>
      </c>
      <c r="R2523" t="s">
        <v>8355</v>
      </c>
      <c r="S2523" s="6">
        <f t="shared" si="158"/>
        <v>42269.967835648145</v>
      </c>
      <c r="T2523" s="7">
        <f t="shared" si="15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8299</v>
      </c>
      <c r="O2524" s="8">
        <f t="shared" si="156"/>
        <v>1</v>
      </c>
      <c r="P2524" s="5">
        <f t="shared" si="157"/>
        <v>185.18518518518519</v>
      </c>
      <c r="Q2524" t="s">
        <v>8326</v>
      </c>
      <c r="R2524" t="s">
        <v>8355</v>
      </c>
      <c r="S2524" s="6">
        <f t="shared" si="158"/>
        <v>42460.573611111111</v>
      </c>
      <c r="T2524" s="7">
        <f t="shared" si="15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8299</v>
      </c>
      <c r="O2525" s="8">
        <f t="shared" si="156"/>
        <v>0.63920454545454541</v>
      </c>
      <c r="P2525" s="5">
        <f t="shared" si="157"/>
        <v>54.153846153846153</v>
      </c>
      <c r="Q2525" t="s">
        <v>8326</v>
      </c>
      <c r="R2525" t="s">
        <v>8355</v>
      </c>
      <c r="S2525" s="6">
        <f t="shared" si="158"/>
        <v>41930.975601851853</v>
      </c>
      <c r="T2525" s="7">
        <f t="shared" si="159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8299</v>
      </c>
      <c r="O2526" s="8">
        <f t="shared" si="156"/>
        <v>0.98425196850393704</v>
      </c>
      <c r="P2526" s="5">
        <f t="shared" si="157"/>
        <v>177.2093023255814</v>
      </c>
      <c r="Q2526" t="s">
        <v>8326</v>
      </c>
      <c r="R2526" t="s">
        <v>8355</v>
      </c>
      <c r="S2526" s="6">
        <f t="shared" si="158"/>
        <v>41961.807372685187</v>
      </c>
      <c r="T2526" s="7">
        <f t="shared" si="15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8299</v>
      </c>
      <c r="O2527" s="8">
        <f t="shared" si="156"/>
        <v>0.99676052828308004</v>
      </c>
      <c r="P2527" s="5">
        <f t="shared" si="157"/>
        <v>100.325</v>
      </c>
      <c r="Q2527" t="s">
        <v>8326</v>
      </c>
      <c r="R2527" t="s">
        <v>8355</v>
      </c>
      <c r="S2527" s="6">
        <f t="shared" si="158"/>
        <v>41058.844571759262</v>
      </c>
      <c r="T2527" s="7">
        <f t="shared" si="159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8299</v>
      </c>
      <c r="O2528" s="8">
        <f t="shared" si="156"/>
        <v>0.88534749889331565</v>
      </c>
      <c r="P2528" s="5">
        <f t="shared" si="157"/>
        <v>136.90909090909091</v>
      </c>
      <c r="Q2528" t="s">
        <v>8326</v>
      </c>
      <c r="R2528" t="s">
        <v>8355</v>
      </c>
      <c r="S2528" s="6">
        <f t="shared" si="158"/>
        <v>41953.091134259259</v>
      </c>
      <c r="T2528" s="7">
        <f t="shared" si="15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8299</v>
      </c>
      <c r="O2529" s="8">
        <f t="shared" si="156"/>
        <v>0.97919216646266827</v>
      </c>
      <c r="P2529" s="5">
        <f t="shared" si="157"/>
        <v>57.535211267605632</v>
      </c>
      <c r="Q2529" t="s">
        <v>8326</v>
      </c>
      <c r="R2529" t="s">
        <v>8355</v>
      </c>
      <c r="S2529" s="6">
        <f t="shared" si="158"/>
        <v>41546.75105324074</v>
      </c>
      <c r="T2529" s="7">
        <f t="shared" si="15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8299</v>
      </c>
      <c r="O2530" s="8">
        <f t="shared" si="156"/>
        <v>0.93240310583474562</v>
      </c>
      <c r="P2530" s="5">
        <f t="shared" si="157"/>
        <v>52.962839506172834</v>
      </c>
      <c r="Q2530" t="s">
        <v>8326</v>
      </c>
      <c r="R2530" t="s">
        <v>8355</v>
      </c>
      <c r="S2530" s="6">
        <f t="shared" si="158"/>
        <v>42217.834525462968</v>
      </c>
      <c r="T2530" s="7">
        <f t="shared" si="15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8299</v>
      </c>
      <c r="O2531" s="8">
        <f t="shared" si="156"/>
        <v>0.95892600287677798</v>
      </c>
      <c r="P2531" s="5">
        <f t="shared" si="157"/>
        <v>82.328947368421055</v>
      </c>
      <c r="Q2531" t="s">
        <v>8326</v>
      </c>
      <c r="R2531" t="s">
        <v>8355</v>
      </c>
      <c r="S2531" s="6">
        <f t="shared" si="158"/>
        <v>40948.080729166664</v>
      </c>
      <c r="T2531" s="7">
        <f t="shared" si="15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8299</v>
      </c>
      <c r="O2532" s="8">
        <f t="shared" si="156"/>
        <v>1</v>
      </c>
      <c r="P2532" s="5">
        <f t="shared" si="157"/>
        <v>135.41666666666666</v>
      </c>
      <c r="Q2532" t="s">
        <v>8326</v>
      </c>
      <c r="R2532" t="s">
        <v>8355</v>
      </c>
      <c r="S2532" s="6">
        <f t="shared" si="158"/>
        <v>42081.864641203705</v>
      </c>
      <c r="T2532" s="7">
        <f t="shared" si="15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8299</v>
      </c>
      <c r="O2533" s="8">
        <f t="shared" si="156"/>
        <v>0.99601593625498008</v>
      </c>
      <c r="P2533" s="5">
        <f t="shared" si="157"/>
        <v>74.06557377049181</v>
      </c>
      <c r="Q2533" t="s">
        <v>8326</v>
      </c>
      <c r="R2533" t="s">
        <v>8355</v>
      </c>
      <c r="S2533" s="6">
        <f t="shared" si="158"/>
        <v>42208.680023148147</v>
      </c>
      <c r="T2533" s="7">
        <f t="shared" si="15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8299</v>
      </c>
      <c r="O2534" s="8">
        <f t="shared" si="156"/>
        <v>0.79286422200198214</v>
      </c>
      <c r="P2534" s="5">
        <f t="shared" si="157"/>
        <v>84.083333333333329</v>
      </c>
      <c r="Q2534" t="s">
        <v>8326</v>
      </c>
      <c r="R2534" t="s">
        <v>8355</v>
      </c>
      <c r="S2534" s="6">
        <f t="shared" si="158"/>
        <v>41107.849143518521</v>
      </c>
      <c r="T2534" s="7">
        <f t="shared" si="15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8299</v>
      </c>
      <c r="O2535" s="8">
        <f t="shared" si="156"/>
        <v>0.90361445783132532</v>
      </c>
      <c r="P2535" s="5">
        <f t="shared" si="157"/>
        <v>61.029411764705884</v>
      </c>
      <c r="Q2535" t="s">
        <v>8326</v>
      </c>
      <c r="R2535" t="s">
        <v>8355</v>
      </c>
      <c r="S2535" s="6">
        <f t="shared" si="158"/>
        <v>41304.751284722224</v>
      </c>
      <c r="T2535" s="7">
        <f t="shared" si="15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8299</v>
      </c>
      <c r="O2536" s="8">
        <f t="shared" si="156"/>
        <v>0.95238095238095233</v>
      </c>
      <c r="P2536" s="5">
        <f t="shared" si="157"/>
        <v>150</v>
      </c>
      <c r="Q2536" t="s">
        <v>8326</v>
      </c>
      <c r="R2536" t="s">
        <v>8355</v>
      </c>
      <c r="S2536" s="6">
        <f t="shared" si="158"/>
        <v>40127.700370370374</v>
      </c>
      <c r="T2536" s="7">
        <f t="shared" si="159"/>
        <v>40179.25</v>
      </c>
    </row>
    <row r="2537" spans="1:20" ht="15.7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8299</v>
      </c>
      <c r="O2537" s="8">
        <f t="shared" si="156"/>
        <v>0.96362322331968198</v>
      </c>
      <c r="P2537" s="5">
        <f t="shared" si="157"/>
        <v>266.08974358974359</v>
      </c>
      <c r="Q2537" t="s">
        <v>8326</v>
      </c>
      <c r="R2537" t="s">
        <v>8355</v>
      </c>
      <c r="S2537" s="6">
        <f t="shared" si="158"/>
        <v>41943.791030092594</v>
      </c>
      <c r="T2537" s="7">
        <f t="shared" si="15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8299</v>
      </c>
      <c r="O2538" s="8">
        <f t="shared" si="156"/>
        <v>0.86206896551724133</v>
      </c>
      <c r="P2538" s="5">
        <f t="shared" si="157"/>
        <v>7.25</v>
      </c>
      <c r="Q2538" t="s">
        <v>8326</v>
      </c>
      <c r="R2538" t="s">
        <v>8355</v>
      </c>
      <c r="S2538" s="6">
        <f t="shared" si="158"/>
        <v>41464.106087962966</v>
      </c>
      <c r="T2538" s="7">
        <f t="shared" si="15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8299</v>
      </c>
      <c r="O2539" s="8">
        <f t="shared" si="156"/>
        <v>0.90909090909090906</v>
      </c>
      <c r="P2539" s="5">
        <f t="shared" si="157"/>
        <v>100</v>
      </c>
      <c r="Q2539" t="s">
        <v>8326</v>
      </c>
      <c r="R2539" t="s">
        <v>8355</v>
      </c>
      <c r="S2539" s="6">
        <f t="shared" si="158"/>
        <v>40696.648784722223</v>
      </c>
      <c r="T2539" s="7">
        <f t="shared" si="15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8299</v>
      </c>
      <c r="O2540" s="8">
        <f t="shared" si="156"/>
        <v>0.88481785287150438</v>
      </c>
      <c r="P2540" s="5">
        <f t="shared" si="157"/>
        <v>109.96308108108107</v>
      </c>
      <c r="Q2540" t="s">
        <v>8326</v>
      </c>
      <c r="R2540" t="s">
        <v>8355</v>
      </c>
      <c r="S2540" s="6">
        <f t="shared" si="158"/>
        <v>41298.509965277779</v>
      </c>
      <c r="T2540" s="7">
        <f t="shared" si="15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8299</v>
      </c>
      <c r="O2541" s="8">
        <f t="shared" si="156"/>
        <v>0.99750623441396513</v>
      </c>
      <c r="P2541" s="5">
        <f t="shared" si="157"/>
        <v>169.91525423728814</v>
      </c>
      <c r="Q2541" t="s">
        <v>8326</v>
      </c>
      <c r="R2541" t="s">
        <v>8355</v>
      </c>
      <c r="S2541" s="6">
        <f t="shared" si="158"/>
        <v>41977.902222222227</v>
      </c>
      <c r="T2541" s="7">
        <f t="shared" si="15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8299</v>
      </c>
      <c r="O2542" s="8">
        <f t="shared" si="156"/>
        <v>0.96711798839458418</v>
      </c>
      <c r="P2542" s="5">
        <f t="shared" si="157"/>
        <v>95.740740740740748</v>
      </c>
      <c r="Q2542" t="s">
        <v>8326</v>
      </c>
      <c r="R2542" t="s">
        <v>8355</v>
      </c>
      <c r="S2542" s="6">
        <f t="shared" si="158"/>
        <v>40785.675011574072</v>
      </c>
      <c r="T2542" s="7">
        <f t="shared" si="15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8299</v>
      </c>
      <c r="O2543" s="8">
        <f t="shared" si="156"/>
        <v>0.93432995194874535</v>
      </c>
      <c r="P2543" s="5">
        <f t="shared" si="157"/>
        <v>59.460317460317462</v>
      </c>
      <c r="Q2543" t="s">
        <v>8326</v>
      </c>
      <c r="R2543" t="s">
        <v>8355</v>
      </c>
      <c r="S2543" s="6">
        <f t="shared" si="158"/>
        <v>41483.449282407404</v>
      </c>
      <c r="T2543" s="7">
        <f t="shared" si="159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8299</v>
      </c>
      <c r="O2544" s="8">
        <f t="shared" si="156"/>
        <v>0.96551724137931039</v>
      </c>
      <c r="P2544" s="5">
        <f t="shared" si="157"/>
        <v>55.769230769230766</v>
      </c>
      <c r="Q2544" t="s">
        <v>8326</v>
      </c>
      <c r="R2544" t="s">
        <v>8355</v>
      </c>
      <c r="S2544" s="6">
        <f t="shared" si="158"/>
        <v>41509.426585648151</v>
      </c>
      <c r="T2544" s="7">
        <f t="shared" si="15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8299</v>
      </c>
      <c r="O2545" s="8">
        <f t="shared" si="156"/>
        <v>0.63938618925831203</v>
      </c>
      <c r="P2545" s="5">
        <f t="shared" si="157"/>
        <v>30.076923076923077</v>
      </c>
      <c r="Q2545" t="s">
        <v>8326</v>
      </c>
      <c r="R2545" t="s">
        <v>8355</v>
      </c>
      <c r="S2545" s="6">
        <f t="shared" si="158"/>
        <v>40514.107615740737</v>
      </c>
      <c r="T2545" s="7">
        <f t="shared" si="15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8299</v>
      </c>
      <c r="O2546" s="8">
        <f t="shared" si="156"/>
        <v>0.99186669311644515</v>
      </c>
      <c r="P2546" s="5">
        <f t="shared" si="157"/>
        <v>88.438596491228068</v>
      </c>
      <c r="Q2546" t="s">
        <v>8326</v>
      </c>
      <c r="R2546" t="s">
        <v>8355</v>
      </c>
      <c r="S2546" s="6">
        <f t="shared" si="158"/>
        <v>41068.520474537036</v>
      </c>
      <c r="T2546" s="7">
        <f t="shared" si="15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8299</v>
      </c>
      <c r="O2547" s="8">
        <f t="shared" si="156"/>
        <v>0.51203277009728621</v>
      </c>
      <c r="P2547" s="5">
        <f t="shared" si="157"/>
        <v>64.032786885245898</v>
      </c>
      <c r="Q2547" t="s">
        <v>8326</v>
      </c>
      <c r="R2547" t="s">
        <v>8355</v>
      </c>
      <c r="S2547" s="6">
        <f t="shared" si="158"/>
        <v>42027.13817129629</v>
      </c>
      <c r="T2547" s="7">
        <f t="shared" si="15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8299</v>
      </c>
      <c r="O2548" s="8">
        <f t="shared" si="156"/>
        <v>0.8951406649616368</v>
      </c>
      <c r="P2548" s="5">
        <f t="shared" si="157"/>
        <v>60.153846153846153</v>
      </c>
      <c r="Q2548" t="s">
        <v>8326</v>
      </c>
      <c r="R2548" t="s">
        <v>8355</v>
      </c>
      <c r="S2548" s="6">
        <f t="shared" si="158"/>
        <v>41524.858553240738</v>
      </c>
      <c r="T2548" s="7">
        <f t="shared" si="15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8299</v>
      </c>
      <c r="O2549" s="8">
        <f t="shared" si="156"/>
        <v>0.83434466019417475</v>
      </c>
      <c r="P2549" s="5">
        <f t="shared" si="157"/>
        <v>49.194029850746269</v>
      </c>
      <c r="Q2549" t="s">
        <v>8326</v>
      </c>
      <c r="R2549" t="s">
        <v>8355</v>
      </c>
      <c r="S2549" s="6">
        <f t="shared" si="158"/>
        <v>40973.773182870369</v>
      </c>
      <c r="T2549" s="7">
        <f t="shared" si="15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8299</v>
      </c>
      <c r="O2550" s="8">
        <f t="shared" si="156"/>
        <v>0.98183603338242509</v>
      </c>
      <c r="P2550" s="5">
        <f t="shared" si="157"/>
        <v>165.16216216216216</v>
      </c>
      <c r="Q2550" t="s">
        <v>8326</v>
      </c>
      <c r="R2550" t="s">
        <v>8355</v>
      </c>
      <c r="S2550" s="6">
        <f t="shared" si="158"/>
        <v>42618.625428240746</v>
      </c>
      <c r="T2550" s="7">
        <f t="shared" si="15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8299</v>
      </c>
      <c r="O2551" s="8">
        <f t="shared" si="156"/>
        <v>0.97273853779429986</v>
      </c>
      <c r="P2551" s="5">
        <f t="shared" si="157"/>
        <v>43.621621621621621</v>
      </c>
      <c r="Q2551" t="s">
        <v>8326</v>
      </c>
      <c r="R2551" t="s">
        <v>8355</v>
      </c>
      <c r="S2551" s="6">
        <f t="shared" si="158"/>
        <v>41390.757754629631</v>
      </c>
      <c r="T2551" s="7">
        <f t="shared" si="15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8299</v>
      </c>
      <c r="O2552" s="8">
        <f t="shared" si="156"/>
        <v>0.99160945842868042</v>
      </c>
      <c r="P2552" s="5">
        <f t="shared" si="157"/>
        <v>43.7</v>
      </c>
      <c r="Q2552" t="s">
        <v>8326</v>
      </c>
      <c r="R2552" t="s">
        <v>8355</v>
      </c>
      <c r="S2552" s="6">
        <f t="shared" si="158"/>
        <v>42228.634328703702</v>
      </c>
      <c r="T2552" s="7">
        <f t="shared" si="15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8299</v>
      </c>
      <c r="O2553" s="8">
        <f t="shared" si="156"/>
        <v>0.97338100913786252</v>
      </c>
      <c r="P2553" s="5">
        <f t="shared" si="157"/>
        <v>67.419642857142861</v>
      </c>
      <c r="Q2553" t="s">
        <v>8326</v>
      </c>
      <c r="R2553" t="s">
        <v>8355</v>
      </c>
      <c r="S2553" s="6">
        <f t="shared" si="158"/>
        <v>40961.252141203702</v>
      </c>
      <c r="T2553" s="7">
        <f t="shared" si="15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8299</v>
      </c>
      <c r="O2554" s="8">
        <f t="shared" si="156"/>
        <v>0.93896713615023475</v>
      </c>
      <c r="P2554" s="5">
        <f t="shared" si="157"/>
        <v>177.5</v>
      </c>
      <c r="Q2554" t="s">
        <v>8326</v>
      </c>
      <c r="R2554" t="s">
        <v>8355</v>
      </c>
      <c r="S2554" s="6">
        <f t="shared" si="158"/>
        <v>42769.809965277775</v>
      </c>
      <c r="T2554" s="7">
        <f t="shared" si="15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8299</v>
      </c>
      <c r="O2555" s="8">
        <f t="shared" si="156"/>
        <v>0.64294899271324479</v>
      </c>
      <c r="P2555" s="5">
        <f t="shared" si="157"/>
        <v>38.883333333333333</v>
      </c>
      <c r="Q2555" t="s">
        <v>8326</v>
      </c>
      <c r="R2555" t="s">
        <v>8355</v>
      </c>
      <c r="S2555" s="6">
        <f t="shared" si="158"/>
        <v>41113.199155092596</v>
      </c>
      <c r="T2555" s="7">
        <f t="shared" si="159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8299</v>
      </c>
      <c r="O2556" s="8">
        <f t="shared" si="156"/>
        <v>0.81433224755700329</v>
      </c>
      <c r="P2556" s="5">
        <f t="shared" si="157"/>
        <v>54.985074626865675</v>
      </c>
      <c r="Q2556" t="s">
        <v>8326</v>
      </c>
      <c r="R2556" t="s">
        <v>8355</v>
      </c>
      <c r="S2556" s="6">
        <f t="shared" si="158"/>
        <v>42125.078275462962</v>
      </c>
      <c r="T2556" s="7">
        <f t="shared" si="15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8299</v>
      </c>
      <c r="O2557" s="8">
        <f t="shared" si="156"/>
        <v>0.9315323707498836</v>
      </c>
      <c r="P2557" s="5">
        <f t="shared" si="157"/>
        <v>61.342857142857142</v>
      </c>
      <c r="Q2557" t="s">
        <v>8326</v>
      </c>
      <c r="R2557" t="s">
        <v>8355</v>
      </c>
      <c r="S2557" s="6">
        <f t="shared" si="158"/>
        <v>41026.655011574076</v>
      </c>
      <c r="T2557" s="7">
        <f t="shared" si="15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8299</v>
      </c>
      <c r="O2558" s="8">
        <f t="shared" si="156"/>
        <v>0.94783715012722647</v>
      </c>
      <c r="P2558" s="5">
        <f t="shared" si="157"/>
        <v>23.117647058823529</v>
      </c>
      <c r="Q2558" t="s">
        <v>8326</v>
      </c>
      <c r="R2558" t="s">
        <v>8355</v>
      </c>
      <c r="S2558" s="6">
        <f t="shared" si="158"/>
        <v>41222.991400462961</v>
      </c>
      <c r="T2558" s="7">
        <f t="shared" si="15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8299</v>
      </c>
      <c r="O2559" s="8">
        <f t="shared" si="156"/>
        <v>0.84427767354596628</v>
      </c>
      <c r="P2559" s="5">
        <f t="shared" si="157"/>
        <v>29.611111111111111</v>
      </c>
      <c r="Q2559" t="s">
        <v>8326</v>
      </c>
      <c r="R2559" t="s">
        <v>8355</v>
      </c>
      <c r="S2559" s="6">
        <f t="shared" si="158"/>
        <v>41744.745208333334</v>
      </c>
      <c r="T2559" s="7">
        <f t="shared" si="15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8299</v>
      </c>
      <c r="O2560" s="8">
        <f t="shared" si="156"/>
        <v>0.91844232182218954</v>
      </c>
      <c r="P2560" s="5">
        <f t="shared" si="157"/>
        <v>75.611111111111114</v>
      </c>
      <c r="Q2560" t="s">
        <v>8326</v>
      </c>
      <c r="R2560" t="s">
        <v>8355</v>
      </c>
      <c r="S2560" s="6">
        <f t="shared" si="158"/>
        <v>42093.860023148154</v>
      </c>
      <c r="T2560" s="7">
        <f t="shared" si="15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8299</v>
      </c>
      <c r="O2561" s="8">
        <f t="shared" si="156"/>
        <v>0.898876404494382</v>
      </c>
      <c r="P2561" s="5">
        <f t="shared" si="157"/>
        <v>35.6</v>
      </c>
      <c r="Q2561" t="s">
        <v>8326</v>
      </c>
      <c r="R2561" t="s">
        <v>8355</v>
      </c>
      <c r="S2561" s="6">
        <f t="shared" si="158"/>
        <v>40829.873657407406</v>
      </c>
      <c r="T2561" s="7">
        <f t="shared" si="15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8299</v>
      </c>
      <c r="O2562" s="8">
        <f t="shared" si="156"/>
        <v>0.99900099900099903</v>
      </c>
      <c r="P2562" s="5">
        <f t="shared" si="157"/>
        <v>143</v>
      </c>
      <c r="Q2562" t="s">
        <v>8326</v>
      </c>
      <c r="R2562" t="s">
        <v>8355</v>
      </c>
      <c r="S2562" s="6">
        <f t="shared" si="158"/>
        <v>42039.951087962967</v>
      </c>
      <c r="T2562" s="7">
        <f t="shared" si="159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8283</v>
      </c>
      <c r="O2563" s="8" t="e">
        <f t="shared" ref="O2563:O2626" si="160">D2563/E2563</f>
        <v>#DIV/0!</v>
      </c>
      <c r="P2563" s="5" t="e">
        <f t="shared" ref="P2563:P2626" si="161">E2563/L2563</f>
        <v>#DIV/0!</v>
      </c>
      <c r="Q2563" t="s">
        <v>8337</v>
      </c>
      <c r="R2563" t="s">
        <v>8338</v>
      </c>
      <c r="S2563" s="6">
        <f t="shared" ref="S2563:S2626" si="162">(((J2563/60)/60)/24)+DATE(1970,1,1)</f>
        <v>42260.528807870374</v>
      </c>
      <c r="T2563" s="7">
        <f t="shared" ref="T2563:T2626" si="163">(((I2563/60)/60)/24)+DATE(1970,1,1)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8283</v>
      </c>
      <c r="O2564" s="8">
        <f t="shared" si="160"/>
        <v>133.33333333333334</v>
      </c>
      <c r="P2564" s="5">
        <f t="shared" si="161"/>
        <v>25</v>
      </c>
      <c r="Q2564" t="s">
        <v>8337</v>
      </c>
      <c r="R2564" t="s">
        <v>8338</v>
      </c>
      <c r="S2564" s="6">
        <f t="shared" si="162"/>
        <v>42594.524756944447</v>
      </c>
      <c r="T2564" s="7">
        <f t="shared" si="163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8283</v>
      </c>
      <c r="O2565" s="8" t="e">
        <f t="shared" si="160"/>
        <v>#DIV/0!</v>
      </c>
      <c r="P2565" s="5" t="e">
        <f t="shared" si="161"/>
        <v>#DIV/0!</v>
      </c>
      <c r="Q2565" t="s">
        <v>8337</v>
      </c>
      <c r="R2565" t="s">
        <v>8338</v>
      </c>
      <c r="S2565" s="6">
        <f t="shared" si="162"/>
        <v>42155.139479166668</v>
      </c>
      <c r="T2565" s="7">
        <f t="shared" si="163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8283</v>
      </c>
      <c r="O2566" s="8" t="e">
        <f t="shared" si="160"/>
        <v>#DIV/0!</v>
      </c>
      <c r="P2566" s="5" t="e">
        <f t="shared" si="161"/>
        <v>#DIV/0!</v>
      </c>
      <c r="Q2566" t="s">
        <v>8337</v>
      </c>
      <c r="R2566" t="s">
        <v>8338</v>
      </c>
      <c r="S2566" s="6">
        <f t="shared" si="162"/>
        <v>41822.040497685186</v>
      </c>
      <c r="T2566" s="7">
        <f t="shared" si="163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8283</v>
      </c>
      <c r="O2567" s="8">
        <f t="shared" si="160"/>
        <v>100</v>
      </c>
      <c r="P2567" s="5">
        <f t="shared" si="161"/>
        <v>100</v>
      </c>
      <c r="Q2567" t="s">
        <v>8337</v>
      </c>
      <c r="R2567" t="s">
        <v>8338</v>
      </c>
      <c r="S2567" s="6">
        <f t="shared" si="162"/>
        <v>42440.650335648148</v>
      </c>
      <c r="T2567" s="7">
        <f t="shared" si="163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8283</v>
      </c>
      <c r="O2568" s="8" t="e">
        <f t="shared" si="160"/>
        <v>#DIV/0!</v>
      </c>
      <c r="P2568" s="5" t="e">
        <f t="shared" si="161"/>
        <v>#DIV/0!</v>
      </c>
      <c r="Q2568" t="s">
        <v>8337</v>
      </c>
      <c r="R2568" t="s">
        <v>8338</v>
      </c>
      <c r="S2568" s="6">
        <f t="shared" si="162"/>
        <v>41842.980879629627</v>
      </c>
      <c r="T2568" s="7">
        <f t="shared" si="163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8283</v>
      </c>
      <c r="O2569" s="8">
        <f t="shared" si="160"/>
        <v>375</v>
      </c>
      <c r="P2569" s="5">
        <f t="shared" si="161"/>
        <v>60</v>
      </c>
      <c r="Q2569" t="s">
        <v>8337</v>
      </c>
      <c r="R2569" t="s">
        <v>8338</v>
      </c>
      <c r="S2569" s="6">
        <f t="shared" si="162"/>
        <v>42087.878912037035</v>
      </c>
      <c r="T2569" s="7">
        <f t="shared" si="163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8283</v>
      </c>
      <c r="O2570" s="8">
        <f t="shared" si="160"/>
        <v>200</v>
      </c>
      <c r="P2570" s="5">
        <f t="shared" si="161"/>
        <v>50</v>
      </c>
      <c r="Q2570" t="s">
        <v>8337</v>
      </c>
      <c r="R2570" t="s">
        <v>8338</v>
      </c>
      <c r="S2570" s="6">
        <f t="shared" si="162"/>
        <v>42584.666597222225</v>
      </c>
      <c r="T2570" s="7">
        <f t="shared" si="163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8283</v>
      </c>
      <c r="O2571" s="8">
        <f t="shared" si="160"/>
        <v>44.827586206896555</v>
      </c>
      <c r="P2571" s="5">
        <f t="shared" si="161"/>
        <v>72.5</v>
      </c>
      <c r="Q2571" t="s">
        <v>8337</v>
      </c>
      <c r="R2571" t="s">
        <v>8338</v>
      </c>
      <c r="S2571" s="6">
        <f t="shared" si="162"/>
        <v>42234.105462962965</v>
      </c>
      <c r="T2571" s="7">
        <f t="shared" si="163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8283</v>
      </c>
      <c r="O2572" s="8">
        <f t="shared" si="160"/>
        <v>118.64406779661017</v>
      </c>
      <c r="P2572" s="5">
        <f t="shared" si="161"/>
        <v>29.5</v>
      </c>
      <c r="Q2572" t="s">
        <v>8337</v>
      </c>
      <c r="R2572" t="s">
        <v>8338</v>
      </c>
      <c r="S2572" s="6">
        <f t="shared" si="162"/>
        <v>42744.903182870374</v>
      </c>
      <c r="T2572" s="7">
        <f t="shared" si="163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8283</v>
      </c>
      <c r="O2573" s="8">
        <f t="shared" si="160"/>
        <v>400</v>
      </c>
      <c r="P2573" s="5">
        <f t="shared" si="161"/>
        <v>62.5</v>
      </c>
      <c r="Q2573" t="s">
        <v>8337</v>
      </c>
      <c r="R2573" t="s">
        <v>8338</v>
      </c>
      <c r="S2573" s="6">
        <f t="shared" si="162"/>
        <v>42449.341678240744</v>
      </c>
      <c r="T2573" s="7">
        <f t="shared" si="163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8283</v>
      </c>
      <c r="O2574" s="8" t="e">
        <f t="shared" si="160"/>
        <v>#DIV/0!</v>
      </c>
      <c r="P2574" s="5" t="e">
        <f t="shared" si="161"/>
        <v>#DIV/0!</v>
      </c>
      <c r="Q2574" t="s">
        <v>8337</v>
      </c>
      <c r="R2574" t="s">
        <v>8338</v>
      </c>
      <c r="S2574" s="6">
        <f t="shared" si="162"/>
        <v>42077.119409722218</v>
      </c>
      <c r="T2574" s="7">
        <f t="shared" si="163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8283</v>
      </c>
      <c r="O2575" s="8" t="e">
        <f t="shared" si="160"/>
        <v>#DIV/0!</v>
      </c>
      <c r="P2575" s="5" t="e">
        <f t="shared" si="161"/>
        <v>#DIV/0!</v>
      </c>
      <c r="Q2575" t="s">
        <v>8337</v>
      </c>
      <c r="R2575" t="s">
        <v>8338</v>
      </c>
      <c r="S2575" s="6">
        <f t="shared" si="162"/>
        <v>41829.592002314814</v>
      </c>
      <c r="T2575" s="7">
        <f t="shared" si="163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8283</v>
      </c>
      <c r="O2576" s="8" t="e">
        <f t="shared" si="160"/>
        <v>#DIV/0!</v>
      </c>
      <c r="P2576" s="5" t="e">
        <f t="shared" si="161"/>
        <v>#DIV/0!</v>
      </c>
      <c r="Q2576" t="s">
        <v>8337</v>
      </c>
      <c r="R2576" t="s">
        <v>8338</v>
      </c>
      <c r="S2576" s="6">
        <f t="shared" si="162"/>
        <v>42487.825752314813</v>
      </c>
      <c r="T2576" s="7">
        <f t="shared" si="163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8283</v>
      </c>
      <c r="O2577" s="8" t="e">
        <f t="shared" si="160"/>
        <v>#DIV/0!</v>
      </c>
      <c r="P2577" s="5" t="e">
        <f t="shared" si="161"/>
        <v>#DIV/0!</v>
      </c>
      <c r="Q2577" t="s">
        <v>8337</v>
      </c>
      <c r="R2577" t="s">
        <v>8338</v>
      </c>
      <c r="S2577" s="6">
        <f t="shared" si="162"/>
        <v>41986.108726851846</v>
      </c>
      <c r="T2577" s="7">
        <f t="shared" si="163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8283</v>
      </c>
      <c r="O2578" s="8" t="e">
        <f t="shared" si="160"/>
        <v>#DIV/0!</v>
      </c>
      <c r="P2578" s="5" t="e">
        <f t="shared" si="161"/>
        <v>#DIV/0!</v>
      </c>
      <c r="Q2578" t="s">
        <v>8337</v>
      </c>
      <c r="R2578" t="s">
        <v>8338</v>
      </c>
      <c r="S2578" s="6">
        <f t="shared" si="162"/>
        <v>42060.00980324074</v>
      </c>
      <c r="T2578" s="7">
        <f t="shared" si="163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8283</v>
      </c>
      <c r="O2579" s="8" t="e">
        <f t="shared" si="160"/>
        <v>#DIV/0!</v>
      </c>
      <c r="P2579" s="5" t="e">
        <f t="shared" si="161"/>
        <v>#DIV/0!</v>
      </c>
      <c r="Q2579" t="s">
        <v>8337</v>
      </c>
      <c r="R2579" t="s">
        <v>8338</v>
      </c>
      <c r="S2579" s="6">
        <f t="shared" si="162"/>
        <v>41830.820567129631</v>
      </c>
      <c r="T2579" s="7">
        <f t="shared" si="163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8283</v>
      </c>
      <c r="O2580" s="8" t="e">
        <f t="shared" si="160"/>
        <v>#DIV/0!</v>
      </c>
      <c r="P2580" s="5" t="e">
        <f t="shared" si="161"/>
        <v>#DIV/0!</v>
      </c>
      <c r="Q2580" t="s">
        <v>8337</v>
      </c>
      <c r="R2580" t="s">
        <v>8338</v>
      </c>
      <c r="S2580" s="6">
        <f t="shared" si="162"/>
        <v>42238.022905092599</v>
      </c>
      <c r="T2580" s="7">
        <f t="shared" si="163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8283</v>
      </c>
      <c r="O2581" s="8">
        <f t="shared" si="160"/>
        <v>722.02166064981952</v>
      </c>
      <c r="P2581" s="5">
        <f t="shared" si="161"/>
        <v>23.083333333333332</v>
      </c>
      <c r="Q2581" t="s">
        <v>8337</v>
      </c>
      <c r="R2581" t="s">
        <v>8338</v>
      </c>
      <c r="S2581" s="6">
        <f t="shared" si="162"/>
        <v>41837.829895833333</v>
      </c>
      <c r="T2581" s="7">
        <f t="shared" si="163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8283</v>
      </c>
      <c r="O2582" s="8">
        <f t="shared" si="160"/>
        <v>166.66666666666666</v>
      </c>
      <c r="P2582" s="5">
        <f t="shared" si="161"/>
        <v>25.5</v>
      </c>
      <c r="Q2582" t="s">
        <v>8337</v>
      </c>
      <c r="R2582" t="s">
        <v>8338</v>
      </c>
      <c r="S2582" s="6">
        <f t="shared" si="162"/>
        <v>42110.326423611114</v>
      </c>
      <c r="T2582" s="7">
        <f t="shared" si="163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8283</v>
      </c>
      <c r="O2583" s="8">
        <f t="shared" si="160"/>
        <v>9.433962264150944</v>
      </c>
      <c r="P2583" s="5">
        <f t="shared" si="161"/>
        <v>48.18181818181818</v>
      </c>
      <c r="Q2583" t="s">
        <v>8337</v>
      </c>
      <c r="R2583" t="s">
        <v>8338</v>
      </c>
      <c r="S2583" s="6">
        <f t="shared" si="162"/>
        <v>42294.628449074073</v>
      </c>
      <c r="T2583" s="7">
        <f t="shared" si="163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8283</v>
      </c>
      <c r="O2584" s="8">
        <f t="shared" si="160"/>
        <v>90000</v>
      </c>
      <c r="P2584" s="5">
        <f t="shared" si="161"/>
        <v>1</v>
      </c>
      <c r="Q2584" t="s">
        <v>8337</v>
      </c>
      <c r="R2584" t="s">
        <v>8338</v>
      </c>
      <c r="S2584" s="6">
        <f t="shared" si="162"/>
        <v>42642.988819444443</v>
      </c>
      <c r="T2584" s="7">
        <f t="shared" si="163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8283</v>
      </c>
      <c r="O2585" s="8">
        <f t="shared" si="160"/>
        <v>200</v>
      </c>
      <c r="P2585" s="5">
        <f t="shared" si="161"/>
        <v>1</v>
      </c>
      <c r="Q2585" t="s">
        <v>8337</v>
      </c>
      <c r="R2585" t="s">
        <v>8338</v>
      </c>
      <c r="S2585" s="6">
        <f t="shared" si="162"/>
        <v>42019.76944444445</v>
      </c>
      <c r="T2585" s="7">
        <f t="shared" si="163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8283</v>
      </c>
      <c r="O2586" s="8" t="e">
        <f t="shared" si="160"/>
        <v>#DIV/0!</v>
      </c>
      <c r="P2586" s="5" t="e">
        <f t="shared" si="161"/>
        <v>#DIV/0!</v>
      </c>
      <c r="Q2586" t="s">
        <v>8337</v>
      </c>
      <c r="R2586" t="s">
        <v>8338</v>
      </c>
      <c r="S2586" s="6">
        <f t="shared" si="162"/>
        <v>42140.173252314817</v>
      </c>
      <c r="T2586" s="7">
        <f t="shared" si="163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8283</v>
      </c>
      <c r="O2587" s="8">
        <f t="shared" si="160"/>
        <v>600</v>
      </c>
      <c r="P2587" s="5">
        <f t="shared" si="161"/>
        <v>50</v>
      </c>
      <c r="Q2587" t="s">
        <v>8337</v>
      </c>
      <c r="R2587" t="s">
        <v>8338</v>
      </c>
      <c r="S2587" s="6">
        <f t="shared" si="162"/>
        <v>41795.963333333333</v>
      </c>
      <c r="T2587" s="7">
        <f t="shared" si="163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8283</v>
      </c>
      <c r="O2588" s="8">
        <f t="shared" si="160"/>
        <v>600</v>
      </c>
      <c r="P2588" s="5">
        <f t="shared" si="161"/>
        <v>5</v>
      </c>
      <c r="Q2588" t="s">
        <v>8337</v>
      </c>
      <c r="R2588" t="s">
        <v>8338</v>
      </c>
      <c r="S2588" s="6">
        <f t="shared" si="162"/>
        <v>42333.330277777779</v>
      </c>
      <c r="T2588" s="7">
        <f t="shared" si="163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8283</v>
      </c>
      <c r="O2589" s="8">
        <f t="shared" si="160"/>
        <v>41.084634346754314</v>
      </c>
      <c r="P2589" s="5">
        <f t="shared" si="161"/>
        <v>202.83333333333334</v>
      </c>
      <c r="Q2589" t="s">
        <v>8337</v>
      </c>
      <c r="R2589" t="s">
        <v>8338</v>
      </c>
      <c r="S2589" s="6">
        <f t="shared" si="162"/>
        <v>42338.675381944442</v>
      </c>
      <c r="T2589" s="7">
        <f t="shared" si="163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8283</v>
      </c>
      <c r="O2590" s="8">
        <f t="shared" si="160"/>
        <v>25.751072961373392</v>
      </c>
      <c r="P2590" s="5">
        <f t="shared" si="161"/>
        <v>29.125</v>
      </c>
      <c r="Q2590" t="s">
        <v>8337</v>
      </c>
      <c r="R2590" t="s">
        <v>8338</v>
      </c>
      <c r="S2590" s="6">
        <f t="shared" si="162"/>
        <v>42042.676226851851</v>
      </c>
      <c r="T2590" s="7">
        <f t="shared" si="163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8283</v>
      </c>
      <c r="O2591" s="8">
        <f t="shared" si="160"/>
        <v>10000</v>
      </c>
      <c r="P2591" s="5">
        <f t="shared" si="161"/>
        <v>5</v>
      </c>
      <c r="Q2591" t="s">
        <v>8337</v>
      </c>
      <c r="R2591" t="s">
        <v>8338</v>
      </c>
      <c r="S2591" s="6">
        <f t="shared" si="162"/>
        <v>42422.536192129628</v>
      </c>
      <c r="T2591" s="7">
        <f t="shared" si="163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8283</v>
      </c>
      <c r="O2592" s="8" t="e">
        <f t="shared" si="160"/>
        <v>#DIV/0!</v>
      </c>
      <c r="P2592" s="5" t="e">
        <f t="shared" si="161"/>
        <v>#DIV/0!</v>
      </c>
      <c r="Q2592" t="s">
        <v>8337</v>
      </c>
      <c r="R2592" t="s">
        <v>8338</v>
      </c>
      <c r="S2592" s="6">
        <f t="shared" si="162"/>
        <v>42388.589085648149</v>
      </c>
      <c r="T2592" s="7">
        <f t="shared" si="163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8283</v>
      </c>
      <c r="O2593" s="8">
        <f t="shared" si="160"/>
        <v>57.692307692307693</v>
      </c>
      <c r="P2593" s="5">
        <f t="shared" si="161"/>
        <v>13</v>
      </c>
      <c r="Q2593" t="s">
        <v>8337</v>
      </c>
      <c r="R2593" t="s">
        <v>8338</v>
      </c>
      <c r="S2593" s="6">
        <f t="shared" si="162"/>
        <v>42382.906527777777</v>
      </c>
      <c r="T2593" s="7">
        <f t="shared" si="163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8283</v>
      </c>
      <c r="O2594" s="8">
        <f t="shared" si="160"/>
        <v>600</v>
      </c>
      <c r="P2594" s="5">
        <f t="shared" si="161"/>
        <v>50</v>
      </c>
      <c r="Q2594" t="s">
        <v>8337</v>
      </c>
      <c r="R2594" t="s">
        <v>8338</v>
      </c>
      <c r="S2594" s="6">
        <f t="shared" si="162"/>
        <v>41887.801168981481</v>
      </c>
      <c r="T2594" s="7">
        <f t="shared" si="163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8283</v>
      </c>
      <c r="O2595" s="8" t="e">
        <f t="shared" si="160"/>
        <v>#DIV/0!</v>
      </c>
      <c r="P2595" s="5" t="e">
        <f t="shared" si="161"/>
        <v>#DIV/0!</v>
      </c>
      <c r="Q2595" t="s">
        <v>8337</v>
      </c>
      <c r="R2595" t="s">
        <v>8338</v>
      </c>
      <c r="S2595" s="6">
        <f t="shared" si="162"/>
        <v>42089.84520833334</v>
      </c>
      <c r="T2595" s="7">
        <f t="shared" si="163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8283</v>
      </c>
      <c r="O2596" s="8">
        <f t="shared" si="160"/>
        <v>80000</v>
      </c>
      <c r="P2596" s="5">
        <f t="shared" si="161"/>
        <v>1</v>
      </c>
      <c r="Q2596" t="s">
        <v>8337</v>
      </c>
      <c r="R2596" t="s">
        <v>8338</v>
      </c>
      <c r="S2596" s="6">
        <f t="shared" si="162"/>
        <v>41828.967916666668</v>
      </c>
      <c r="T2596" s="7">
        <f t="shared" si="163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8283</v>
      </c>
      <c r="O2597" s="8">
        <f t="shared" si="160"/>
        <v>8.2191780821917817</v>
      </c>
      <c r="P2597" s="5">
        <f t="shared" si="161"/>
        <v>96.05263157894737</v>
      </c>
      <c r="Q2597" t="s">
        <v>8337</v>
      </c>
      <c r="R2597" t="s">
        <v>8338</v>
      </c>
      <c r="S2597" s="6">
        <f t="shared" si="162"/>
        <v>42760.244212962964</v>
      </c>
      <c r="T2597" s="7">
        <f t="shared" si="163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8283</v>
      </c>
      <c r="O2598" s="8">
        <f t="shared" si="160"/>
        <v>4.2393410852713176</v>
      </c>
      <c r="P2598" s="5">
        <f t="shared" si="161"/>
        <v>305.77777777777777</v>
      </c>
      <c r="Q2598" t="s">
        <v>8337</v>
      </c>
      <c r="R2598" t="s">
        <v>8338</v>
      </c>
      <c r="S2598" s="6">
        <f t="shared" si="162"/>
        <v>41828.664456018516</v>
      </c>
      <c r="T2598" s="7">
        <f t="shared" si="163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8283</v>
      </c>
      <c r="O2599" s="8">
        <f t="shared" si="160"/>
        <v>17.647058823529413</v>
      </c>
      <c r="P2599" s="5">
        <f t="shared" si="161"/>
        <v>12.142857142857142</v>
      </c>
      <c r="Q2599" t="s">
        <v>8337</v>
      </c>
      <c r="R2599" t="s">
        <v>8338</v>
      </c>
      <c r="S2599" s="6">
        <f t="shared" si="162"/>
        <v>42510.341631944444</v>
      </c>
      <c r="T2599" s="7">
        <f t="shared" si="163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8283</v>
      </c>
      <c r="O2600" s="8">
        <f t="shared" si="160"/>
        <v>2.5641025641025643</v>
      </c>
      <c r="P2600" s="5">
        <f t="shared" si="161"/>
        <v>83.571428571428569</v>
      </c>
      <c r="Q2600" t="s">
        <v>8337</v>
      </c>
      <c r="R2600" t="s">
        <v>8338</v>
      </c>
      <c r="S2600" s="6">
        <f t="shared" si="162"/>
        <v>42240.840289351851</v>
      </c>
      <c r="T2600" s="7">
        <f t="shared" si="163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8283</v>
      </c>
      <c r="O2601" s="8">
        <f t="shared" si="160"/>
        <v>100.45555555555555</v>
      </c>
      <c r="P2601" s="5">
        <f t="shared" si="161"/>
        <v>18</v>
      </c>
      <c r="Q2601" t="s">
        <v>8337</v>
      </c>
      <c r="R2601" t="s">
        <v>8338</v>
      </c>
      <c r="S2601" s="6">
        <f t="shared" si="162"/>
        <v>41809.754016203704</v>
      </c>
      <c r="T2601" s="7">
        <f t="shared" si="163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8283</v>
      </c>
      <c r="O2602" s="8">
        <f t="shared" si="160"/>
        <v>14.425851125216388</v>
      </c>
      <c r="P2602" s="5">
        <f t="shared" si="161"/>
        <v>115.53333333333333</v>
      </c>
      <c r="Q2602" t="s">
        <v>8337</v>
      </c>
      <c r="R2602" t="s">
        <v>8338</v>
      </c>
      <c r="S2602" s="6">
        <f t="shared" si="162"/>
        <v>42394.900462962964</v>
      </c>
      <c r="T2602" s="7">
        <f t="shared" si="163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8300</v>
      </c>
      <c r="O2603" s="8">
        <f t="shared" si="160"/>
        <v>0.15119443604475355</v>
      </c>
      <c r="P2603" s="5">
        <f t="shared" si="161"/>
        <v>21.900662251655628</v>
      </c>
      <c r="Q2603" t="s">
        <v>8320</v>
      </c>
      <c r="R2603" t="s">
        <v>8356</v>
      </c>
      <c r="S2603" s="6">
        <f t="shared" si="162"/>
        <v>41150.902187499996</v>
      </c>
      <c r="T2603" s="7">
        <f t="shared" si="163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8300</v>
      </c>
      <c r="O2604" s="8">
        <f t="shared" si="160"/>
        <v>0.30666223710101964</v>
      </c>
      <c r="P2604" s="5">
        <f t="shared" si="161"/>
        <v>80.022494887525568</v>
      </c>
      <c r="Q2604" t="s">
        <v>8320</v>
      </c>
      <c r="R2604" t="s">
        <v>8356</v>
      </c>
      <c r="S2604" s="6">
        <f t="shared" si="162"/>
        <v>41915.747314814813</v>
      </c>
      <c r="T2604" s="7">
        <f t="shared" si="163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8300</v>
      </c>
      <c r="O2605" s="8">
        <f t="shared" si="160"/>
        <v>0.98536036036036034</v>
      </c>
      <c r="P2605" s="5">
        <f t="shared" si="161"/>
        <v>35.520000000000003</v>
      </c>
      <c r="Q2605" t="s">
        <v>8320</v>
      </c>
      <c r="R2605" t="s">
        <v>8356</v>
      </c>
      <c r="S2605" s="6">
        <f t="shared" si="162"/>
        <v>41617.912662037037</v>
      </c>
      <c r="T2605" s="7">
        <f t="shared" si="163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8300</v>
      </c>
      <c r="O2606" s="8">
        <f t="shared" si="160"/>
        <v>0.95952714502293279</v>
      </c>
      <c r="P2606" s="5">
        <f t="shared" si="161"/>
        <v>64.933333333333323</v>
      </c>
      <c r="Q2606" t="s">
        <v>8320</v>
      </c>
      <c r="R2606" t="s">
        <v>8356</v>
      </c>
      <c r="S2606" s="6">
        <f t="shared" si="162"/>
        <v>40998.051192129627</v>
      </c>
      <c r="T2606" s="7">
        <f t="shared" si="163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8300</v>
      </c>
      <c r="O2607" s="8">
        <f t="shared" si="160"/>
        <v>0.93091173402138871</v>
      </c>
      <c r="P2607" s="5">
        <f t="shared" si="161"/>
        <v>60.965703745743475</v>
      </c>
      <c r="Q2607" t="s">
        <v>8320</v>
      </c>
      <c r="R2607" t="s">
        <v>8356</v>
      </c>
      <c r="S2607" s="6">
        <f t="shared" si="162"/>
        <v>42508.541550925926</v>
      </c>
      <c r="T2607" s="7">
        <f t="shared" si="163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8300</v>
      </c>
      <c r="O2608" s="8">
        <f t="shared" si="160"/>
        <v>0.90864034363125723</v>
      </c>
      <c r="P2608" s="5">
        <f t="shared" si="161"/>
        <v>31.444155844155844</v>
      </c>
      <c r="Q2608" t="s">
        <v>8320</v>
      </c>
      <c r="R2608" t="s">
        <v>8356</v>
      </c>
      <c r="S2608" s="6">
        <f t="shared" si="162"/>
        <v>41726.712754629632</v>
      </c>
      <c r="T2608" s="7">
        <f t="shared" si="163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8300</v>
      </c>
      <c r="O2609" s="8">
        <f t="shared" si="160"/>
        <v>0.2452783909737552</v>
      </c>
      <c r="P2609" s="5">
        <f t="shared" si="161"/>
        <v>81.949748743718587</v>
      </c>
      <c r="Q2609" t="s">
        <v>8320</v>
      </c>
      <c r="R2609" t="s">
        <v>8356</v>
      </c>
      <c r="S2609" s="6">
        <f t="shared" si="162"/>
        <v>42184.874675925923</v>
      </c>
      <c r="T2609" s="7">
        <f t="shared" si="163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8300</v>
      </c>
      <c r="O2610" s="8">
        <f t="shared" si="160"/>
        <v>0.44657809534442333</v>
      </c>
      <c r="P2610" s="5">
        <f t="shared" si="161"/>
        <v>58.92763157894737</v>
      </c>
      <c r="Q2610" t="s">
        <v>8320</v>
      </c>
      <c r="R2610" t="s">
        <v>8356</v>
      </c>
      <c r="S2610" s="6">
        <f t="shared" si="162"/>
        <v>42767.801712962959</v>
      </c>
      <c r="T2610" s="7">
        <f t="shared" si="163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8300</v>
      </c>
      <c r="O2611" s="8">
        <f t="shared" si="160"/>
        <v>0.32916271632221045</v>
      </c>
      <c r="P2611" s="5">
        <f t="shared" si="161"/>
        <v>157.29347633136095</v>
      </c>
      <c r="Q2611" t="s">
        <v>8320</v>
      </c>
      <c r="R2611" t="s">
        <v>8356</v>
      </c>
      <c r="S2611" s="6">
        <f t="shared" si="162"/>
        <v>41075.237858796296</v>
      </c>
      <c r="T2611" s="7">
        <f t="shared" si="163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8300</v>
      </c>
      <c r="O2612" s="8">
        <f t="shared" si="160"/>
        <v>0.70758836850916274</v>
      </c>
      <c r="P2612" s="5">
        <f t="shared" si="161"/>
        <v>55.758509532062391</v>
      </c>
      <c r="Q2612" t="s">
        <v>8320</v>
      </c>
      <c r="R2612" t="s">
        <v>8356</v>
      </c>
      <c r="S2612" s="6">
        <f t="shared" si="162"/>
        <v>42564.881076388891</v>
      </c>
      <c r="T2612" s="7">
        <f t="shared" si="163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8300</v>
      </c>
      <c r="O2613" s="8">
        <f t="shared" si="160"/>
        <v>3.5834120598104049E-2</v>
      </c>
      <c r="P2613" s="5">
        <f t="shared" si="161"/>
        <v>83.802893802893806</v>
      </c>
      <c r="Q2613" t="s">
        <v>8320</v>
      </c>
      <c r="R2613" t="s">
        <v>8356</v>
      </c>
      <c r="S2613" s="6">
        <f t="shared" si="162"/>
        <v>42704.335810185185</v>
      </c>
      <c r="T2613" s="7">
        <f t="shared" si="163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8300</v>
      </c>
      <c r="O2614" s="8">
        <f t="shared" si="160"/>
        <v>0.58220332519607154</v>
      </c>
      <c r="P2614" s="5">
        <f t="shared" si="161"/>
        <v>58.422210884353746</v>
      </c>
      <c r="Q2614" t="s">
        <v>8320</v>
      </c>
      <c r="R2614" t="s">
        <v>8356</v>
      </c>
      <c r="S2614" s="6">
        <f t="shared" si="162"/>
        <v>41982.143171296295</v>
      </c>
      <c r="T2614" s="7">
        <f t="shared" si="163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8300</v>
      </c>
      <c r="O2615" s="8">
        <f t="shared" si="160"/>
        <v>0.98996832101372756</v>
      </c>
      <c r="P2615" s="5">
        <f t="shared" si="161"/>
        <v>270.57142857142856</v>
      </c>
      <c r="Q2615" t="s">
        <v>8320</v>
      </c>
      <c r="R2615" t="s">
        <v>8356</v>
      </c>
      <c r="S2615" s="6">
        <f t="shared" si="162"/>
        <v>41143.81821759259</v>
      </c>
      <c r="T2615" s="7">
        <f t="shared" si="163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8300</v>
      </c>
      <c r="O2616" s="8">
        <f t="shared" si="160"/>
        <v>0.98039215686274506</v>
      </c>
      <c r="P2616" s="5">
        <f t="shared" si="161"/>
        <v>107.1</v>
      </c>
      <c r="Q2616" t="s">
        <v>8320</v>
      </c>
      <c r="R2616" t="s">
        <v>8356</v>
      </c>
      <c r="S2616" s="6">
        <f t="shared" si="162"/>
        <v>41730.708472222221</v>
      </c>
      <c r="T2616" s="7">
        <f t="shared" si="163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8300</v>
      </c>
      <c r="O2617" s="8">
        <f t="shared" si="160"/>
        <v>0.58904916102443328</v>
      </c>
      <c r="P2617" s="5">
        <f t="shared" si="161"/>
        <v>47.180555555555557</v>
      </c>
      <c r="Q2617" t="s">
        <v>8320</v>
      </c>
      <c r="R2617" t="s">
        <v>8356</v>
      </c>
      <c r="S2617" s="6">
        <f t="shared" si="162"/>
        <v>42453.49726851852</v>
      </c>
      <c r="T2617" s="7">
        <f t="shared" si="163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8300</v>
      </c>
      <c r="O2618" s="8">
        <f t="shared" si="160"/>
        <v>0.87310318333420645</v>
      </c>
      <c r="P2618" s="5">
        <f t="shared" si="161"/>
        <v>120.30882352941177</v>
      </c>
      <c r="Q2618" t="s">
        <v>8320</v>
      </c>
      <c r="R2618" t="s">
        <v>8356</v>
      </c>
      <c r="S2618" s="6">
        <f t="shared" si="162"/>
        <v>42211.99454861111</v>
      </c>
      <c r="T2618" s="7">
        <f t="shared" si="163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8300</v>
      </c>
      <c r="O2619" s="8">
        <f t="shared" si="160"/>
        <v>0.11394712853236098</v>
      </c>
      <c r="P2619" s="5">
        <f t="shared" si="161"/>
        <v>27.59748427672956</v>
      </c>
      <c r="Q2619" t="s">
        <v>8320</v>
      </c>
      <c r="R2619" t="s">
        <v>8356</v>
      </c>
      <c r="S2619" s="6">
        <f t="shared" si="162"/>
        <v>41902.874432870369</v>
      </c>
      <c r="T2619" s="7">
        <f t="shared" si="163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8300</v>
      </c>
      <c r="O2620" s="8">
        <f t="shared" si="160"/>
        <v>0.94888663967611331</v>
      </c>
      <c r="P2620" s="5">
        <f t="shared" si="161"/>
        <v>205.2987012987013</v>
      </c>
      <c r="Q2620" t="s">
        <v>8320</v>
      </c>
      <c r="R2620" t="s">
        <v>8356</v>
      </c>
      <c r="S2620" s="6">
        <f t="shared" si="162"/>
        <v>42279.792372685188</v>
      </c>
      <c r="T2620" s="7">
        <f t="shared" si="163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8300</v>
      </c>
      <c r="O2621" s="8">
        <f t="shared" si="160"/>
        <v>0.53078556263269638</v>
      </c>
      <c r="P2621" s="5">
        <f t="shared" si="161"/>
        <v>35.547169811320757</v>
      </c>
      <c r="Q2621" t="s">
        <v>8320</v>
      </c>
      <c r="R2621" t="s">
        <v>8356</v>
      </c>
      <c r="S2621" s="6">
        <f t="shared" si="162"/>
        <v>42273.884305555555</v>
      </c>
      <c r="T2621" s="7">
        <f t="shared" si="163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8300</v>
      </c>
      <c r="O2622" s="8">
        <f t="shared" si="160"/>
        <v>0.69612525970826999</v>
      </c>
      <c r="P2622" s="5">
        <f t="shared" si="161"/>
        <v>74.639488409272587</v>
      </c>
      <c r="Q2622" t="s">
        <v>8320</v>
      </c>
      <c r="R2622" t="s">
        <v>8356</v>
      </c>
      <c r="S2622" s="6">
        <f t="shared" si="162"/>
        <v>42251.16715277778</v>
      </c>
      <c r="T2622" s="7">
        <f t="shared" si="163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8300</v>
      </c>
      <c r="O2623" s="8">
        <f t="shared" si="160"/>
        <v>0.6854949273375377</v>
      </c>
      <c r="P2623" s="5">
        <f t="shared" si="161"/>
        <v>47.058064516129029</v>
      </c>
      <c r="Q2623" t="s">
        <v>8320</v>
      </c>
      <c r="R2623" t="s">
        <v>8356</v>
      </c>
      <c r="S2623" s="6">
        <f t="shared" si="162"/>
        <v>42115.74754629629</v>
      </c>
      <c r="T2623" s="7">
        <f t="shared" si="163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8300</v>
      </c>
      <c r="O2624" s="8">
        <f t="shared" si="160"/>
        <v>0.76228808391267233</v>
      </c>
      <c r="P2624" s="5">
        <f t="shared" si="161"/>
        <v>26.591351351351353</v>
      </c>
      <c r="Q2624" t="s">
        <v>8320</v>
      </c>
      <c r="R2624" t="s">
        <v>8356</v>
      </c>
      <c r="S2624" s="6">
        <f t="shared" si="162"/>
        <v>42689.74324074074</v>
      </c>
      <c r="T2624" s="7">
        <f t="shared" si="163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8300</v>
      </c>
      <c r="O2625" s="8">
        <f t="shared" si="160"/>
        <v>0.8771929824561403</v>
      </c>
      <c r="P2625" s="5">
        <f t="shared" si="161"/>
        <v>36.774193548387096</v>
      </c>
      <c r="Q2625" t="s">
        <v>8320</v>
      </c>
      <c r="R2625" t="s">
        <v>8356</v>
      </c>
      <c r="S2625" s="6">
        <f t="shared" si="162"/>
        <v>42692.256550925929</v>
      </c>
      <c r="T2625" s="7">
        <f t="shared" si="163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8300</v>
      </c>
      <c r="O2626" s="8">
        <f t="shared" si="160"/>
        <v>7.2494203861856857E-2</v>
      </c>
      <c r="P2626" s="5">
        <f t="shared" si="161"/>
        <v>31.820544982698959</v>
      </c>
      <c r="Q2626" t="s">
        <v>8320</v>
      </c>
      <c r="R2626" t="s">
        <v>8356</v>
      </c>
      <c r="S2626" s="6">
        <f t="shared" si="162"/>
        <v>41144.42155092593</v>
      </c>
      <c r="T2626" s="7">
        <f t="shared" si="163"/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8300</v>
      </c>
      <c r="O2627" s="8">
        <f t="shared" ref="O2627:O2690" si="164">D2627/E2627</f>
        <v>0.10460251046025104</v>
      </c>
      <c r="P2627" s="5">
        <f t="shared" ref="P2627:P2690" si="165">E2627/L2627</f>
        <v>27.576923076923077</v>
      </c>
      <c r="Q2627" t="s">
        <v>8320</v>
      </c>
      <c r="R2627" t="s">
        <v>8356</v>
      </c>
      <c r="S2627" s="6">
        <f t="shared" ref="S2627:S2690" si="166">(((J2627/60)/60)/24)+DATE(1970,1,1)</f>
        <v>42658.810277777782</v>
      </c>
      <c r="T2627" s="7">
        <f t="shared" ref="T2627:T2690" si="167">(((I2627/60)/60)/24)+DATE(1970,1,1)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8300</v>
      </c>
      <c r="O2628" s="8">
        <f t="shared" si="164"/>
        <v>0.8928571428571429</v>
      </c>
      <c r="P2628" s="5">
        <f t="shared" si="165"/>
        <v>56</v>
      </c>
      <c r="Q2628" t="s">
        <v>8320</v>
      </c>
      <c r="R2628" t="s">
        <v>8356</v>
      </c>
      <c r="S2628" s="6">
        <f t="shared" si="166"/>
        <v>42128.628113425926</v>
      </c>
      <c r="T2628" s="7">
        <f t="shared" si="167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8300</v>
      </c>
      <c r="O2629" s="8">
        <f t="shared" si="164"/>
        <v>0.15463917525773196</v>
      </c>
      <c r="P2629" s="5">
        <f t="shared" si="165"/>
        <v>21.555555555555557</v>
      </c>
      <c r="Q2629" t="s">
        <v>8320</v>
      </c>
      <c r="R2629" t="s">
        <v>8356</v>
      </c>
      <c r="S2629" s="6">
        <f t="shared" si="166"/>
        <v>42304.829409722224</v>
      </c>
      <c r="T2629" s="7">
        <f t="shared" si="167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8300</v>
      </c>
      <c r="O2630" s="8">
        <f t="shared" si="164"/>
        <v>0.90604751619870405</v>
      </c>
      <c r="P2630" s="5">
        <f t="shared" si="165"/>
        <v>44.095238095238095</v>
      </c>
      <c r="Q2630" t="s">
        <v>8320</v>
      </c>
      <c r="R2630" t="s">
        <v>8356</v>
      </c>
      <c r="S2630" s="6">
        <f t="shared" si="166"/>
        <v>41953.966053240743</v>
      </c>
      <c r="T2630" s="7">
        <f t="shared" si="167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8300</v>
      </c>
      <c r="O2631" s="8">
        <f t="shared" si="164"/>
        <v>0.78284014404258651</v>
      </c>
      <c r="P2631" s="5">
        <f t="shared" si="165"/>
        <v>63.87</v>
      </c>
      <c r="Q2631" t="s">
        <v>8320</v>
      </c>
      <c r="R2631" t="s">
        <v>8356</v>
      </c>
      <c r="S2631" s="6">
        <f t="shared" si="166"/>
        <v>42108.538449074069</v>
      </c>
      <c r="T2631" s="7">
        <f t="shared" si="167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8300</v>
      </c>
      <c r="O2632" s="8">
        <f t="shared" si="164"/>
        <v>0.6333122229259025</v>
      </c>
      <c r="P2632" s="5">
        <f t="shared" si="165"/>
        <v>38.987654320987652</v>
      </c>
      <c r="Q2632" t="s">
        <v>8320</v>
      </c>
      <c r="R2632" t="s">
        <v>8356</v>
      </c>
      <c r="S2632" s="6">
        <f t="shared" si="166"/>
        <v>42524.105462962965</v>
      </c>
      <c r="T2632" s="7">
        <f t="shared" si="167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8300</v>
      </c>
      <c r="O2633" s="8">
        <f t="shared" si="164"/>
        <v>0.87210379779401348</v>
      </c>
      <c r="P2633" s="5">
        <f t="shared" si="165"/>
        <v>80.185489510489504</v>
      </c>
      <c r="Q2633" t="s">
        <v>8320</v>
      </c>
      <c r="R2633" t="s">
        <v>8356</v>
      </c>
      <c r="S2633" s="6">
        <f t="shared" si="166"/>
        <v>42218.169293981482</v>
      </c>
      <c r="T2633" s="7">
        <f t="shared" si="167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8300</v>
      </c>
      <c r="O2634" s="8">
        <f t="shared" si="164"/>
        <v>0.72987721691678031</v>
      </c>
      <c r="P2634" s="5">
        <f t="shared" si="165"/>
        <v>34.904761904761905</v>
      </c>
      <c r="Q2634" t="s">
        <v>8320</v>
      </c>
      <c r="R2634" t="s">
        <v>8356</v>
      </c>
      <c r="S2634" s="6">
        <f t="shared" si="166"/>
        <v>42494.061793981484</v>
      </c>
      <c r="T2634" s="7">
        <f t="shared" si="167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8300</v>
      </c>
      <c r="O2635" s="8">
        <f t="shared" si="164"/>
        <v>0.28199199142744347</v>
      </c>
      <c r="P2635" s="5">
        <f t="shared" si="165"/>
        <v>89.100502512562812</v>
      </c>
      <c r="Q2635" t="s">
        <v>8320</v>
      </c>
      <c r="R2635" t="s">
        <v>8356</v>
      </c>
      <c r="S2635" s="6">
        <f t="shared" si="166"/>
        <v>41667.823287037041</v>
      </c>
      <c r="T2635" s="7">
        <f t="shared" si="167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8300</v>
      </c>
      <c r="O2636" s="8">
        <f t="shared" si="164"/>
        <v>0.94320486815415816</v>
      </c>
      <c r="P2636" s="5">
        <f t="shared" si="165"/>
        <v>39.44</v>
      </c>
      <c r="Q2636" t="s">
        <v>8320</v>
      </c>
      <c r="R2636" t="s">
        <v>8356</v>
      </c>
      <c r="S2636" s="6">
        <f t="shared" si="166"/>
        <v>42612.656493055561</v>
      </c>
      <c r="T2636" s="7">
        <f t="shared" si="167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8300</v>
      </c>
      <c r="O2637" s="8">
        <f t="shared" si="164"/>
        <v>1</v>
      </c>
      <c r="P2637" s="5">
        <f t="shared" si="165"/>
        <v>136.9047619047619</v>
      </c>
      <c r="Q2637" t="s">
        <v>8320</v>
      </c>
      <c r="R2637" t="s">
        <v>8356</v>
      </c>
      <c r="S2637" s="6">
        <f t="shared" si="166"/>
        <v>42037.950937500005</v>
      </c>
      <c r="T2637" s="7">
        <f t="shared" si="167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8300</v>
      </c>
      <c r="O2638" s="8">
        <f t="shared" si="164"/>
        <v>0.53390282968499736</v>
      </c>
      <c r="P2638" s="5">
        <f t="shared" si="165"/>
        <v>37.46</v>
      </c>
      <c r="Q2638" t="s">
        <v>8320</v>
      </c>
      <c r="R2638" t="s">
        <v>8356</v>
      </c>
      <c r="S2638" s="6">
        <f t="shared" si="166"/>
        <v>42636.614745370374</v>
      </c>
      <c r="T2638" s="7">
        <f t="shared" si="167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8300</v>
      </c>
      <c r="O2639" s="8">
        <f t="shared" si="164"/>
        <v>0.60168471720818295</v>
      </c>
      <c r="P2639" s="5">
        <f t="shared" si="165"/>
        <v>31.96153846153846</v>
      </c>
      <c r="Q2639" t="s">
        <v>8320</v>
      </c>
      <c r="R2639" t="s">
        <v>8356</v>
      </c>
      <c r="S2639" s="6">
        <f t="shared" si="166"/>
        <v>42639.549479166672</v>
      </c>
      <c r="T2639" s="7">
        <f t="shared" si="167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8300</v>
      </c>
      <c r="O2640" s="8">
        <f t="shared" si="164"/>
        <v>0.98300283286118983</v>
      </c>
      <c r="P2640" s="5">
        <f t="shared" si="165"/>
        <v>25.214285714285715</v>
      </c>
      <c r="Q2640" t="s">
        <v>8320</v>
      </c>
      <c r="R2640" t="s">
        <v>8356</v>
      </c>
      <c r="S2640" s="6">
        <f t="shared" si="166"/>
        <v>41989.913136574076</v>
      </c>
      <c r="T2640" s="7">
        <f t="shared" si="167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8300</v>
      </c>
      <c r="O2641" s="8">
        <f t="shared" si="164"/>
        <v>0.6097560975609756</v>
      </c>
      <c r="P2641" s="5">
        <f t="shared" si="165"/>
        <v>10.040816326530612</v>
      </c>
      <c r="Q2641" t="s">
        <v>8320</v>
      </c>
      <c r="R2641" t="s">
        <v>8356</v>
      </c>
      <c r="S2641" s="6">
        <f t="shared" si="166"/>
        <v>42024.86513888889</v>
      </c>
      <c r="T2641" s="7">
        <f t="shared" si="167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8300</v>
      </c>
      <c r="O2642" s="8">
        <f t="shared" si="164"/>
        <v>0.94637223974763407</v>
      </c>
      <c r="P2642" s="5">
        <f t="shared" si="165"/>
        <v>45.94202898550725</v>
      </c>
      <c r="Q2642" t="s">
        <v>8320</v>
      </c>
      <c r="R2642" t="s">
        <v>8356</v>
      </c>
      <c r="S2642" s="6">
        <f t="shared" si="166"/>
        <v>42103.160578703704</v>
      </c>
      <c r="T2642" s="7">
        <f t="shared" si="167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8300</v>
      </c>
      <c r="O2643" s="8">
        <f t="shared" si="164"/>
        <v>100</v>
      </c>
      <c r="P2643" s="5">
        <f t="shared" si="165"/>
        <v>15</v>
      </c>
      <c r="Q2643" t="s">
        <v>8320</v>
      </c>
      <c r="R2643" t="s">
        <v>8356</v>
      </c>
      <c r="S2643" s="6">
        <f t="shared" si="166"/>
        <v>41880.827118055553</v>
      </c>
      <c r="T2643" s="7">
        <f t="shared" si="167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8300</v>
      </c>
      <c r="O2644" s="8" t="e">
        <f t="shared" si="164"/>
        <v>#DIV/0!</v>
      </c>
      <c r="P2644" s="5" t="e">
        <f t="shared" si="165"/>
        <v>#DIV/0!</v>
      </c>
      <c r="Q2644" t="s">
        <v>8320</v>
      </c>
      <c r="R2644" t="s">
        <v>8356</v>
      </c>
      <c r="S2644" s="6">
        <f t="shared" si="166"/>
        <v>42536.246620370366</v>
      </c>
      <c r="T2644" s="7">
        <f t="shared" si="167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8300</v>
      </c>
      <c r="O2645" s="8">
        <f t="shared" si="164"/>
        <v>2.9797616673387521</v>
      </c>
      <c r="P2645" s="5">
        <f t="shared" si="165"/>
        <v>223.58248500999335</v>
      </c>
      <c r="Q2645" t="s">
        <v>8320</v>
      </c>
      <c r="R2645" t="s">
        <v>8356</v>
      </c>
      <c r="S2645" s="6">
        <f t="shared" si="166"/>
        <v>42689.582349537035</v>
      </c>
      <c r="T2645" s="7">
        <f t="shared" si="167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8300</v>
      </c>
      <c r="O2646" s="8">
        <f t="shared" si="164"/>
        <v>48.709206039941549</v>
      </c>
      <c r="P2646" s="5">
        <f t="shared" si="165"/>
        <v>39.480769230769234</v>
      </c>
      <c r="Q2646" t="s">
        <v>8320</v>
      </c>
      <c r="R2646" t="s">
        <v>8356</v>
      </c>
      <c r="S2646" s="6">
        <f t="shared" si="166"/>
        <v>42774.792071759264</v>
      </c>
      <c r="T2646" s="7">
        <f t="shared" si="167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8300</v>
      </c>
      <c r="O2647" s="8">
        <f t="shared" si="164"/>
        <v>9.5238095238095237</v>
      </c>
      <c r="P2647" s="5">
        <f t="shared" si="165"/>
        <v>91.304347826086953</v>
      </c>
      <c r="Q2647" t="s">
        <v>8320</v>
      </c>
      <c r="R2647" t="s">
        <v>8356</v>
      </c>
      <c r="S2647" s="6">
        <f t="shared" si="166"/>
        <v>41921.842627314814</v>
      </c>
      <c r="T2647" s="7">
        <f t="shared" si="167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8300</v>
      </c>
      <c r="O2648" s="8">
        <f t="shared" si="164"/>
        <v>11.880316738748508</v>
      </c>
      <c r="P2648" s="5">
        <f t="shared" si="165"/>
        <v>78.666205607476627</v>
      </c>
      <c r="Q2648" t="s">
        <v>8320</v>
      </c>
      <c r="R2648" t="s">
        <v>8356</v>
      </c>
      <c r="S2648" s="6">
        <f t="shared" si="166"/>
        <v>42226.313298611116</v>
      </c>
      <c r="T2648" s="7">
        <f t="shared" si="167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8300</v>
      </c>
      <c r="O2649" s="8">
        <f t="shared" si="164"/>
        <v>69.444444444444443</v>
      </c>
      <c r="P2649" s="5">
        <f t="shared" si="165"/>
        <v>12</v>
      </c>
      <c r="Q2649" t="s">
        <v>8320</v>
      </c>
      <c r="R2649" t="s">
        <v>8356</v>
      </c>
      <c r="S2649" s="6">
        <f t="shared" si="166"/>
        <v>42200.261793981481</v>
      </c>
      <c r="T2649" s="7">
        <f t="shared" si="167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8300</v>
      </c>
      <c r="O2650" s="8">
        <f t="shared" si="164"/>
        <v>113.20754716981132</v>
      </c>
      <c r="P2650" s="5">
        <f t="shared" si="165"/>
        <v>17.666666666666668</v>
      </c>
      <c r="Q2650" t="s">
        <v>8320</v>
      </c>
      <c r="R2650" t="s">
        <v>8356</v>
      </c>
      <c r="S2650" s="6">
        <f t="shared" si="166"/>
        <v>42408.714814814812</v>
      </c>
      <c r="T2650" s="7">
        <f t="shared" si="167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8300</v>
      </c>
      <c r="O2651" s="8">
        <f t="shared" si="164"/>
        <v>1008.0645161290323</v>
      </c>
      <c r="P2651" s="5">
        <f t="shared" si="165"/>
        <v>41.333333333333336</v>
      </c>
      <c r="Q2651" t="s">
        <v>8320</v>
      </c>
      <c r="R2651" t="s">
        <v>8356</v>
      </c>
      <c r="S2651" s="6">
        <f t="shared" si="166"/>
        <v>42341.99700231482</v>
      </c>
      <c r="T2651" s="7">
        <f t="shared" si="167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8300</v>
      </c>
      <c r="O2652" s="8">
        <f t="shared" si="164"/>
        <v>167.5977653631285</v>
      </c>
      <c r="P2652" s="5">
        <f t="shared" si="165"/>
        <v>71.599999999999994</v>
      </c>
      <c r="Q2652" t="s">
        <v>8320</v>
      </c>
      <c r="R2652" t="s">
        <v>8356</v>
      </c>
      <c r="S2652" s="6">
        <f t="shared" si="166"/>
        <v>42695.624340277776</v>
      </c>
      <c r="T2652" s="7">
        <f t="shared" si="167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8300</v>
      </c>
      <c r="O2653" s="8">
        <f t="shared" si="164"/>
        <v>53.506592776609978</v>
      </c>
      <c r="P2653" s="5">
        <f t="shared" si="165"/>
        <v>307.8235294117647</v>
      </c>
      <c r="Q2653" t="s">
        <v>8320</v>
      </c>
      <c r="R2653" t="s">
        <v>8356</v>
      </c>
      <c r="S2653" s="6">
        <f t="shared" si="166"/>
        <v>42327.805659722217</v>
      </c>
      <c r="T2653" s="7">
        <f t="shared" si="167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8300</v>
      </c>
      <c r="O2654" s="8">
        <f t="shared" si="164"/>
        <v>112.99435028248588</v>
      </c>
      <c r="P2654" s="5">
        <f t="shared" si="165"/>
        <v>80.454545454545453</v>
      </c>
      <c r="Q2654" t="s">
        <v>8320</v>
      </c>
      <c r="R2654" t="s">
        <v>8356</v>
      </c>
      <c r="S2654" s="6">
        <f t="shared" si="166"/>
        <v>41953.158854166672</v>
      </c>
      <c r="T2654" s="7">
        <f t="shared" si="167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8300</v>
      </c>
      <c r="O2655" s="8">
        <f t="shared" si="164"/>
        <v>8.6793737236215112</v>
      </c>
      <c r="P2655" s="5">
        <f t="shared" si="165"/>
        <v>83.942857142857136</v>
      </c>
      <c r="Q2655" t="s">
        <v>8320</v>
      </c>
      <c r="R2655" t="s">
        <v>8356</v>
      </c>
      <c r="S2655" s="6">
        <f t="shared" si="166"/>
        <v>41771.651932870373</v>
      </c>
      <c r="T2655" s="7">
        <f t="shared" si="167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8300</v>
      </c>
      <c r="O2656" s="8">
        <f t="shared" si="164"/>
        <v>1960.7843137254902</v>
      </c>
      <c r="P2656" s="5">
        <f t="shared" si="165"/>
        <v>8.5</v>
      </c>
      <c r="Q2656" t="s">
        <v>8320</v>
      </c>
      <c r="R2656" t="s">
        <v>8356</v>
      </c>
      <c r="S2656" s="6">
        <f t="shared" si="166"/>
        <v>42055.600995370376</v>
      </c>
      <c r="T2656" s="7">
        <f t="shared" si="167"/>
        <v>42115.559328703705</v>
      </c>
    </row>
    <row r="2657" spans="1:20" ht="15.7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8300</v>
      </c>
      <c r="O2657" s="8">
        <f t="shared" si="164"/>
        <v>4.7543581616481774</v>
      </c>
      <c r="P2657" s="5">
        <f t="shared" si="165"/>
        <v>73.372093023255815</v>
      </c>
      <c r="Q2657" t="s">
        <v>8320</v>
      </c>
      <c r="R2657" t="s">
        <v>8356</v>
      </c>
      <c r="S2657" s="6">
        <f t="shared" si="166"/>
        <v>42381.866284722222</v>
      </c>
      <c r="T2657" s="7">
        <f t="shared" si="167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8300</v>
      </c>
      <c r="O2658" s="8">
        <f t="shared" si="164"/>
        <v>8.7438064704167875</v>
      </c>
      <c r="P2658" s="5">
        <f t="shared" si="165"/>
        <v>112.86184210526316</v>
      </c>
      <c r="Q2658" t="s">
        <v>8320</v>
      </c>
      <c r="R2658" t="s">
        <v>8356</v>
      </c>
      <c r="S2658" s="6">
        <f t="shared" si="166"/>
        <v>42767.688518518517</v>
      </c>
      <c r="T2658" s="7">
        <f t="shared" si="167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8300</v>
      </c>
      <c r="O2659" s="8">
        <f t="shared" si="164"/>
        <v>5.336767839925427</v>
      </c>
      <c r="P2659" s="5">
        <f t="shared" si="165"/>
        <v>95.277627118644077</v>
      </c>
      <c r="Q2659" t="s">
        <v>8320</v>
      </c>
      <c r="R2659" t="s">
        <v>8356</v>
      </c>
      <c r="S2659" s="6">
        <f t="shared" si="166"/>
        <v>42551.928854166668</v>
      </c>
      <c r="T2659" s="7">
        <f t="shared" si="167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8300</v>
      </c>
      <c r="O2660" s="8">
        <f t="shared" si="164"/>
        <v>1076.9230769230769</v>
      </c>
      <c r="P2660" s="5">
        <f t="shared" si="165"/>
        <v>22.75</v>
      </c>
      <c r="Q2660" t="s">
        <v>8320</v>
      </c>
      <c r="R2660" t="s">
        <v>8356</v>
      </c>
      <c r="S2660" s="6">
        <f t="shared" si="166"/>
        <v>42551.884189814817</v>
      </c>
      <c r="T2660" s="7">
        <f t="shared" si="167"/>
        <v>42581.884189814817</v>
      </c>
    </row>
    <row r="2661" spans="1:20" ht="15.7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8300</v>
      </c>
      <c r="O2661" s="8">
        <f t="shared" si="164"/>
        <v>36.759189797449359</v>
      </c>
      <c r="P2661" s="5">
        <f t="shared" si="165"/>
        <v>133.30000000000001</v>
      </c>
      <c r="Q2661" t="s">
        <v>8320</v>
      </c>
      <c r="R2661" t="s">
        <v>8356</v>
      </c>
      <c r="S2661" s="6">
        <f t="shared" si="166"/>
        <v>42082.069560185191</v>
      </c>
      <c r="T2661" s="7">
        <f t="shared" si="167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8300</v>
      </c>
      <c r="O2662" s="8">
        <f t="shared" si="164"/>
        <v>1052.6315789473683</v>
      </c>
      <c r="P2662" s="5">
        <f t="shared" si="165"/>
        <v>3.8</v>
      </c>
      <c r="Q2662" t="s">
        <v>8320</v>
      </c>
      <c r="R2662" t="s">
        <v>8356</v>
      </c>
      <c r="S2662" s="6">
        <f t="shared" si="166"/>
        <v>42272.713171296295</v>
      </c>
      <c r="T2662" s="7">
        <f t="shared" si="167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8301</v>
      </c>
      <c r="O2663" s="8">
        <f t="shared" si="164"/>
        <v>0.97181729834791064</v>
      </c>
      <c r="P2663" s="5">
        <f t="shared" si="165"/>
        <v>85.75</v>
      </c>
      <c r="Q2663" t="s">
        <v>8320</v>
      </c>
      <c r="R2663" t="s">
        <v>8357</v>
      </c>
      <c r="S2663" s="6">
        <f t="shared" si="166"/>
        <v>41542.958449074074</v>
      </c>
      <c r="T2663" s="7">
        <f t="shared" si="167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8301</v>
      </c>
      <c r="O2664" s="8">
        <f t="shared" si="164"/>
        <v>0.93632958801498123</v>
      </c>
      <c r="P2664" s="5">
        <f t="shared" si="165"/>
        <v>267</v>
      </c>
      <c r="Q2664" t="s">
        <v>8320</v>
      </c>
      <c r="R2664" t="s">
        <v>8357</v>
      </c>
      <c r="S2664" s="6">
        <f t="shared" si="166"/>
        <v>42207.746678240743</v>
      </c>
      <c r="T2664" s="7">
        <f t="shared" si="167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8301</v>
      </c>
      <c r="O2665" s="8">
        <f t="shared" si="164"/>
        <v>0.95605722002461846</v>
      </c>
      <c r="P2665" s="5">
        <f t="shared" si="165"/>
        <v>373.55803571428572</v>
      </c>
      <c r="Q2665" t="s">
        <v>8320</v>
      </c>
      <c r="R2665" t="s">
        <v>8357</v>
      </c>
      <c r="S2665" s="6">
        <f t="shared" si="166"/>
        <v>42222.622766203705</v>
      </c>
      <c r="T2665" s="7">
        <f t="shared" si="167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8301</v>
      </c>
      <c r="O2666" s="8">
        <f t="shared" si="164"/>
        <v>0.96685082872928174</v>
      </c>
      <c r="P2666" s="5">
        <f t="shared" si="165"/>
        <v>174.03846153846155</v>
      </c>
      <c r="Q2666" t="s">
        <v>8320</v>
      </c>
      <c r="R2666" t="s">
        <v>8357</v>
      </c>
      <c r="S2666" s="6">
        <f t="shared" si="166"/>
        <v>42313.02542824074</v>
      </c>
      <c r="T2666" s="7">
        <f t="shared" si="167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8301</v>
      </c>
      <c r="O2667" s="8">
        <f t="shared" si="164"/>
        <v>0.81206496519721583</v>
      </c>
      <c r="P2667" s="5">
        <f t="shared" si="165"/>
        <v>93.695652173913047</v>
      </c>
      <c r="Q2667" t="s">
        <v>8320</v>
      </c>
      <c r="R2667" t="s">
        <v>8357</v>
      </c>
      <c r="S2667" s="6">
        <f t="shared" si="166"/>
        <v>42083.895532407405</v>
      </c>
      <c r="T2667" s="7">
        <f t="shared" si="167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8301</v>
      </c>
      <c r="O2668" s="8">
        <f t="shared" si="164"/>
        <v>0.6277657002632222</v>
      </c>
      <c r="P2668" s="5">
        <f t="shared" si="165"/>
        <v>77.327718446601949</v>
      </c>
      <c r="Q2668" t="s">
        <v>8320</v>
      </c>
      <c r="R2668" t="s">
        <v>8357</v>
      </c>
      <c r="S2668" s="6">
        <f t="shared" si="166"/>
        <v>42235.764340277776</v>
      </c>
      <c r="T2668" s="7">
        <f t="shared" si="167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8301</v>
      </c>
      <c r="O2669" s="8">
        <f t="shared" si="164"/>
        <v>0.90361445783132532</v>
      </c>
      <c r="P2669" s="5">
        <f t="shared" si="165"/>
        <v>92.222222222222229</v>
      </c>
      <c r="Q2669" t="s">
        <v>8320</v>
      </c>
      <c r="R2669" t="s">
        <v>8357</v>
      </c>
      <c r="S2669" s="6">
        <f t="shared" si="166"/>
        <v>42380.926111111112</v>
      </c>
      <c r="T2669" s="7">
        <f t="shared" si="167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8301</v>
      </c>
      <c r="O2670" s="8">
        <f t="shared" si="164"/>
        <v>0.58582308142940831</v>
      </c>
      <c r="P2670" s="5">
        <f t="shared" si="165"/>
        <v>60.964285714285715</v>
      </c>
      <c r="Q2670" t="s">
        <v>8320</v>
      </c>
      <c r="R2670" t="s">
        <v>8357</v>
      </c>
      <c r="S2670" s="6">
        <f t="shared" si="166"/>
        <v>42275.588715277772</v>
      </c>
      <c r="T2670" s="7">
        <f t="shared" si="167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8301</v>
      </c>
      <c r="O2671" s="8">
        <f t="shared" si="164"/>
        <v>0.79920079920079923</v>
      </c>
      <c r="P2671" s="5">
        <f t="shared" si="165"/>
        <v>91</v>
      </c>
      <c r="Q2671" t="s">
        <v>8320</v>
      </c>
      <c r="R2671" t="s">
        <v>8357</v>
      </c>
      <c r="S2671" s="6">
        <f t="shared" si="166"/>
        <v>42319.035833333335</v>
      </c>
      <c r="T2671" s="7">
        <f t="shared" si="167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8301</v>
      </c>
      <c r="O2672" s="8">
        <f t="shared" si="164"/>
        <v>15.586372745490982</v>
      </c>
      <c r="P2672" s="5">
        <f t="shared" si="165"/>
        <v>41.583333333333336</v>
      </c>
      <c r="Q2672" t="s">
        <v>8320</v>
      </c>
      <c r="R2672" t="s">
        <v>8357</v>
      </c>
      <c r="S2672" s="6">
        <f t="shared" si="166"/>
        <v>41821.020601851851</v>
      </c>
      <c r="T2672" s="7">
        <f t="shared" si="167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8301</v>
      </c>
      <c r="O2673" s="8">
        <f t="shared" si="164"/>
        <v>8.8152327221438647</v>
      </c>
      <c r="P2673" s="5">
        <f t="shared" si="165"/>
        <v>33.761904761904759</v>
      </c>
      <c r="Q2673" t="s">
        <v>8320</v>
      </c>
      <c r="R2673" t="s">
        <v>8357</v>
      </c>
      <c r="S2673" s="6">
        <f t="shared" si="166"/>
        <v>41962.749027777783</v>
      </c>
      <c r="T2673" s="7">
        <f t="shared" si="167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8301</v>
      </c>
      <c r="O2674" s="8">
        <f t="shared" si="164"/>
        <v>3.0129557095510697</v>
      </c>
      <c r="P2674" s="5">
        <f t="shared" si="165"/>
        <v>70.61702127659575</v>
      </c>
      <c r="Q2674" t="s">
        <v>8320</v>
      </c>
      <c r="R2674" t="s">
        <v>8357</v>
      </c>
      <c r="S2674" s="6">
        <f t="shared" si="166"/>
        <v>42344.884143518517</v>
      </c>
      <c r="T2674" s="7">
        <f t="shared" si="167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8301</v>
      </c>
      <c r="O2675" s="8">
        <f t="shared" si="164"/>
        <v>3.6258158085569252</v>
      </c>
      <c r="P2675" s="5">
        <f t="shared" si="165"/>
        <v>167.15151515151516</v>
      </c>
      <c r="Q2675" t="s">
        <v>8320</v>
      </c>
      <c r="R2675" t="s">
        <v>8357</v>
      </c>
      <c r="S2675" s="6">
        <f t="shared" si="166"/>
        <v>41912.541655092595</v>
      </c>
      <c r="T2675" s="7">
        <f t="shared" si="167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8301</v>
      </c>
      <c r="O2676" s="8">
        <f t="shared" si="164"/>
        <v>1.5913430935709738</v>
      </c>
      <c r="P2676" s="5">
        <f t="shared" si="165"/>
        <v>128.61988304093566</v>
      </c>
      <c r="Q2676" t="s">
        <v>8320</v>
      </c>
      <c r="R2676" t="s">
        <v>8357</v>
      </c>
      <c r="S2676" s="6">
        <f t="shared" si="166"/>
        <v>42529.632754629631</v>
      </c>
      <c r="T2676" s="7">
        <f t="shared" si="167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8301</v>
      </c>
      <c r="O2677" s="8">
        <f t="shared" si="164"/>
        <v>13.178703215603585</v>
      </c>
      <c r="P2677" s="5">
        <f t="shared" si="165"/>
        <v>65.41379310344827</v>
      </c>
      <c r="Q2677" t="s">
        <v>8320</v>
      </c>
      <c r="R2677" t="s">
        <v>8357</v>
      </c>
      <c r="S2677" s="6">
        <f t="shared" si="166"/>
        <v>41923.857511574075</v>
      </c>
      <c r="T2677" s="7">
        <f t="shared" si="167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8301</v>
      </c>
      <c r="O2678" s="8">
        <f t="shared" si="164"/>
        <v>1.9848771266540643</v>
      </c>
      <c r="P2678" s="5">
        <f t="shared" si="165"/>
        <v>117.55555555555556</v>
      </c>
      <c r="Q2678" t="s">
        <v>8320</v>
      </c>
      <c r="R2678" t="s">
        <v>8357</v>
      </c>
      <c r="S2678" s="6">
        <f t="shared" si="166"/>
        <v>42482.624699074076</v>
      </c>
      <c r="T2678" s="7">
        <f t="shared" si="167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8301</v>
      </c>
      <c r="O2679" s="8">
        <f t="shared" si="164"/>
        <v>5.7101024890190333</v>
      </c>
      <c r="P2679" s="5">
        <f t="shared" si="165"/>
        <v>126.48148148148148</v>
      </c>
      <c r="Q2679" t="s">
        <v>8320</v>
      </c>
      <c r="R2679" t="s">
        <v>8357</v>
      </c>
      <c r="S2679" s="6">
        <f t="shared" si="166"/>
        <v>41793.029432870368</v>
      </c>
      <c r="T2679" s="7">
        <f t="shared" si="167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8301</v>
      </c>
      <c r="O2680" s="8">
        <f t="shared" si="164"/>
        <v>7272.727272727273</v>
      </c>
      <c r="P2680" s="5">
        <f t="shared" si="165"/>
        <v>550</v>
      </c>
      <c r="Q2680" t="s">
        <v>8320</v>
      </c>
      <c r="R2680" t="s">
        <v>8357</v>
      </c>
      <c r="S2680" s="6">
        <f t="shared" si="166"/>
        <v>42241.798206018517</v>
      </c>
      <c r="T2680" s="7">
        <f t="shared" si="167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8301</v>
      </c>
      <c r="O2681" s="8">
        <f t="shared" si="164"/>
        <v>303.030303030303</v>
      </c>
      <c r="P2681" s="5">
        <f t="shared" si="165"/>
        <v>44</v>
      </c>
      <c r="Q2681" t="s">
        <v>8320</v>
      </c>
      <c r="R2681" t="s">
        <v>8357</v>
      </c>
      <c r="S2681" s="6">
        <f t="shared" si="166"/>
        <v>42033.001087962963</v>
      </c>
      <c r="T2681" s="7">
        <f t="shared" si="167"/>
        <v>42063.001087962963</v>
      </c>
    </row>
    <row r="2682" spans="1:20" ht="15.7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8301</v>
      </c>
      <c r="O2682" s="8">
        <f t="shared" si="164"/>
        <v>115.94202898550725</v>
      </c>
      <c r="P2682" s="5">
        <f t="shared" si="165"/>
        <v>69</v>
      </c>
      <c r="Q2682" t="s">
        <v>8320</v>
      </c>
      <c r="R2682" t="s">
        <v>8357</v>
      </c>
      <c r="S2682" s="6">
        <f t="shared" si="166"/>
        <v>42436.211701388893</v>
      </c>
      <c r="T2682" s="7">
        <f t="shared" si="167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8283</v>
      </c>
      <c r="O2683" s="8">
        <f t="shared" si="164"/>
        <v>145.45454545454547</v>
      </c>
      <c r="P2683" s="5">
        <f t="shared" si="165"/>
        <v>27.5</v>
      </c>
      <c r="Q2683" t="s">
        <v>8337</v>
      </c>
      <c r="R2683" t="s">
        <v>8338</v>
      </c>
      <c r="S2683" s="6">
        <f t="shared" si="166"/>
        <v>41805.895254629628</v>
      </c>
      <c r="T2683" s="7">
        <f t="shared" si="167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8283</v>
      </c>
      <c r="O2684" s="8">
        <f t="shared" si="164"/>
        <v>3.5335689045936394</v>
      </c>
      <c r="P2684" s="5">
        <f t="shared" si="165"/>
        <v>84.9</v>
      </c>
      <c r="Q2684" t="s">
        <v>8337</v>
      </c>
      <c r="R2684" t="s">
        <v>8338</v>
      </c>
      <c r="S2684" s="6">
        <f t="shared" si="166"/>
        <v>41932.871990740743</v>
      </c>
      <c r="T2684" s="7">
        <f t="shared" si="167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8283</v>
      </c>
      <c r="O2685" s="8">
        <f t="shared" si="164"/>
        <v>416.66666666666669</v>
      </c>
      <c r="P2685" s="5">
        <f t="shared" si="165"/>
        <v>12</v>
      </c>
      <c r="Q2685" t="s">
        <v>8337</v>
      </c>
      <c r="R2685" t="s">
        <v>8338</v>
      </c>
      <c r="S2685" s="6">
        <f t="shared" si="166"/>
        <v>42034.75509259259</v>
      </c>
      <c r="T2685" s="7">
        <f t="shared" si="167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8283</v>
      </c>
      <c r="O2686" s="8">
        <f t="shared" si="164"/>
        <v>87.5</v>
      </c>
      <c r="P2686" s="5">
        <f t="shared" si="165"/>
        <v>200</v>
      </c>
      <c r="Q2686" t="s">
        <v>8337</v>
      </c>
      <c r="R2686" t="s">
        <v>8338</v>
      </c>
      <c r="S2686" s="6">
        <f t="shared" si="166"/>
        <v>41820.914641203701</v>
      </c>
      <c r="T2686" s="7">
        <f t="shared" si="167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8283</v>
      </c>
      <c r="O2687" s="8">
        <f t="shared" si="164"/>
        <v>5000</v>
      </c>
      <c r="P2687" s="5">
        <f t="shared" si="165"/>
        <v>10</v>
      </c>
      <c r="Q2687" t="s">
        <v>8337</v>
      </c>
      <c r="R2687" t="s">
        <v>8338</v>
      </c>
      <c r="S2687" s="6">
        <f t="shared" si="166"/>
        <v>42061.69594907407</v>
      </c>
      <c r="T2687" s="7">
        <f t="shared" si="167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8283</v>
      </c>
      <c r="O2688" s="8" t="e">
        <f t="shared" si="164"/>
        <v>#DIV/0!</v>
      </c>
      <c r="P2688" s="5" t="e">
        <f t="shared" si="165"/>
        <v>#DIV/0!</v>
      </c>
      <c r="Q2688" t="s">
        <v>8337</v>
      </c>
      <c r="R2688" t="s">
        <v>8338</v>
      </c>
      <c r="S2688" s="6">
        <f t="shared" si="166"/>
        <v>41892.974803240737</v>
      </c>
      <c r="T2688" s="7">
        <f t="shared" si="167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8283</v>
      </c>
      <c r="O2689" s="8" t="e">
        <f t="shared" si="164"/>
        <v>#DIV/0!</v>
      </c>
      <c r="P2689" s="5" t="e">
        <f t="shared" si="165"/>
        <v>#DIV/0!</v>
      </c>
      <c r="Q2689" t="s">
        <v>8337</v>
      </c>
      <c r="R2689" t="s">
        <v>8338</v>
      </c>
      <c r="S2689" s="6">
        <f t="shared" si="166"/>
        <v>42154.64025462963</v>
      </c>
      <c r="T2689" s="7">
        <f t="shared" si="167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8283</v>
      </c>
      <c r="O2690" s="8">
        <f t="shared" si="164"/>
        <v>675.67567567567562</v>
      </c>
      <c r="P2690" s="5">
        <f t="shared" si="165"/>
        <v>5.2857142857142856</v>
      </c>
      <c r="Q2690" t="s">
        <v>8337</v>
      </c>
      <c r="R2690" t="s">
        <v>8338</v>
      </c>
      <c r="S2690" s="6">
        <f t="shared" si="166"/>
        <v>42028.118865740747</v>
      </c>
      <c r="T2690" s="7">
        <f t="shared" si="167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8283</v>
      </c>
      <c r="O2691" s="8">
        <f t="shared" ref="O2691:O2754" si="168">D2691/E2691</f>
        <v>35000</v>
      </c>
      <c r="P2691" s="5">
        <f t="shared" ref="P2691:P2754" si="169">E2691/L2691</f>
        <v>1</v>
      </c>
      <c r="Q2691" t="s">
        <v>8337</v>
      </c>
      <c r="R2691" t="s">
        <v>8338</v>
      </c>
      <c r="S2691" s="6">
        <f t="shared" ref="S2691:S2754" si="170">(((J2691/60)/60)/24)+DATE(1970,1,1)</f>
        <v>42551.961689814809</v>
      </c>
      <c r="T2691" s="7">
        <f t="shared" ref="T2691:T2754" si="171">(((I2691/60)/60)/24)+DATE(1970,1,1)</f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8283</v>
      </c>
      <c r="O2692" s="8">
        <f t="shared" si="168"/>
        <v>9.3174935942231532</v>
      </c>
      <c r="P2692" s="5">
        <f t="shared" si="169"/>
        <v>72.762711864406782</v>
      </c>
      <c r="Q2692" t="s">
        <v>8337</v>
      </c>
      <c r="R2692" t="s">
        <v>8338</v>
      </c>
      <c r="S2692" s="6">
        <f t="shared" si="170"/>
        <v>42113.105046296296</v>
      </c>
      <c r="T2692" s="7">
        <f t="shared" si="171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8283</v>
      </c>
      <c r="O2693" s="8">
        <f t="shared" si="168"/>
        <v>1857.1428571428571</v>
      </c>
      <c r="P2693" s="5">
        <f t="shared" si="169"/>
        <v>17.5</v>
      </c>
      <c r="Q2693" t="s">
        <v>8337</v>
      </c>
      <c r="R2693" t="s">
        <v>8338</v>
      </c>
      <c r="S2693" s="6">
        <f t="shared" si="170"/>
        <v>42089.724039351851</v>
      </c>
      <c r="T2693" s="7">
        <f t="shared" si="171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8283</v>
      </c>
      <c r="O2694" s="8">
        <f t="shared" si="168"/>
        <v>140</v>
      </c>
      <c r="P2694" s="5">
        <f t="shared" si="169"/>
        <v>25</v>
      </c>
      <c r="Q2694" t="s">
        <v>8337</v>
      </c>
      <c r="R2694" t="s">
        <v>8338</v>
      </c>
      <c r="S2694" s="6">
        <f t="shared" si="170"/>
        <v>42058.334027777775</v>
      </c>
      <c r="T2694" s="7">
        <f t="shared" si="171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8283</v>
      </c>
      <c r="O2695" s="8">
        <f t="shared" si="168"/>
        <v>125</v>
      </c>
      <c r="P2695" s="5">
        <f t="shared" si="169"/>
        <v>13.333333333333334</v>
      </c>
      <c r="Q2695" t="s">
        <v>8337</v>
      </c>
      <c r="R2695" t="s">
        <v>8338</v>
      </c>
      <c r="S2695" s="6">
        <f t="shared" si="170"/>
        <v>41834.138495370367</v>
      </c>
      <c r="T2695" s="7">
        <f t="shared" si="171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8283</v>
      </c>
      <c r="O2696" s="8">
        <f t="shared" si="168"/>
        <v>30000</v>
      </c>
      <c r="P2696" s="5">
        <f t="shared" si="169"/>
        <v>1</v>
      </c>
      <c r="Q2696" t="s">
        <v>8337</v>
      </c>
      <c r="R2696" t="s">
        <v>8338</v>
      </c>
      <c r="S2696" s="6">
        <f t="shared" si="170"/>
        <v>41878.140497685185</v>
      </c>
      <c r="T2696" s="7">
        <f t="shared" si="171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8283</v>
      </c>
      <c r="O2697" s="8">
        <f t="shared" si="168"/>
        <v>211.26760563380282</v>
      </c>
      <c r="P2697" s="5">
        <f t="shared" si="169"/>
        <v>23.666666666666668</v>
      </c>
      <c r="Q2697" t="s">
        <v>8337</v>
      </c>
      <c r="R2697" t="s">
        <v>8338</v>
      </c>
      <c r="S2697" s="6">
        <f t="shared" si="170"/>
        <v>42048.181921296295</v>
      </c>
      <c r="T2697" s="7">
        <f t="shared" si="171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8283</v>
      </c>
      <c r="O2698" s="8">
        <f t="shared" si="168"/>
        <v>17.699115044247787</v>
      </c>
      <c r="P2698" s="5">
        <f t="shared" si="169"/>
        <v>89.21052631578948</v>
      </c>
      <c r="Q2698" t="s">
        <v>8337</v>
      </c>
      <c r="R2698" t="s">
        <v>8338</v>
      </c>
      <c r="S2698" s="6">
        <f t="shared" si="170"/>
        <v>41964.844444444447</v>
      </c>
      <c r="T2698" s="7">
        <f t="shared" si="171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8283</v>
      </c>
      <c r="O2699" s="8">
        <f t="shared" si="168"/>
        <v>3.7947533410328327</v>
      </c>
      <c r="P2699" s="5">
        <f t="shared" si="169"/>
        <v>116.55769230769231</v>
      </c>
      <c r="Q2699" t="s">
        <v>8337</v>
      </c>
      <c r="R2699" t="s">
        <v>8338</v>
      </c>
      <c r="S2699" s="6">
        <f t="shared" si="170"/>
        <v>42187.940081018518</v>
      </c>
      <c r="T2699" s="7">
        <f t="shared" si="171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8283</v>
      </c>
      <c r="O2700" s="8">
        <f t="shared" si="168"/>
        <v>307.57400999615533</v>
      </c>
      <c r="P2700" s="5">
        <f t="shared" si="169"/>
        <v>13.005000000000001</v>
      </c>
      <c r="Q2700" t="s">
        <v>8337</v>
      </c>
      <c r="R2700" t="s">
        <v>8338</v>
      </c>
      <c r="S2700" s="6">
        <f t="shared" si="170"/>
        <v>41787.898240740738</v>
      </c>
      <c r="T2700" s="7">
        <f t="shared" si="171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8283</v>
      </c>
      <c r="O2701" s="8" t="e">
        <f t="shared" si="168"/>
        <v>#DIV/0!</v>
      </c>
      <c r="P2701" s="5" t="e">
        <f t="shared" si="169"/>
        <v>#DIV/0!</v>
      </c>
      <c r="Q2701" t="s">
        <v>8337</v>
      </c>
      <c r="R2701" t="s">
        <v>8338</v>
      </c>
      <c r="S2701" s="6">
        <f t="shared" si="170"/>
        <v>41829.896562499998</v>
      </c>
      <c r="T2701" s="7">
        <f t="shared" si="171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8283</v>
      </c>
      <c r="O2702" s="8">
        <f t="shared" si="168"/>
        <v>142.84285714285716</v>
      </c>
      <c r="P2702" s="5">
        <f t="shared" si="169"/>
        <v>17.5</v>
      </c>
      <c r="Q2702" t="s">
        <v>8337</v>
      </c>
      <c r="R2702" t="s">
        <v>8338</v>
      </c>
      <c r="S2702" s="6">
        <f t="shared" si="170"/>
        <v>41870.87467592593</v>
      </c>
      <c r="T2702" s="7">
        <f t="shared" si="171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8302</v>
      </c>
      <c r="O2703" s="8">
        <f t="shared" si="168"/>
        <v>2.1656050955414012</v>
      </c>
      <c r="P2703" s="5">
        <f t="shared" si="169"/>
        <v>34.130434782608695</v>
      </c>
      <c r="Q2703" t="s">
        <v>8318</v>
      </c>
      <c r="R2703" t="s">
        <v>8358</v>
      </c>
      <c r="S2703" s="6">
        <f t="shared" si="170"/>
        <v>42801.774699074071</v>
      </c>
      <c r="T2703" s="7">
        <f t="shared" si="171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8302</v>
      </c>
      <c r="O2704" s="8">
        <f t="shared" si="168"/>
        <v>2.9061319383900028</v>
      </c>
      <c r="P2704" s="5">
        <f t="shared" si="169"/>
        <v>132.34615384615384</v>
      </c>
      <c r="Q2704" t="s">
        <v>8318</v>
      </c>
      <c r="R2704" t="s">
        <v>8358</v>
      </c>
      <c r="S2704" s="6">
        <f t="shared" si="170"/>
        <v>42800.801817129628</v>
      </c>
      <c r="T2704" s="7">
        <f t="shared" si="171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8302</v>
      </c>
      <c r="O2705" s="8">
        <f t="shared" si="168"/>
        <v>0.96385542168674698</v>
      </c>
      <c r="P2705" s="5">
        <f t="shared" si="169"/>
        <v>922.22222222222217</v>
      </c>
      <c r="Q2705" t="s">
        <v>8318</v>
      </c>
      <c r="R2705" t="s">
        <v>8358</v>
      </c>
      <c r="S2705" s="6">
        <f t="shared" si="170"/>
        <v>42756.690162037034</v>
      </c>
      <c r="T2705" s="7">
        <f t="shared" si="171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8302</v>
      </c>
      <c r="O2706" s="8">
        <f t="shared" si="168"/>
        <v>16.593886462882097</v>
      </c>
      <c r="P2706" s="5">
        <f t="shared" si="169"/>
        <v>163.57142857142858</v>
      </c>
      <c r="Q2706" t="s">
        <v>8318</v>
      </c>
      <c r="R2706" t="s">
        <v>8358</v>
      </c>
      <c r="S2706" s="6">
        <f t="shared" si="170"/>
        <v>42787.862430555557</v>
      </c>
      <c r="T2706" s="7">
        <f t="shared" si="171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8302</v>
      </c>
      <c r="O2707" s="8">
        <f t="shared" si="168"/>
        <v>9.4882116158711902</v>
      </c>
      <c r="P2707" s="5">
        <f t="shared" si="169"/>
        <v>217.375</v>
      </c>
      <c r="Q2707" t="s">
        <v>8318</v>
      </c>
      <c r="R2707" t="s">
        <v>8358</v>
      </c>
      <c r="S2707" s="6">
        <f t="shared" si="170"/>
        <v>42773.916180555556</v>
      </c>
      <c r="T2707" s="7">
        <f t="shared" si="171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8302</v>
      </c>
      <c r="O2708" s="8">
        <f t="shared" si="168"/>
        <v>0.89049460614695708</v>
      </c>
      <c r="P2708" s="5">
        <f t="shared" si="169"/>
        <v>149.44486692015209</v>
      </c>
      <c r="Q2708" t="s">
        <v>8318</v>
      </c>
      <c r="R2708" t="s">
        <v>8358</v>
      </c>
      <c r="S2708" s="6">
        <f t="shared" si="170"/>
        <v>41899.294942129629</v>
      </c>
      <c r="T2708" s="7">
        <f t="shared" si="171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8302</v>
      </c>
      <c r="O2709" s="8">
        <f t="shared" si="168"/>
        <v>0.28502645579934421</v>
      </c>
      <c r="P2709" s="5">
        <f t="shared" si="169"/>
        <v>71.237487309644663</v>
      </c>
      <c r="Q2709" t="s">
        <v>8318</v>
      </c>
      <c r="R2709" t="s">
        <v>8358</v>
      </c>
      <c r="S2709" s="6">
        <f t="shared" si="170"/>
        <v>41391.782905092594</v>
      </c>
      <c r="T2709" s="7">
        <f t="shared" si="171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8302</v>
      </c>
      <c r="O2710" s="8">
        <f t="shared" si="168"/>
        <v>0.42878824228336598</v>
      </c>
      <c r="P2710" s="5">
        <f t="shared" si="169"/>
        <v>44.464318398474738</v>
      </c>
      <c r="Q2710" t="s">
        <v>8318</v>
      </c>
      <c r="R2710" t="s">
        <v>8358</v>
      </c>
      <c r="S2710" s="6">
        <f t="shared" si="170"/>
        <v>42512.698217592595</v>
      </c>
      <c r="T2710" s="7">
        <f t="shared" si="171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8302</v>
      </c>
      <c r="O2711" s="8">
        <f t="shared" si="168"/>
        <v>0.98419384682006972</v>
      </c>
      <c r="P2711" s="5">
        <f t="shared" si="169"/>
        <v>164.94480519480518</v>
      </c>
      <c r="Q2711" t="s">
        <v>8318</v>
      </c>
      <c r="R2711" t="s">
        <v>8358</v>
      </c>
      <c r="S2711" s="6">
        <f t="shared" si="170"/>
        <v>42612.149780092594</v>
      </c>
      <c r="T2711" s="7">
        <f t="shared" si="171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8302</v>
      </c>
      <c r="O2712" s="8">
        <f t="shared" si="168"/>
        <v>0.64977110188508336</v>
      </c>
      <c r="P2712" s="5">
        <f t="shared" si="169"/>
        <v>84.871516544117654</v>
      </c>
      <c r="Q2712" t="s">
        <v>8318</v>
      </c>
      <c r="R2712" t="s">
        <v>8358</v>
      </c>
      <c r="S2712" s="6">
        <f t="shared" si="170"/>
        <v>41828.229490740741</v>
      </c>
      <c r="T2712" s="7">
        <f t="shared" si="171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8302</v>
      </c>
      <c r="O2713" s="8">
        <f t="shared" si="168"/>
        <v>0.99288979177247338</v>
      </c>
      <c r="P2713" s="5">
        <f t="shared" si="169"/>
        <v>53.945205479452056</v>
      </c>
      <c r="Q2713" t="s">
        <v>8318</v>
      </c>
      <c r="R2713" t="s">
        <v>8358</v>
      </c>
      <c r="S2713" s="6">
        <f t="shared" si="170"/>
        <v>41780.745254629634</v>
      </c>
      <c r="T2713" s="7">
        <f t="shared" si="171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8302</v>
      </c>
      <c r="O2714" s="8">
        <f t="shared" si="168"/>
        <v>0.7611403265983947</v>
      </c>
      <c r="P2714" s="5">
        <f t="shared" si="169"/>
        <v>50.531468531468533</v>
      </c>
      <c r="Q2714" t="s">
        <v>8318</v>
      </c>
      <c r="R2714" t="s">
        <v>8358</v>
      </c>
      <c r="S2714" s="6">
        <f t="shared" si="170"/>
        <v>41432.062037037038</v>
      </c>
      <c r="T2714" s="7">
        <f t="shared" si="171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8302</v>
      </c>
      <c r="O2715" s="8">
        <f t="shared" si="168"/>
        <v>0.97807801150219742</v>
      </c>
      <c r="P2715" s="5">
        <f t="shared" si="169"/>
        <v>108.00140845070422</v>
      </c>
      <c r="Q2715" t="s">
        <v>8318</v>
      </c>
      <c r="R2715" t="s">
        <v>8358</v>
      </c>
      <c r="S2715" s="6">
        <f t="shared" si="170"/>
        <v>42322.653749999998</v>
      </c>
      <c r="T2715" s="7">
        <f t="shared" si="171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8302</v>
      </c>
      <c r="O2716" s="8">
        <f t="shared" si="168"/>
        <v>0.85943140018563713</v>
      </c>
      <c r="P2716" s="5">
        <f t="shared" si="169"/>
        <v>95.373770491803285</v>
      </c>
      <c r="Q2716" t="s">
        <v>8318</v>
      </c>
      <c r="R2716" t="s">
        <v>8358</v>
      </c>
      <c r="S2716" s="6">
        <f t="shared" si="170"/>
        <v>42629.655046296291</v>
      </c>
      <c r="T2716" s="7">
        <f t="shared" si="171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8302</v>
      </c>
      <c r="O2717" s="8">
        <f t="shared" si="168"/>
        <v>0.37789693427962928</v>
      </c>
      <c r="P2717" s="5">
        <f t="shared" si="169"/>
        <v>57.631016333938291</v>
      </c>
      <c r="Q2717" t="s">
        <v>8318</v>
      </c>
      <c r="R2717" t="s">
        <v>8358</v>
      </c>
      <c r="S2717" s="6">
        <f t="shared" si="170"/>
        <v>42387.398472222223</v>
      </c>
      <c r="T2717" s="7">
        <f t="shared" si="171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8302</v>
      </c>
      <c r="O2718" s="8">
        <f t="shared" si="168"/>
        <v>0.83347155069882417</v>
      </c>
      <c r="P2718" s="5">
        <f t="shared" si="169"/>
        <v>64.160481283422456</v>
      </c>
      <c r="Q2718" t="s">
        <v>8318</v>
      </c>
      <c r="R2718" t="s">
        <v>8358</v>
      </c>
      <c r="S2718" s="6">
        <f t="shared" si="170"/>
        <v>42255.333252314813</v>
      </c>
      <c r="T2718" s="7">
        <f t="shared" si="171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8302</v>
      </c>
      <c r="O2719" s="8">
        <f t="shared" si="168"/>
        <v>0.83261173649503761</v>
      </c>
      <c r="P2719" s="5">
        <f t="shared" si="169"/>
        <v>92.387692307692305</v>
      </c>
      <c r="Q2719" t="s">
        <v>8318</v>
      </c>
      <c r="R2719" t="s">
        <v>8358</v>
      </c>
      <c r="S2719" s="6">
        <f t="shared" si="170"/>
        <v>41934.914918981485</v>
      </c>
      <c r="T2719" s="7">
        <f t="shared" si="171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8302</v>
      </c>
      <c r="O2720" s="8">
        <f t="shared" si="168"/>
        <v>0.96540627514078836</v>
      </c>
      <c r="P2720" s="5">
        <f t="shared" si="169"/>
        <v>125.97972972972973</v>
      </c>
      <c r="Q2720" t="s">
        <v>8318</v>
      </c>
      <c r="R2720" t="s">
        <v>8358</v>
      </c>
      <c r="S2720" s="6">
        <f t="shared" si="170"/>
        <v>42465.596585648149</v>
      </c>
      <c r="T2720" s="7">
        <f t="shared" si="171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8302</v>
      </c>
      <c r="O2721" s="8">
        <f t="shared" si="168"/>
        <v>0.91883614088820831</v>
      </c>
      <c r="P2721" s="5">
        <f t="shared" si="169"/>
        <v>94.637681159420296</v>
      </c>
      <c r="Q2721" t="s">
        <v>8318</v>
      </c>
      <c r="R2721" t="s">
        <v>8358</v>
      </c>
      <c r="S2721" s="6">
        <f t="shared" si="170"/>
        <v>42418.031180555554</v>
      </c>
      <c r="T2721" s="7">
        <f t="shared" si="171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8302</v>
      </c>
      <c r="O2722" s="8">
        <f t="shared" si="168"/>
        <v>0.8465680132741864</v>
      </c>
      <c r="P2722" s="5">
        <f t="shared" si="169"/>
        <v>170.69942196531792</v>
      </c>
      <c r="Q2722" t="s">
        <v>8318</v>
      </c>
      <c r="R2722" t="s">
        <v>8358</v>
      </c>
      <c r="S2722" s="6">
        <f t="shared" si="170"/>
        <v>42655.465891203698</v>
      </c>
      <c r="T2722" s="7">
        <f t="shared" si="171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8294</v>
      </c>
      <c r="O2723" s="8">
        <f t="shared" si="168"/>
        <v>6.8399452804377564E-2</v>
      </c>
      <c r="P2723" s="5">
        <f t="shared" si="169"/>
        <v>40.762081784386616</v>
      </c>
      <c r="Q2723" t="s">
        <v>8320</v>
      </c>
      <c r="R2723" t="s">
        <v>8350</v>
      </c>
      <c r="S2723" s="6">
        <f t="shared" si="170"/>
        <v>41493.543958333335</v>
      </c>
      <c r="T2723" s="7">
        <f t="shared" si="171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8294</v>
      </c>
      <c r="O2724" s="8">
        <f t="shared" si="168"/>
        <v>0.39597687495050288</v>
      </c>
      <c r="P2724" s="5">
        <f t="shared" si="169"/>
        <v>68.254054054054052</v>
      </c>
      <c r="Q2724" t="s">
        <v>8320</v>
      </c>
      <c r="R2724" t="s">
        <v>8350</v>
      </c>
      <c r="S2724" s="6">
        <f t="shared" si="170"/>
        <v>42704.857094907406</v>
      </c>
      <c r="T2724" s="7">
        <f t="shared" si="171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8294</v>
      </c>
      <c r="O2725" s="8">
        <f t="shared" si="168"/>
        <v>0.71403070332024277</v>
      </c>
      <c r="P2725" s="5">
        <f t="shared" si="169"/>
        <v>95.48863636363636</v>
      </c>
      <c r="Q2725" t="s">
        <v>8320</v>
      </c>
      <c r="R2725" t="s">
        <v>8350</v>
      </c>
      <c r="S2725" s="6">
        <f t="shared" si="170"/>
        <v>41944.83898148148</v>
      </c>
      <c r="T2725" s="7">
        <f t="shared" si="171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8294</v>
      </c>
      <c r="O2726" s="8">
        <f t="shared" si="168"/>
        <v>0.33684187539580285</v>
      </c>
      <c r="P2726" s="5">
        <f t="shared" si="169"/>
        <v>7.1902649656526005</v>
      </c>
      <c r="Q2726" t="s">
        <v>8320</v>
      </c>
      <c r="R2726" t="s">
        <v>8350</v>
      </c>
      <c r="S2726" s="6">
        <f t="shared" si="170"/>
        <v>42199.32707175926</v>
      </c>
      <c r="T2726" s="7">
        <f t="shared" si="171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8294</v>
      </c>
      <c r="O2727" s="8">
        <f t="shared" si="168"/>
        <v>0.6918380407146687</v>
      </c>
      <c r="P2727" s="5">
        <f t="shared" si="169"/>
        <v>511.65486725663715</v>
      </c>
      <c r="Q2727" t="s">
        <v>8320</v>
      </c>
      <c r="R2727" t="s">
        <v>8350</v>
      </c>
      <c r="S2727" s="6">
        <f t="shared" si="170"/>
        <v>42745.744618055556</v>
      </c>
      <c r="T2727" s="7">
        <f t="shared" si="171"/>
        <v>42795.744618055556</v>
      </c>
    </row>
    <row r="2728" spans="1:20" ht="15.7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8294</v>
      </c>
      <c r="O2728" s="8">
        <f t="shared" si="168"/>
        <v>0.94567119012719281</v>
      </c>
      <c r="P2728" s="5">
        <f t="shared" si="169"/>
        <v>261.74504950495049</v>
      </c>
      <c r="Q2728" t="s">
        <v>8320</v>
      </c>
      <c r="R2728" t="s">
        <v>8350</v>
      </c>
      <c r="S2728" s="6">
        <f t="shared" si="170"/>
        <v>42452.579988425925</v>
      </c>
      <c r="T2728" s="7">
        <f t="shared" si="171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8294</v>
      </c>
      <c r="O2729" s="8">
        <f t="shared" si="168"/>
        <v>0.20275339105046533</v>
      </c>
      <c r="P2729" s="5">
        <f t="shared" si="169"/>
        <v>69.760961810466767</v>
      </c>
      <c r="Q2729" t="s">
        <v>8320</v>
      </c>
      <c r="R2729" t="s">
        <v>8350</v>
      </c>
      <c r="S2729" s="6">
        <f t="shared" si="170"/>
        <v>42198.676655092597</v>
      </c>
      <c r="T2729" s="7">
        <f t="shared" si="171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8294</v>
      </c>
      <c r="O2730" s="8">
        <f t="shared" si="168"/>
        <v>0.49547466472881019</v>
      </c>
      <c r="P2730" s="5">
        <f t="shared" si="169"/>
        <v>77.229591836734699</v>
      </c>
      <c r="Q2730" t="s">
        <v>8320</v>
      </c>
      <c r="R2730" t="s">
        <v>8350</v>
      </c>
      <c r="S2730" s="6">
        <f t="shared" si="170"/>
        <v>42333.59993055556</v>
      </c>
      <c r="T2730" s="7">
        <f t="shared" si="171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8294</v>
      </c>
      <c r="O2731" s="8">
        <f t="shared" si="168"/>
        <v>0.9574875526618154</v>
      </c>
      <c r="P2731" s="5">
        <f t="shared" si="169"/>
        <v>340.56521739130437</v>
      </c>
      <c r="Q2731" t="s">
        <v>8320</v>
      </c>
      <c r="R2731" t="s">
        <v>8350</v>
      </c>
      <c r="S2731" s="6">
        <f t="shared" si="170"/>
        <v>42095.240706018521</v>
      </c>
      <c r="T2731" s="7">
        <f t="shared" si="171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8294</v>
      </c>
      <c r="O2732" s="8">
        <f t="shared" si="168"/>
        <v>0.58722447482014073</v>
      </c>
      <c r="P2732" s="5">
        <f t="shared" si="169"/>
        <v>67.417903225806455</v>
      </c>
      <c r="Q2732" t="s">
        <v>8320</v>
      </c>
      <c r="R2732" t="s">
        <v>8350</v>
      </c>
      <c r="S2732" s="6">
        <f t="shared" si="170"/>
        <v>41351.541377314818</v>
      </c>
      <c r="T2732" s="7">
        <f t="shared" si="171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8294</v>
      </c>
      <c r="O2733" s="8">
        <f t="shared" si="168"/>
        <v>0.95874213032501354</v>
      </c>
      <c r="P2733" s="5">
        <f t="shared" si="169"/>
        <v>845.70270270270271</v>
      </c>
      <c r="Q2733" t="s">
        <v>8320</v>
      </c>
      <c r="R2733" t="s">
        <v>8350</v>
      </c>
      <c r="S2733" s="6">
        <f t="shared" si="170"/>
        <v>41872.525717592594</v>
      </c>
      <c r="T2733" s="7">
        <f t="shared" si="171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8294</v>
      </c>
      <c r="O2734" s="8">
        <f t="shared" si="168"/>
        <v>0.84566596194503174</v>
      </c>
      <c r="P2734" s="5">
        <f t="shared" si="169"/>
        <v>97.191780821917803</v>
      </c>
      <c r="Q2734" t="s">
        <v>8320</v>
      </c>
      <c r="R2734" t="s">
        <v>8350</v>
      </c>
      <c r="S2734" s="6">
        <f t="shared" si="170"/>
        <v>41389.808194444442</v>
      </c>
      <c r="T2734" s="7">
        <f t="shared" si="171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8294</v>
      </c>
      <c r="O2735" s="8">
        <f t="shared" si="168"/>
        <v>0.92990384794212277</v>
      </c>
      <c r="P2735" s="5">
        <f t="shared" si="169"/>
        <v>451.84033613445376</v>
      </c>
      <c r="Q2735" t="s">
        <v>8320</v>
      </c>
      <c r="R2735" t="s">
        <v>8350</v>
      </c>
      <c r="S2735" s="6">
        <f t="shared" si="170"/>
        <v>42044.272847222222</v>
      </c>
      <c r="T2735" s="7">
        <f t="shared" si="171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8294</v>
      </c>
      <c r="O2736" s="8">
        <f t="shared" si="168"/>
        <v>4.4241914790072115E-5</v>
      </c>
      <c r="P2736" s="5">
        <f t="shared" si="169"/>
        <v>138.66871165644173</v>
      </c>
      <c r="Q2736" t="s">
        <v>8320</v>
      </c>
      <c r="R2736" t="s">
        <v>8350</v>
      </c>
      <c r="S2736" s="6">
        <f t="shared" si="170"/>
        <v>42626.668888888889</v>
      </c>
      <c r="T2736" s="7">
        <f t="shared" si="171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8294</v>
      </c>
      <c r="O2737" s="8">
        <f t="shared" si="168"/>
        <v>0.1022354113475854</v>
      </c>
      <c r="P2737" s="5">
        <f t="shared" si="169"/>
        <v>21.640147492625371</v>
      </c>
      <c r="Q2737" t="s">
        <v>8320</v>
      </c>
      <c r="R2737" t="s">
        <v>8350</v>
      </c>
      <c r="S2737" s="6">
        <f t="shared" si="170"/>
        <v>41316.120949074073</v>
      </c>
      <c r="T2737" s="7">
        <f t="shared" si="171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8294</v>
      </c>
      <c r="O2738" s="8">
        <f t="shared" si="168"/>
        <v>0.8136696501220505</v>
      </c>
      <c r="P2738" s="5">
        <f t="shared" si="169"/>
        <v>169.51724137931035</v>
      </c>
      <c r="Q2738" t="s">
        <v>8320</v>
      </c>
      <c r="R2738" t="s">
        <v>8350</v>
      </c>
      <c r="S2738" s="6">
        <f t="shared" si="170"/>
        <v>41722.666354166664</v>
      </c>
      <c r="T2738" s="7">
        <f t="shared" si="171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8294</v>
      </c>
      <c r="O2739" s="8">
        <f t="shared" si="168"/>
        <v>0.40640362056857487</v>
      </c>
      <c r="P2739" s="5">
        <f t="shared" si="169"/>
        <v>161.88210526315791</v>
      </c>
      <c r="Q2739" t="s">
        <v>8320</v>
      </c>
      <c r="R2739" t="s">
        <v>8350</v>
      </c>
      <c r="S2739" s="6">
        <f t="shared" si="170"/>
        <v>41611.917673611111</v>
      </c>
      <c r="T2739" s="7">
        <f t="shared" si="171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8294</v>
      </c>
      <c r="O2740" s="8">
        <f t="shared" si="168"/>
        <v>0.67594970934162502</v>
      </c>
      <c r="P2740" s="5">
        <f t="shared" si="169"/>
        <v>493.13333333333333</v>
      </c>
      <c r="Q2740" t="s">
        <v>8320</v>
      </c>
      <c r="R2740" t="s">
        <v>8350</v>
      </c>
      <c r="S2740" s="6">
        <f t="shared" si="170"/>
        <v>42620.143564814818</v>
      </c>
      <c r="T2740" s="7">
        <f t="shared" si="171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8294</v>
      </c>
      <c r="O2741" s="8">
        <f t="shared" si="168"/>
        <v>0.26035502958579881</v>
      </c>
      <c r="P2741" s="5">
        <f t="shared" si="169"/>
        <v>22.120418848167539</v>
      </c>
      <c r="Q2741" t="s">
        <v>8320</v>
      </c>
      <c r="R2741" t="s">
        <v>8350</v>
      </c>
      <c r="S2741" s="6">
        <f t="shared" si="170"/>
        <v>41719.887928240743</v>
      </c>
      <c r="T2741" s="7">
        <f t="shared" si="171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8294</v>
      </c>
      <c r="O2742" s="8">
        <f t="shared" si="168"/>
        <v>0.967741935483871</v>
      </c>
      <c r="P2742" s="5">
        <f t="shared" si="169"/>
        <v>18.235294117647058</v>
      </c>
      <c r="Q2742" t="s">
        <v>8320</v>
      </c>
      <c r="R2742" t="s">
        <v>8350</v>
      </c>
      <c r="S2742" s="6">
        <f t="shared" si="170"/>
        <v>42045.031851851847</v>
      </c>
      <c r="T2742" s="7">
        <f t="shared" si="171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8303</v>
      </c>
      <c r="O2743" s="8">
        <f t="shared" si="168"/>
        <v>228.57142857142858</v>
      </c>
      <c r="P2743" s="5">
        <f t="shared" si="169"/>
        <v>8.75</v>
      </c>
      <c r="Q2743" t="s">
        <v>8323</v>
      </c>
      <c r="R2743" t="s">
        <v>8359</v>
      </c>
      <c r="S2743" s="6">
        <f t="shared" si="170"/>
        <v>41911.657430555555</v>
      </c>
      <c r="T2743" s="7">
        <f t="shared" si="171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8303</v>
      </c>
      <c r="O2744" s="8">
        <f t="shared" si="168"/>
        <v>3.4199726402188784</v>
      </c>
      <c r="P2744" s="5">
        <f t="shared" si="169"/>
        <v>40.611111111111114</v>
      </c>
      <c r="Q2744" t="s">
        <v>8323</v>
      </c>
      <c r="R2744" t="s">
        <v>8359</v>
      </c>
      <c r="S2744" s="6">
        <f t="shared" si="170"/>
        <v>41030.719756944447</v>
      </c>
      <c r="T2744" s="7">
        <f t="shared" si="171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8303</v>
      </c>
      <c r="O2745" s="8" t="e">
        <f t="shared" si="168"/>
        <v>#DIV/0!</v>
      </c>
      <c r="P2745" s="5" t="e">
        <f t="shared" si="169"/>
        <v>#DIV/0!</v>
      </c>
      <c r="Q2745" t="s">
        <v>8323</v>
      </c>
      <c r="R2745" t="s">
        <v>8359</v>
      </c>
      <c r="S2745" s="6">
        <f t="shared" si="170"/>
        <v>42632.328784722224</v>
      </c>
      <c r="T2745" s="7">
        <f t="shared" si="171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8303</v>
      </c>
      <c r="O2746" s="8">
        <f t="shared" si="168"/>
        <v>19.161676646706585</v>
      </c>
      <c r="P2746" s="5">
        <f t="shared" si="169"/>
        <v>37.954545454545453</v>
      </c>
      <c r="Q2746" t="s">
        <v>8323</v>
      </c>
      <c r="R2746" t="s">
        <v>8359</v>
      </c>
      <c r="S2746" s="6">
        <f t="shared" si="170"/>
        <v>40938.062476851854</v>
      </c>
      <c r="T2746" s="7">
        <f t="shared" si="171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8303</v>
      </c>
      <c r="O2747" s="8">
        <f t="shared" si="168"/>
        <v>4.5688178183894914</v>
      </c>
      <c r="P2747" s="5">
        <f t="shared" si="169"/>
        <v>35.734693877551024</v>
      </c>
      <c r="Q2747" t="s">
        <v>8323</v>
      </c>
      <c r="R2747" t="s">
        <v>8359</v>
      </c>
      <c r="S2747" s="6">
        <f t="shared" si="170"/>
        <v>41044.988055555557</v>
      </c>
      <c r="T2747" s="7">
        <f t="shared" si="171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8303</v>
      </c>
      <c r="O2748" s="8">
        <f t="shared" si="168"/>
        <v>3.7453183520599249</v>
      </c>
      <c r="P2748" s="5">
        <f t="shared" si="169"/>
        <v>42.157894736842103</v>
      </c>
      <c r="Q2748" t="s">
        <v>8323</v>
      </c>
      <c r="R2748" t="s">
        <v>8359</v>
      </c>
      <c r="S2748" s="6">
        <f t="shared" si="170"/>
        <v>41850.781377314815</v>
      </c>
      <c r="T2748" s="7">
        <f t="shared" si="171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8303</v>
      </c>
      <c r="O2749" s="8">
        <f t="shared" si="168"/>
        <v>3.5714285714285716</v>
      </c>
      <c r="P2749" s="5">
        <f t="shared" si="169"/>
        <v>35</v>
      </c>
      <c r="Q2749" t="s">
        <v>8323</v>
      </c>
      <c r="R2749" t="s">
        <v>8359</v>
      </c>
      <c r="S2749" s="6">
        <f t="shared" si="170"/>
        <v>41044.64811342593</v>
      </c>
      <c r="T2749" s="7">
        <f t="shared" si="171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8303</v>
      </c>
      <c r="O2750" s="8">
        <f t="shared" si="168"/>
        <v>94.339622641509436</v>
      </c>
      <c r="P2750" s="5">
        <f t="shared" si="169"/>
        <v>13.25</v>
      </c>
      <c r="Q2750" t="s">
        <v>8323</v>
      </c>
      <c r="R2750" t="s">
        <v>8359</v>
      </c>
      <c r="S2750" s="6">
        <f t="shared" si="170"/>
        <v>42585.7106712963</v>
      </c>
      <c r="T2750" s="7">
        <f t="shared" si="171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8303</v>
      </c>
      <c r="O2751" s="8">
        <f t="shared" si="168"/>
        <v>90.909090909090907</v>
      </c>
      <c r="P2751" s="5">
        <f t="shared" si="169"/>
        <v>55</v>
      </c>
      <c r="Q2751" t="s">
        <v>8323</v>
      </c>
      <c r="R2751" t="s">
        <v>8359</v>
      </c>
      <c r="S2751" s="6">
        <f t="shared" si="170"/>
        <v>42068.799039351856</v>
      </c>
      <c r="T2751" s="7">
        <f t="shared" si="171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8303</v>
      </c>
      <c r="O2752" s="8" t="e">
        <f t="shared" si="168"/>
        <v>#DIV/0!</v>
      </c>
      <c r="P2752" s="5" t="e">
        <f t="shared" si="169"/>
        <v>#DIV/0!</v>
      </c>
      <c r="Q2752" t="s">
        <v>8323</v>
      </c>
      <c r="R2752" t="s">
        <v>8359</v>
      </c>
      <c r="S2752" s="6">
        <f t="shared" si="170"/>
        <v>41078.899826388886</v>
      </c>
      <c r="T2752" s="7">
        <f t="shared" si="171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8303</v>
      </c>
      <c r="O2753" s="8" t="e">
        <f t="shared" si="168"/>
        <v>#DIV/0!</v>
      </c>
      <c r="P2753" s="5" t="e">
        <f t="shared" si="169"/>
        <v>#DIV/0!</v>
      </c>
      <c r="Q2753" t="s">
        <v>8323</v>
      </c>
      <c r="R2753" t="s">
        <v>8359</v>
      </c>
      <c r="S2753" s="6">
        <f t="shared" si="170"/>
        <v>41747.887060185189</v>
      </c>
      <c r="T2753" s="7">
        <f t="shared" si="171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8303</v>
      </c>
      <c r="O2754" s="8">
        <f t="shared" si="168"/>
        <v>8.7272727272727266</v>
      </c>
      <c r="P2754" s="5">
        <f t="shared" si="169"/>
        <v>39.285714285714285</v>
      </c>
      <c r="Q2754" t="s">
        <v>8323</v>
      </c>
      <c r="R2754" t="s">
        <v>8359</v>
      </c>
      <c r="S2754" s="6">
        <f t="shared" si="170"/>
        <v>40855.765092592592</v>
      </c>
      <c r="T2754" s="7">
        <f t="shared" si="171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8303</v>
      </c>
      <c r="O2755" s="8">
        <f t="shared" ref="O2755:O2818" si="172">D2755/E2755</f>
        <v>5.2631578947368425</v>
      </c>
      <c r="P2755" s="5">
        <f t="shared" ref="P2755:P2818" si="173">E2755/L2755</f>
        <v>47.5</v>
      </c>
      <c r="Q2755" t="s">
        <v>8323</v>
      </c>
      <c r="R2755" t="s">
        <v>8359</v>
      </c>
      <c r="S2755" s="6">
        <f t="shared" ref="S2755:S2818" si="174">(((J2755/60)/60)/24)+DATE(1970,1,1)</f>
        <v>41117.900729166664</v>
      </c>
      <c r="T2755" s="7">
        <f t="shared" ref="T2755:T2818" si="175">(((I2755/60)/60)/24)+DATE(1970,1,1)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8303</v>
      </c>
      <c r="O2756" s="8" t="e">
        <f t="shared" si="172"/>
        <v>#DIV/0!</v>
      </c>
      <c r="P2756" s="5" t="e">
        <f t="shared" si="173"/>
        <v>#DIV/0!</v>
      </c>
      <c r="Q2756" t="s">
        <v>8323</v>
      </c>
      <c r="R2756" t="s">
        <v>8359</v>
      </c>
      <c r="S2756" s="6">
        <f t="shared" si="174"/>
        <v>41863.636006944449</v>
      </c>
      <c r="T2756" s="7">
        <f t="shared" si="175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8303</v>
      </c>
      <c r="O2757" s="8">
        <f t="shared" si="172"/>
        <v>1.9230769230769231</v>
      </c>
      <c r="P2757" s="5">
        <f t="shared" si="173"/>
        <v>17.333333333333332</v>
      </c>
      <c r="Q2757" t="s">
        <v>8323</v>
      </c>
      <c r="R2757" t="s">
        <v>8359</v>
      </c>
      <c r="S2757" s="6">
        <f t="shared" si="174"/>
        <v>42072.790821759263</v>
      </c>
      <c r="T2757" s="7">
        <f t="shared" si="175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8303</v>
      </c>
      <c r="O2758" s="8">
        <f t="shared" si="172"/>
        <v>9.5419847328244281</v>
      </c>
      <c r="P2758" s="5">
        <f t="shared" si="173"/>
        <v>31.757575757575758</v>
      </c>
      <c r="Q2758" t="s">
        <v>8323</v>
      </c>
      <c r="R2758" t="s">
        <v>8359</v>
      </c>
      <c r="S2758" s="6">
        <f t="shared" si="174"/>
        <v>41620.90047453704</v>
      </c>
      <c r="T2758" s="7">
        <f t="shared" si="175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8303</v>
      </c>
      <c r="O2759" s="8">
        <f t="shared" si="172"/>
        <v>150</v>
      </c>
      <c r="P2759" s="5">
        <f t="shared" si="173"/>
        <v>5</v>
      </c>
      <c r="Q2759" t="s">
        <v>8323</v>
      </c>
      <c r="R2759" t="s">
        <v>8359</v>
      </c>
      <c r="S2759" s="6">
        <f t="shared" si="174"/>
        <v>42573.65662037037</v>
      </c>
      <c r="T2759" s="7">
        <f t="shared" si="175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8303</v>
      </c>
      <c r="O2760" s="8">
        <f t="shared" si="172"/>
        <v>8.5470085470085468</v>
      </c>
      <c r="P2760" s="5">
        <f t="shared" si="173"/>
        <v>39</v>
      </c>
      <c r="Q2760" t="s">
        <v>8323</v>
      </c>
      <c r="R2760" t="s">
        <v>8359</v>
      </c>
      <c r="S2760" s="6">
        <f t="shared" si="174"/>
        <v>42639.441932870366</v>
      </c>
      <c r="T2760" s="7">
        <f t="shared" si="175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8303</v>
      </c>
      <c r="O2761" s="8">
        <f t="shared" si="172"/>
        <v>9.5238095238095237</v>
      </c>
      <c r="P2761" s="5">
        <f t="shared" si="173"/>
        <v>52.5</v>
      </c>
      <c r="Q2761" t="s">
        <v>8323</v>
      </c>
      <c r="R2761" t="s">
        <v>8359</v>
      </c>
      <c r="S2761" s="6">
        <f t="shared" si="174"/>
        <v>42524.36650462963</v>
      </c>
      <c r="T2761" s="7">
        <f t="shared" si="175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8303</v>
      </c>
      <c r="O2762" s="8" t="e">
        <f t="shared" si="172"/>
        <v>#DIV/0!</v>
      </c>
      <c r="P2762" s="5" t="e">
        <f t="shared" si="173"/>
        <v>#DIV/0!</v>
      </c>
      <c r="Q2762" t="s">
        <v>8323</v>
      </c>
      <c r="R2762" t="s">
        <v>8359</v>
      </c>
      <c r="S2762" s="6">
        <f t="shared" si="174"/>
        <v>41415.461319444446</v>
      </c>
      <c r="T2762" s="7">
        <f t="shared" si="175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8303</v>
      </c>
      <c r="O2763" s="8">
        <f t="shared" si="172"/>
        <v>138.88888888888889</v>
      </c>
      <c r="P2763" s="5">
        <f t="shared" si="173"/>
        <v>9</v>
      </c>
      <c r="Q2763" t="s">
        <v>8323</v>
      </c>
      <c r="R2763" t="s">
        <v>8359</v>
      </c>
      <c r="S2763" s="6">
        <f t="shared" si="174"/>
        <v>41247.063576388886</v>
      </c>
      <c r="T2763" s="7">
        <f t="shared" si="175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8303</v>
      </c>
      <c r="O2764" s="8">
        <f t="shared" si="172"/>
        <v>130</v>
      </c>
      <c r="P2764" s="5">
        <f t="shared" si="173"/>
        <v>25</v>
      </c>
      <c r="Q2764" t="s">
        <v>8323</v>
      </c>
      <c r="R2764" t="s">
        <v>8359</v>
      </c>
      <c r="S2764" s="6">
        <f t="shared" si="174"/>
        <v>40927.036979166667</v>
      </c>
      <c r="T2764" s="7">
        <f t="shared" si="175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8303</v>
      </c>
      <c r="O2765" s="8">
        <f t="shared" si="172"/>
        <v>437.77777777777777</v>
      </c>
      <c r="P2765" s="5">
        <f t="shared" si="173"/>
        <v>30</v>
      </c>
      <c r="Q2765" t="s">
        <v>8323</v>
      </c>
      <c r="R2765" t="s">
        <v>8359</v>
      </c>
      <c r="S2765" s="6">
        <f t="shared" si="174"/>
        <v>41373.579675925925</v>
      </c>
      <c r="T2765" s="7">
        <f t="shared" si="175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8303</v>
      </c>
      <c r="O2766" s="8">
        <f t="shared" si="172"/>
        <v>88.888888888888886</v>
      </c>
      <c r="P2766" s="5">
        <f t="shared" si="173"/>
        <v>11.25</v>
      </c>
      <c r="Q2766" t="s">
        <v>8323</v>
      </c>
      <c r="R2766" t="s">
        <v>8359</v>
      </c>
      <c r="S2766" s="6">
        <f t="shared" si="174"/>
        <v>41030.292025462964</v>
      </c>
      <c r="T2766" s="7">
        <f t="shared" si="175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8303</v>
      </c>
      <c r="O2767" s="8" t="e">
        <f t="shared" si="172"/>
        <v>#DIV/0!</v>
      </c>
      <c r="P2767" s="5" t="e">
        <f t="shared" si="173"/>
        <v>#DIV/0!</v>
      </c>
      <c r="Q2767" t="s">
        <v>8323</v>
      </c>
      <c r="R2767" t="s">
        <v>8359</v>
      </c>
      <c r="S2767" s="6">
        <f t="shared" si="174"/>
        <v>41194.579027777778</v>
      </c>
      <c r="T2767" s="7">
        <f t="shared" si="175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8303</v>
      </c>
      <c r="O2768" s="8">
        <f t="shared" si="172"/>
        <v>50</v>
      </c>
      <c r="P2768" s="5">
        <f t="shared" si="173"/>
        <v>25</v>
      </c>
      <c r="Q2768" t="s">
        <v>8323</v>
      </c>
      <c r="R2768" t="s">
        <v>8359</v>
      </c>
      <c r="S2768" s="6">
        <f t="shared" si="174"/>
        <v>40736.668032407404</v>
      </c>
      <c r="T2768" s="7">
        <f t="shared" si="175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8303</v>
      </c>
      <c r="O2769" s="8">
        <f t="shared" si="172"/>
        <v>117.64705882352941</v>
      </c>
      <c r="P2769" s="5">
        <f t="shared" si="173"/>
        <v>11.333333333333334</v>
      </c>
      <c r="Q2769" t="s">
        <v>8323</v>
      </c>
      <c r="R2769" t="s">
        <v>8359</v>
      </c>
      <c r="S2769" s="6">
        <f t="shared" si="174"/>
        <v>42172.958912037036</v>
      </c>
      <c r="T2769" s="7">
        <f t="shared" si="175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8303</v>
      </c>
      <c r="O2770" s="8">
        <f t="shared" si="172"/>
        <v>6.9860279441117763</v>
      </c>
      <c r="P2770" s="5">
        <f t="shared" si="173"/>
        <v>29.470588235294116</v>
      </c>
      <c r="Q2770" t="s">
        <v>8323</v>
      </c>
      <c r="R2770" t="s">
        <v>8359</v>
      </c>
      <c r="S2770" s="6">
        <f t="shared" si="174"/>
        <v>40967.614849537036</v>
      </c>
      <c r="T2770" s="7">
        <f t="shared" si="175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8303</v>
      </c>
      <c r="O2771" s="8">
        <f t="shared" si="172"/>
        <v>400</v>
      </c>
      <c r="P2771" s="5">
        <f t="shared" si="173"/>
        <v>1</v>
      </c>
      <c r="Q2771" t="s">
        <v>8323</v>
      </c>
      <c r="R2771" t="s">
        <v>8359</v>
      </c>
      <c r="S2771" s="6">
        <f t="shared" si="174"/>
        <v>41745.826273148145</v>
      </c>
      <c r="T2771" s="7">
        <f t="shared" si="175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8303</v>
      </c>
      <c r="O2772" s="8">
        <f t="shared" si="172"/>
        <v>9.6049945971905384</v>
      </c>
      <c r="P2772" s="5">
        <f t="shared" si="173"/>
        <v>63.098484848484851</v>
      </c>
      <c r="Q2772" t="s">
        <v>8323</v>
      </c>
      <c r="R2772" t="s">
        <v>8359</v>
      </c>
      <c r="S2772" s="6">
        <f t="shared" si="174"/>
        <v>41686.705208333333</v>
      </c>
      <c r="T2772" s="7">
        <f t="shared" si="175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8303</v>
      </c>
      <c r="O2773" s="8" t="e">
        <f t="shared" si="172"/>
        <v>#DIV/0!</v>
      </c>
      <c r="P2773" s="5" t="e">
        <f t="shared" si="173"/>
        <v>#DIV/0!</v>
      </c>
      <c r="Q2773" t="s">
        <v>8323</v>
      </c>
      <c r="R2773" t="s">
        <v>8359</v>
      </c>
      <c r="S2773" s="6">
        <f t="shared" si="174"/>
        <v>41257.531712962962</v>
      </c>
      <c r="T2773" s="7">
        <f t="shared" si="175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8303</v>
      </c>
      <c r="O2774" s="8" t="e">
        <f t="shared" si="172"/>
        <v>#DIV/0!</v>
      </c>
      <c r="P2774" s="5" t="e">
        <f t="shared" si="173"/>
        <v>#DIV/0!</v>
      </c>
      <c r="Q2774" t="s">
        <v>8323</v>
      </c>
      <c r="R2774" t="s">
        <v>8359</v>
      </c>
      <c r="S2774" s="6">
        <f t="shared" si="174"/>
        <v>41537.869143518517</v>
      </c>
      <c r="T2774" s="7">
        <f t="shared" si="175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8303</v>
      </c>
      <c r="O2775" s="8">
        <f t="shared" si="172"/>
        <v>530</v>
      </c>
      <c r="P2775" s="5">
        <f t="shared" si="173"/>
        <v>1</v>
      </c>
      <c r="Q2775" t="s">
        <v>8323</v>
      </c>
      <c r="R2775" t="s">
        <v>8359</v>
      </c>
      <c r="S2775" s="6">
        <f t="shared" si="174"/>
        <v>42474.86482638889</v>
      </c>
      <c r="T2775" s="7">
        <f t="shared" si="175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8303</v>
      </c>
      <c r="O2776" s="8">
        <f t="shared" si="172"/>
        <v>7.0175438596491224</v>
      </c>
      <c r="P2776" s="5">
        <f t="shared" si="173"/>
        <v>43.846153846153847</v>
      </c>
      <c r="Q2776" t="s">
        <v>8323</v>
      </c>
      <c r="R2776" t="s">
        <v>8359</v>
      </c>
      <c r="S2776" s="6">
        <f t="shared" si="174"/>
        <v>41311.126481481479</v>
      </c>
      <c r="T2776" s="7">
        <f t="shared" si="175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8303</v>
      </c>
      <c r="O2777" s="8">
        <f t="shared" si="172"/>
        <v>33.333333333333336</v>
      </c>
      <c r="P2777" s="5">
        <f t="shared" si="173"/>
        <v>75</v>
      </c>
      <c r="Q2777" t="s">
        <v>8323</v>
      </c>
      <c r="R2777" t="s">
        <v>8359</v>
      </c>
      <c r="S2777" s="6">
        <f t="shared" si="174"/>
        <v>40863.013356481482</v>
      </c>
      <c r="T2777" s="7">
        <f t="shared" si="175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8303</v>
      </c>
      <c r="O2778" s="8">
        <f t="shared" si="172"/>
        <v>12.688821752265861</v>
      </c>
      <c r="P2778" s="5">
        <f t="shared" si="173"/>
        <v>45.972222222222221</v>
      </c>
      <c r="Q2778" t="s">
        <v>8323</v>
      </c>
      <c r="R2778" t="s">
        <v>8359</v>
      </c>
      <c r="S2778" s="6">
        <f t="shared" si="174"/>
        <v>42136.297175925924</v>
      </c>
      <c r="T2778" s="7">
        <f t="shared" si="175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8303</v>
      </c>
      <c r="O2779" s="8">
        <f t="shared" si="172"/>
        <v>300</v>
      </c>
      <c r="P2779" s="5">
        <f t="shared" si="173"/>
        <v>10</v>
      </c>
      <c r="Q2779" t="s">
        <v>8323</v>
      </c>
      <c r="R2779" t="s">
        <v>8359</v>
      </c>
      <c r="S2779" s="6">
        <f t="shared" si="174"/>
        <v>42172.669027777782</v>
      </c>
      <c r="T2779" s="7">
        <f t="shared" si="175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8303</v>
      </c>
      <c r="O2780" s="8">
        <f t="shared" si="172"/>
        <v>3.9145907473309607</v>
      </c>
      <c r="P2780" s="5">
        <f t="shared" si="173"/>
        <v>93.666666666666671</v>
      </c>
      <c r="Q2780" t="s">
        <v>8323</v>
      </c>
      <c r="R2780" t="s">
        <v>8359</v>
      </c>
      <c r="S2780" s="6">
        <f t="shared" si="174"/>
        <v>41846.978078703702</v>
      </c>
      <c r="T2780" s="7">
        <f t="shared" si="175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8303</v>
      </c>
      <c r="O2781" s="8">
        <f t="shared" si="172"/>
        <v>47.169811320754718</v>
      </c>
      <c r="P2781" s="5">
        <f t="shared" si="173"/>
        <v>53</v>
      </c>
      <c r="Q2781" t="s">
        <v>8323</v>
      </c>
      <c r="R2781" t="s">
        <v>8359</v>
      </c>
      <c r="S2781" s="6">
        <f t="shared" si="174"/>
        <v>42300.585891203707</v>
      </c>
      <c r="T2781" s="7">
        <f t="shared" si="175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8303</v>
      </c>
      <c r="O2782" s="8" t="e">
        <f t="shared" si="172"/>
        <v>#DIV/0!</v>
      </c>
      <c r="P2782" s="5" t="e">
        <f t="shared" si="173"/>
        <v>#DIV/0!</v>
      </c>
      <c r="Q2782" t="s">
        <v>8323</v>
      </c>
      <c r="R2782" t="s">
        <v>8359</v>
      </c>
      <c r="S2782" s="6">
        <f t="shared" si="174"/>
        <v>42774.447777777779</v>
      </c>
      <c r="T2782" s="7">
        <f t="shared" si="175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8270</v>
      </c>
      <c r="O2783" s="8">
        <f t="shared" si="172"/>
        <v>0.94984802431610937</v>
      </c>
      <c r="P2783" s="5">
        <f t="shared" si="173"/>
        <v>47</v>
      </c>
      <c r="Q2783" t="s">
        <v>8318</v>
      </c>
      <c r="R2783" t="s">
        <v>8319</v>
      </c>
      <c r="S2783" s="6">
        <f t="shared" si="174"/>
        <v>42018.94159722222</v>
      </c>
      <c r="T2783" s="7">
        <f t="shared" si="175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8270</v>
      </c>
      <c r="O2784" s="8">
        <f t="shared" si="172"/>
        <v>0.83333333333333337</v>
      </c>
      <c r="P2784" s="5">
        <f t="shared" si="173"/>
        <v>66.666666666666671</v>
      </c>
      <c r="Q2784" t="s">
        <v>8318</v>
      </c>
      <c r="R2784" t="s">
        <v>8319</v>
      </c>
      <c r="S2784" s="6">
        <f t="shared" si="174"/>
        <v>42026.924976851849</v>
      </c>
      <c r="T2784" s="7">
        <f t="shared" si="175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8270</v>
      </c>
      <c r="O2785" s="8">
        <f t="shared" si="172"/>
        <v>0.8733624454148472</v>
      </c>
      <c r="P2785" s="5">
        <f t="shared" si="173"/>
        <v>18.770491803278688</v>
      </c>
      <c r="Q2785" t="s">
        <v>8318</v>
      </c>
      <c r="R2785" t="s">
        <v>8319</v>
      </c>
      <c r="S2785" s="6">
        <f t="shared" si="174"/>
        <v>42103.535254629634</v>
      </c>
      <c r="T2785" s="7">
        <f t="shared" si="175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8270</v>
      </c>
      <c r="O2786" s="8">
        <f t="shared" si="172"/>
        <v>0.84033613445378152</v>
      </c>
      <c r="P2786" s="5">
        <f t="shared" si="173"/>
        <v>66.111111111111114</v>
      </c>
      <c r="Q2786" t="s">
        <v>8318</v>
      </c>
      <c r="R2786" t="s">
        <v>8319</v>
      </c>
      <c r="S2786" s="6">
        <f t="shared" si="174"/>
        <v>41920.787534722222</v>
      </c>
      <c r="T2786" s="7">
        <f t="shared" si="175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8270</v>
      </c>
      <c r="O2787" s="8">
        <f t="shared" si="172"/>
        <v>0.95529231944975157</v>
      </c>
      <c r="P2787" s="5">
        <f t="shared" si="173"/>
        <v>36.859154929577464</v>
      </c>
      <c r="Q2787" t="s">
        <v>8318</v>
      </c>
      <c r="R2787" t="s">
        <v>8319</v>
      </c>
      <c r="S2787" s="6">
        <f t="shared" si="174"/>
        <v>42558.189432870371</v>
      </c>
      <c r="T2787" s="7">
        <f t="shared" si="175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8270</v>
      </c>
      <c r="O2788" s="8">
        <f t="shared" si="172"/>
        <v>0.84860828241683639</v>
      </c>
      <c r="P2788" s="5">
        <f t="shared" si="173"/>
        <v>39.810810810810814</v>
      </c>
      <c r="Q2788" t="s">
        <v>8318</v>
      </c>
      <c r="R2788" t="s">
        <v>8319</v>
      </c>
      <c r="S2788" s="6">
        <f t="shared" si="174"/>
        <v>41815.569212962961</v>
      </c>
      <c r="T2788" s="7">
        <f t="shared" si="175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8270</v>
      </c>
      <c r="O2789" s="8">
        <f t="shared" si="172"/>
        <v>0.83542188805346695</v>
      </c>
      <c r="P2789" s="5">
        <f t="shared" si="173"/>
        <v>31.5</v>
      </c>
      <c r="Q2789" t="s">
        <v>8318</v>
      </c>
      <c r="R2789" t="s">
        <v>8319</v>
      </c>
      <c r="S2789" s="6">
        <f t="shared" si="174"/>
        <v>41808.198518518519</v>
      </c>
      <c r="T2789" s="7">
        <f t="shared" si="175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8270</v>
      </c>
      <c r="O2790" s="8">
        <f t="shared" si="172"/>
        <v>0.97560975609756095</v>
      </c>
      <c r="P2790" s="5">
        <f t="shared" si="173"/>
        <v>102.5</v>
      </c>
      <c r="Q2790" t="s">
        <v>8318</v>
      </c>
      <c r="R2790" t="s">
        <v>8319</v>
      </c>
      <c r="S2790" s="6">
        <f t="shared" si="174"/>
        <v>42550.701886574068</v>
      </c>
      <c r="T2790" s="7">
        <f t="shared" si="175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8270</v>
      </c>
      <c r="O2791" s="8">
        <f t="shared" si="172"/>
        <v>0.98846787479406917</v>
      </c>
      <c r="P2791" s="5">
        <f t="shared" si="173"/>
        <v>126.45833333333333</v>
      </c>
      <c r="Q2791" t="s">
        <v>8318</v>
      </c>
      <c r="R2791" t="s">
        <v>8319</v>
      </c>
      <c r="S2791" s="6">
        <f t="shared" si="174"/>
        <v>42056.013124999998</v>
      </c>
      <c r="T2791" s="7">
        <f t="shared" si="175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8270</v>
      </c>
      <c r="O2792" s="8">
        <f t="shared" si="172"/>
        <v>0.94936708860759489</v>
      </c>
      <c r="P2792" s="5">
        <f t="shared" si="173"/>
        <v>47.878787878787875</v>
      </c>
      <c r="Q2792" t="s">
        <v>8318</v>
      </c>
      <c r="R2792" t="s">
        <v>8319</v>
      </c>
      <c r="S2792" s="6">
        <f t="shared" si="174"/>
        <v>42016.938692129625</v>
      </c>
      <c r="T2792" s="7">
        <f t="shared" si="175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8270</v>
      </c>
      <c r="O2793" s="8">
        <f t="shared" si="172"/>
        <v>0.97560975609756095</v>
      </c>
      <c r="P2793" s="5">
        <f t="shared" si="173"/>
        <v>73.214285714285708</v>
      </c>
      <c r="Q2793" t="s">
        <v>8318</v>
      </c>
      <c r="R2793" t="s">
        <v>8319</v>
      </c>
      <c r="S2793" s="6">
        <f t="shared" si="174"/>
        <v>42591.899988425925</v>
      </c>
      <c r="T2793" s="7">
        <f t="shared" si="175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8270</v>
      </c>
      <c r="O2794" s="8">
        <f t="shared" si="172"/>
        <v>0.92936802973977695</v>
      </c>
      <c r="P2794" s="5">
        <f t="shared" si="173"/>
        <v>89.666666666666671</v>
      </c>
      <c r="Q2794" t="s">
        <v>8318</v>
      </c>
      <c r="R2794" t="s">
        <v>8319</v>
      </c>
      <c r="S2794" s="6">
        <f t="shared" si="174"/>
        <v>42183.231006944443</v>
      </c>
      <c r="T2794" s="7">
        <f t="shared" si="175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8270</v>
      </c>
      <c r="O2795" s="8">
        <f t="shared" si="172"/>
        <v>0.90442489881746446</v>
      </c>
      <c r="P2795" s="5">
        <f t="shared" si="173"/>
        <v>151.4623287671233</v>
      </c>
      <c r="Q2795" t="s">
        <v>8318</v>
      </c>
      <c r="R2795" t="s">
        <v>8319</v>
      </c>
      <c r="S2795" s="6">
        <f t="shared" si="174"/>
        <v>42176.419039351851</v>
      </c>
      <c r="T2795" s="7">
        <f t="shared" si="175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8270</v>
      </c>
      <c r="O2796" s="8">
        <f t="shared" si="172"/>
        <v>0.66666666666666663</v>
      </c>
      <c r="P2796" s="5">
        <f t="shared" si="173"/>
        <v>25</v>
      </c>
      <c r="Q2796" t="s">
        <v>8318</v>
      </c>
      <c r="R2796" t="s">
        <v>8319</v>
      </c>
      <c r="S2796" s="6">
        <f t="shared" si="174"/>
        <v>42416.691655092596</v>
      </c>
      <c r="T2796" s="7">
        <f t="shared" si="175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8270</v>
      </c>
      <c r="O2797" s="8">
        <f t="shared" si="172"/>
        <v>0.95890410958904104</v>
      </c>
      <c r="P2797" s="5">
        <f t="shared" si="173"/>
        <v>36.5</v>
      </c>
      <c r="Q2797" t="s">
        <v>8318</v>
      </c>
      <c r="R2797" t="s">
        <v>8319</v>
      </c>
      <c r="S2797" s="6">
        <f t="shared" si="174"/>
        <v>41780.525937500002</v>
      </c>
      <c r="T2797" s="7">
        <f t="shared" si="175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8270</v>
      </c>
      <c r="O2798" s="8">
        <f t="shared" si="172"/>
        <v>0.86580086580086579</v>
      </c>
      <c r="P2798" s="5">
        <f t="shared" si="173"/>
        <v>44</v>
      </c>
      <c r="Q2798" t="s">
        <v>8318</v>
      </c>
      <c r="R2798" t="s">
        <v>8319</v>
      </c>
      <c r="S2798" s="6">
        <f t="shared" si="174"/>
        <v>41795.528101851851</v>
      </c>
      <c r="T2798" s="7">
        <f t="shared" si="175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8270</v>
      </c>
      <c r="O2799" s="8">
        <f t="shared" si="172"/>
        <v>0.97423038843783372</v>
      </c>
      <c r="P2799" s="5">
        <f t="shared" si="173"/>
        <v>87.357553191489373</v>
      </c>
      <c r="Q2799" t="s">
        <v>8318</v>
      </c>
      <c r="R2799" t="s">
        <v>8319</v>
      </c>
      <c r="S2799" s="6">
        <f t="shared" si="174"/>
        <v>41798.94027777778</v>
      </c>
      <c r="T2799" s="7">
        <f t="shared" si="175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8270</v>
      </c>
      <c r="O2800" s="8">
        <f t="shared" si="172"/>
        <v>0.98619329388560162</v>
      </c>
      <c r="P2800" s="5">
        <f t="shared" si="173"/>
        <v>36.474820143884891</v>
      </c>
      <c r="Q2800" t="s">
        <v>8318</v>
      </c>
      <c r="R2800" t="s">
        <v>8319</v>
      </c>
      <c r="S2800" s="6">
        <f t="shared" si="174"/>
        <v>42201.675011574072</v>
      </c>
      <c r="T2800" s="7">
        <f t="shared" si="175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8270</v>
      </c>
      <c r="O2801" s="8">
        <f t="shared" si="172"/>
        <v>0.85737704355818334</v>
      </c>
      <c r="P2801" s="5">
        <f t="shared" si="173"/>
        <v>44.859538461538463</v>
      </c>
      <c r="Q2801" t="s">
        <v>8318</v>
      </c>
      <c r="R2801" t="s">
        <v>8319</v>
      </c>
      <c r="S2801" s="6">
        <f t="shared" si="174"/>
        <v>42507.264699074076</v>
      </c>
      <c r="T2801" s="7">
        <f t="shared" si="175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8270</v>
      </c>
      <c r="O2802" s="8">
        <f t="shared" si="172"/>
        <v>0.75187969924812026</v>
      </c>
      <c r="P2802" s="5">
        <f t="shared" si="173"/>
        <v>42.903225806451616</v>
      </c>
      <c r="Q2802" t="s">
        <v>8318</v>
      </c>
      <c r="R2802" t="s">
        <v>8319</v>
      </c>
      <c r="S2802" s="6">
        <f t="shared" si="174"/>
        <v>41948.552847222221</v>
      </c>
      <c r="T2802" s="7">
        <f t="shared" si="175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8270</v>
      </c>
      <c r="O2803" s="8">
        <f t="shared" si="172"/>
        <v>0.75075075075075071</v>
      </c>
      <c r="P2803" s="5">
        <f t="shared" si="173"/>
        <v>51.230769230769234</v>
      </c>
      <c r="Q2803" t="s">
        <v>8318</v>
      </c>
      <c r="R2803" t="s">
        <v>8319</v>
      </c>
      <c r="S2803" s="6">
        <f t="shared" si="174"/>
        <v>41900.243159722224</v>
      </c>
      <c r="T2803" s="7">
        <f t="shared" si="175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8270</v>
      </c>
      <c r="O2804" s="8">
        <f t="shared" si="172"/>
        <v>0.98199672667757776</v>
      </c>
      <c r="P2804" s="5">
        <f t="shared" si="173"/>
        <v>33.944444444444443</v>
      </c>
      <c r="Q2804" t="s">
        <v>8318</v>
      </c>
      <c r="R2804" t="s">
        <v>8319</v>
      </c>
      <c r="S2804" s="6">
        <f t="shared" si="174"/>
        <v>42192.64707175926</v>
      </c>
      <c r="T2804" s="7">
        <f t="shared" si="175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8270</v>
      </c>
      <c r="O2805" s="8">
        <f t="shared" si="172"/>
        <v>0.78155529503712384</v>
      </c>
      <c r="P2805" s="5">
        <f t="shared" si="173"/>
        <v>90.744680851063833</v>
      </c>
      <c r="Q2805" t="s">
        <v>8318</v>
      </c>
      <c r="R2805" t="s">
        <v>8319</v>
      </c>
      <c r="S2805" s="6">
        <f t="shared" si="174"/>
        <v>42158.065694444449</v>
      </c>
      <c r="T2805" s="7">
        <f t="shared" si="175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8270</v>
      </c>
      <c r="O2806" s="8">
        <f t="shared" si="172"/>
        <v>0.86956521739130432</v>
      </c>
      <c r="P2806" s="5">
        <f t="shared" si="173"/>
        <v>50</v>
      </c>
      <c r="Q2806" t="s">
        <v>8318</v>
      </c>
      <c r="R2806" t="s">
        <v>8319</v>
      </c>
      <c r="S2806" s="6">
        <f t="shared" si="174"/>
        <v>41881.453587962962</v>
      </c>
      <c r="T2806" s="7">
        <f t="shared" si="175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8270</v>
      </c>
      <c r="O2807" s="8">
        <f t="shared" si="172"/>
        <v>0.90909090909090906</v>
      </c>
      <c r="P2807" s="5">
        <f t="shared" si="173"/>
        <v>24.444444444444443</v>
      </c>
      <c r="Q2807" t="s">
        <v>8318</v>
      </c>
      <c r="R2807" t="s">
        <v>8319</v>
      </c>
      <c r="S2807" s="6">
        <f t="shared" si="174"/>
        <v>42213.505474537036</v>
      </c>
      <c r="T2807" s="7">
        <f t="shared" si="175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8270</v>
      </c>
      <c r="O2808" s="8">
        <f t="shared" si="172"/>
        <v>0.89206066012488849</v>
      </c>
      <c r="P2808" s="5">
        <f t="shared" si="173"/>
        <v>44.25</v>
      </c>
      <c r="Q2808" t="s">
        <v>8318</v>
      </c>
      <c r="R2808" t="s">
        <v>8319</v>
      </c>
      <c r="S2808" s="6">
        <f t="shared" si="174"/>
        <v>42185.267245370371</v>
      </c>
      <c r="T2808" s="7">
        <f t="shared" si="175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8270</v>
      </c>
      <c r="O2809" s="8">
        <f t="shared" si="172"/>
        <v>0.79365079365079361</v>
      </c>
      <c r="P2809" s="5">
        <f t="shared" si="173"/>
        <v>67.741935483870961</v>
      </c>
      <c r="Q2809" t="s">
        <v>8318</v>
      </c>
      <c r="R2809" t="s">
        <v>8319</v>
      </c>
      <c r="S2809" s="6">
        <f t="shared" si="174"/>
        <v>42154.873124999998</v>
      </c>
      <c r="T2809" s="7">
        <f t="shared" si="175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8270</v>
      </c>
      <c r="O2810" s="8">
        <f t="shared" si="172"/>
        <v>0.99756151629350476</v>
      </c>
      <c r="P2810" s="5">
        <f t="shared" si="173"/>
        <v>65.376811594202906</v>
      </c>
      <c r="Q2810" t="s">
        <v>8318</v>
      </c>
      <c r="R2810" t="s">
        <v>8319</v>
      </c>
      <c r="S2810" s="6">
        <f t="shared" si="174"/>
        <v>42208.84646990741</v>
      </c>
      <c r="T2810" s="7">
        <f t="shared" si="175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8270</v>
      </c>
      <c r="O2811" s="8">
        <f t="shared" si="172"/>
        <v>0.9765625</v>
      </c>
      <c r="P2811" s="5">
        <f t="shared" si="173"/>
        <v>121.9047619047619</v>
      </c>
      <c r="Q2811" t="s">
        <v>8318</v>
      </c>
      <c r="R2811" t="s">
        <v>8319</v>
      </c>
      <c r="S2811" s="6">
        <f t="shared" si="174"/>
        <v>42451.496817129635</v>
      </c>
      <c r="T2811" s="7">
        <f t="shared" si="175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8270</v>
      </c>
      <c r="O2812" s="8">
        <f t="shared" si="172"/>
        <v>0.92421441774491686</v>
      </c>
      <c r="P2812" s="5">
        <f t="shared" si="173"/>
        <v>47.456140350877192</v>
      </c>
      <c r="Q2812" t="s">
        <v>8318</v>
      </c>
      <c r="R2812" t="s">
        <v>8319</v>
      </c>
      <c r="S2812" s="6">
        <f t="shared" si="174"/>
        <v>41759.13962962963</v>
      </c>
      <c r="T2812" s="7">
        <f t="shared" si="175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8270</v>
      </c>
      <c r="O2813" s="8">
        <f t="shared" si="172"/>
        <v>0.997307270370001</v>
      </c>
      <c r="P2813" s="5">
        <f t="shared" si="173"/>
        <v>92.842592592592595</v>
      </c>
      <c r="Q2813" t="s">
        <v>8318</v>
      </c>
      <c r="R2813" t="s">
        <v>8319</v>
      </c>
      <c r="S2813" s="6">
        <f t="shared" si="174"/>
        <v>42028.496562500004</v>
      </c>
      <c r="T2813" s="7">
        <f t="shared" si="175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8270</v>
      </c>
      <c r="O2814" s="8">
        <f t="shared" si="172"/>
        <v>0.88261253309796994</v>
      </c>
      <c r="P2814" s="5">
        <f t="shared" si="173"/>
        <v>68.253012048192772</v>
      </c>
      <c r="Q2814" t="s">
        <v>8318</v>
      </c>
      <c r="R2814" t="s">
        <v>8319</v>
      </c>
      <c r="S2814" s="6">
        <f t="shared" si="174"/>
        <v>42054.74418981481</v>
      </c>
      <c r="T2814" s="7">
        <f t="shared" si="175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8270</v>
      </c>
      <c r="O2815" s="8">
        <f t="shared" si="172"/>
        <v>0.78384824697938482</v>
      </c>
      <c r="P2815" s="5">
        <f t="shared" si="173"/>
        <v>37.209583333333335</v>
      </c>
      <c r="Q2815" t="s">
        <v>8318</v>
      </c>
      <c r="R2815" t="s">
        <v>8319</v>
      </c>
      <c r="S2815" s="6">
        <f t="shared" si="174"/>
        <v>42693.742604166662</v>
      </c>
      <c r="T2815" s="7">
        <f t="shared" si="175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8270</v>
      </c>
      <c r="O2816" s="8">
        <f t="shared" si="172"/>
        <v>0.92821782178217827</v>
      </c>
      <c r="P2816" s="5">
        <f t="shared" si="173"/>
        <v>25.25</v>
      </c>
      <c r="Q2816" t="s">
        <v>8318</v>
      </c>
      <c r="R2816" t="s">
        <v>8319</v>
      </c>
      <c r="S2816" s="6">
        <f t="shared" si="174"/>
        <v>42103.399479166663</v>
      </c>
      <c r="T2816" s="7">
        <f t="shared" si="175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8270</v>
      </c>
      <c r="O2817" s="8">
        <f t="shared" si="172"/>
        <v>0.41322314049586778</v>
      </c>
      <c r="P2817" s="5">
        <f t="shared" si="173"/>
        <v>43.214285714285715</v>
      </c>
      <c r="Q2817" t="s">
        <v>8318</v>
      </c>
      <c r="R2817" t="s">
        <v>8319</v>
      </c>
      <c r="S2817" s="6">
        <f t="shared" si="174"/>
        <v>42559.776724537034</v>
      </c>
      <c r="T2817" s="7">
        <f t="shared" si="175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8270</v>
      </c>
      <c r="O2818" s="8">
        <f t="shared" si="172"/>
        <v>0.70638097480574524</v>
      </c>
      <c r="P2818" s="5">
        <f t="shared" si="173"/>
        <v>25.130177514792898</v>
      </c>
      <c r="Q2818" t="s">
        <v>8318</v>
      </c>
      <c r="R2818" t="s">
        <v>8319</v>
      </c>
      <c r="S2818" s="6">
        <f t="shared" si="174"/>
        <v>42188.467499999999</v>
      </c>
      <c r="T2818" s="7">
        <f t="shared" si="175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8270</v>
      </c>
      <c r="O2819" s="8">
        <f t="shared" ref="O2819:O2882" si="176">D2819/E2819</f>
        <v>0.76923076923076927</v>
      </c>
      <c r="P2819" s="5">
        <f t="shared" ref="P2819:P2882" si="177">E2819/L2819</f>
        <v>23.636363636363637</v>
      </c>
      <c r="Q2819" t="s">
        <v>8318</v>
      </c>
      <c r="R2819" t="s">
        <v>8319</v>
      </c>
      <c r="S2819" s="6">
        <f t="shared" ref="S2819:S2882" si="178">(((J2819/60)/60)/24)+DATE(1970,1,1)</f>
        <v>42023.634976851856</v>
      </c>
      <c r="T2819" s="7">
        <f t="shared" ref="T2819:T2882" si="179">(((I2819/60)/60)/24)+DATE(1970,1,1)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8270</v>
      </c>
      <c r="O2820" s="8">
        <f t="shared" si="176"/>
        <v>0.94312930302744502</v>
      </c>
      <c r="P2820" s="5">
        <f t="shared" si="177"/>
        <v>103.95098039215686</v>
      </c>
      <c r="Q2820" t="s">
        <v>8318</v>
      </c>
      <c r="R2820" t="s">
        <v>8319</v>
      </c>
      <c r="S2820" s="6">
        <f t="shared" si="178"/>
        <v>42250.598217592589</v>
      </c>
      <c r="T2820" s="7">
        <f t="shared" si="17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8270</v>
      </c>
      <c r="O2821" s="8">
        <f t="shared" si="176"/>
        <v>0.95419847328244278</v>
      </c>
      <c r="P2821" s="5">
        <f t="shared" si="177"/>
        <v>50.384615384615387</v>
      </c>
      <c r="Q2821" t="s">
        <v>8318</v>
      </c>
      <c r="R2821" t="s">
        <v>8319</v>
      </c>
      <c r="S2821" s="6">
        <f t="shared" si="178"/>
        <v>42139.525567129633</v>
      </c>
      <c r="T2821" s="7">
        <f t="shared" si="17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8270</v>
      </c>
      <c r="O2822" s="8">
        <f t="shared" si="176"/>
        <v>0.73529411764705888</v>
      </c>
      <c r="P2822" s="5">
        <f t="shared" si="177"/>
        <v>13.6</v>
      </c>
      <c r="Q2822" t="s">
        <v>8318</v>
      </c>
      <c r="R2822" t="s">
        <v>8319</v>
      </c>
      <c r="S2822" s="6">
        <f t="shared" si="178"/>
        <v>42401.610983796301</v>
      </c>
      <c r="T2822" s="7">
        <f t="shared" si="17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8270</v>
      </c>
      <c r="O2823" s="8">
        <f t="shared" si="176"/>
        <v>1</v>
      </c>
      <c r="P2823" s="5">
        <f t="shared" si="177"/>
        <v>28.571428571428573</v>
      </c>
      <c r="Q2823" t="s">
        <v>8318</v>
      </c>
      <c r="R2823" t="s">
        <v>8319</v>
      </c>
      <c r="S2823" s="6">
        <f t="shared" si="178"/>
        <v>41875.922858796301</v>
      </c>
      <c r="T2823" s="7">
        <f t="shared" si="17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8270</v>
      </c>
      <c r="O2824" s="8">
        <f t="shared" si="176"/>
        <v>1</v>
      </c>
      <c r="P2824" s="5">
        <f t="shared" si="177"/>
        <v>63.829787234042556</v>
      </c>
      <c r="Q2824" t="s">
        <v>8318</v>
      </c>
      <c r="R2824" t="s">
        <v>8319</v>
      </c>
      <c r="S2824" s="6">
        <f t="shared" si="178"/>
        <v>42060.683935185181</v>
      </c>
      <c r="T2824" s="7">
        <f t="shared" si="17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8270</v>
      </c>
      <c r="O2825" s="8">
        <f t="shared" si="176"/>
        <v>0.80645161290322576</v>
      </c>
      <c r="P2825" s="5">
        <f t="shared" si="177"/>
        <v>8.8571428571428577</v>
      </c>
      <c r="Q2825" t="s">
        <v>8318</v>
      </c>
      <c r="R2825" t="s">
        <v>8319</v>
      </c>
      <c r="S2825" s="6">
        <f t="shared" si="178"/>
        <v>42067.011643518519</v>
      </c>
      <c r="T2825" s="7">
        <f t="shared" si="17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8270</v>
      </c>
      <c r="O2826" s="8">
        <f t="shared" si="176"/>
        <v>0.85526315789473684</v>
      </c>
      <c r="P2826" s="5">
        <f t="shared" si="177"/>
        <v>50.666666666666664</v>
      </c>
      <c r="Q2826" t="s">
        <v>8318</v>
      </c>
      <c r="R2826" t="s">
        <v>8319</v>
      </c>
      <c r="S2826" s="6">
        <f t="shared" si="178"/>
        <v>42136.270787037036</v>
      </c>
      <c r="T2826" s="7">
        <f t="shared" si="17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8270</v>
      </c>
      <c r="O2827" s="8">
        <f t="shared" si="176"/>
        <v>0.967741935483871</v>
      </c>
      <c r="P2827" s="5">
        <f t="shared" si="177"/>
        <v>60.784313725490193</v>
      </c>
      <c r="Q2827" t="s">
        <v>8318</v>
      </c>
      <c r="R2827" t="s">
        <v>8319</v>
      </c>
      <c r="S2827" s="6">
        <f t="shared" si="178"/>
        <v>42312.792662037042</v>
      </c>
      <c r="T2827" s="7">
        <f t="shared" si="17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8270</v>
      </c>
      <c r="O2828" s="8">
        <f t="shared" si="176"/>
        <v>0.92807424593967514</v>
      </c>
      <c r="P2828" s="5">
        <f t="shared" si="177"/>
        <v>113.42105263157895</v>
      </c>
      <c r="Q2828" t="s">
        <v>8318</v>
      </c>
      <c r="R2828" t="s">
        <v>8319</v>
      </c>
      <c r="S2828" s="6">
        <f t="shared" si="178"/>
        <v>42171.034861111111</v>
      </c>
      <c r="T2828" s="7">
        <f t="shared" si="17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8270</v>
      </c>
      <c r="O2829" s="8">
        <f t="shared" si="176"/>
        <v>0.83160083160083165</v>
      </c>
      <c r="P2829" s="5">
        <f t="shared" si="177"/>
        <v>104.56521739130434</v>
      </c>
      <c r="Q2829" t="s">
        <v>8318</v>
      </c>
      <c r="R2829" t="s">
        <v>8319</v>
      </c>
      <c r="S2829" s="6">
        <f t="shared" si="178"/>
        <v>42494.683634259258</v>
      </c>
      <c r="T2829" s="7">
        <f t="shared" si="17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8270</v>
      </c>
      <c r="O2830" s="8">
        <f t="shared" si="176"/>
        <v>0.9962248322147651</v>
      </c>
      <c r="P2830" s="5">
        <f t="shared" si="177"/>
        <v>98.30927835051547</v>
      </c>
      <c r="Q2830" t="s">
        <v>8318</v>
      </c>
      <c r="R2830" t="s">
        <v>8319</v>
      </c>
      <c r="S2830" s="6">
        <f t="shared" si="178"/>
        <v>42254.264687499999</v>
      </c>
      <c r="T2830" s="7">
        <f t="shared" si="17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8270</v>
      </c>
      <c r="O2831" s="8">
        <f t="shared" si="176"/>
        <v>0.93879083740142699</v>
      </c>
      <c r="P2831" s="5">
        <f t="shared" si="177"/>
        <v>35.039473684210527</v>
      </c>
      <c r="Q2831" t="s">
        <v>8318</v>
      </c>
      <c r="R2831" t="s">
        <v>8319</v>
      </c>
      <c r="S2831" s="6">
        <f t="shared" si="178"/>
        <v>42495.434236111112</v>
      </c>
      <c r="T2831" s="7">
        <f t="shared" si="17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8270</v>
      </c>
      <c r="O2832" s="8">
        <f t="shared" si="176"/>
        <v>1</v>
      </c>
      <c r="P2832" s="5">
        <f t="shared" si="177"/>
        <v>272.72727272727275</v>
      </c>
      <c r="Q2832" t="s">
        <v>8318</v>
      </c>
      <c r="R2832" t="s">
        <v>8319</v>
      </c>
      <c r="S2832" s="6">
        <f t="shared" si="178"/>
        <v>41758.839675925927</v>
      </c>
      <c r="T2832" s="7">
        <f t="shared" si="17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8270</v>
      </c>
      <c r="O2833" s="8">
        <f t="shared" si="176"/>
        <v>0.90361445783132532</v>
      </c>
      <c r="P2833" s="5">
        <f t="shared" si="177"/>
        <v>63.846153846153847</v>
      </c>
      <c r="Q2833" t="s">
        <v>8318</v>
      </c>
      <c r="R2833" t="s">
        <v>8319</v>
      </c>
      <c r="S2833" s="6">
        <f t="shared" si="178"/>
        <v>42171.824884259258</v>
      </c>
      <c r="T2833" s="7">
        <f t="shared" si="17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8270</v>
      </c>
      <c r="O2834" s="8">
        <f t="shared" si="176"/>
        <v>0.87169062653635476</v>
      </c>
      <c r="P2834" s="5">
        <f t="shared" si="177"/>
        <v>30.189368421052631</v>
      </c>
      <c r="Q2834" t="s">
        <v>8318</v>
      </c>
      <c r="R2834" t="s">
        <v>8319</v>
      </c>
      <c r="S2834" s="6">
        <f t="shared" si="178"/>
        <v>41938.709421296298</v>
      </c>
      <c r="T2834" s="7">
        <f t="shared" si="179"/>
        <v>41966.916666666672</v>
      </c>
    </row>
    <row r="2835" spans="1:20" ht="15.7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8270</v>
      </c>
      <c r="O2835" s="8">
        <f t="shared" si="176"/>
        <v>0.92370851864522752</v>
      </c>
      <c r="P2835" s="5">
        <f t="shared" si="177"/>
        <v>83.51428571428572</v>
      </c>
      <c r="Q2835" t="s">
        <v>8318</v>
      </c>
      <c r="R2835" t="s">
        <v>8319</v>
      </c>
      <c r="S2835" s="6">
        <f t="shared" si="178"/>
        <v>42268.127696759257</v>
      </c>
      <c r="T2835" s="7">
        <f t="shared" si="17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8270</v>
      </c>
      <c r="O2836" s="8">
        <f t="shared" si="176"/>
        <v>0.58823529411764708</v>
      </c>
      <c r="P2836" s="5">
        <f t="shared" si="177"/>
        <v>64.761904761904759</v>
      </c>
      <c r="Q2836" t="s">
        <v>8318</v>
      </c>
      <c r="R2836" t="s">
        <v>8319</v>
      </c>
      <c r="S2836" s="6">
        <f t="shared" si="178"/>
        <v>42019.959837962961</v>
      </c>
      <c r="T2836" s="7">
        <f t="shared" si="17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8270</v>
      </c>
      <c r="O2837" s="8">
        <f t="shared" si="176"/>
        <v>0.53447640019454945</v>
      </c>
      <c r="P2837" s="5">
        <f t="shared" si="177"/>
        <v>20.118172043010752</v>
      </c>
      <c r="Q2837" t="s">
        <v>8318</v>
      </c>
      <c r="R2837" t="s">
        <v>8319</v>
      </c>
      <c r="S2837" s="6">
        <f t="shared" si="178"/>
        <v>42313.703900462962</v>
      </c>
      <c r="T2837" s="7">
        <f t="shared" si="17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8270</v>
      </c>
      <c r="O2838" s="8">
        <f t="shared" si="176"/>
        <v>0.92783505154639179</v>
      </c>
      <c r="P2838" s="5">
        <f t="shared" si="177"/>
        <v>44.090909090909093</v>
      </c>
      <c r="Q2838" t="s">
        <v>8318</v>
      </c>
      <c r="R2838" t="s">
        <v>8319</v>
      </c>
      <c r="S2838" s="6">
        <f t="shared" si="178"/>
        <v>42746.261782407411</v>
      </c>
      <c r="T2838" s="7">
        <f t="shared" si="17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8270</v>
      </c>
      <c r="O2839" s="8">
        <f t="shared" si="176"/>
        <v>1</v>
      </c>
      <c r="P2839" s="5">
        <f t="shared" si="177"/>
        <v>40.476190476190474</v>
      </c>
      <c r="Q2839" t="s">
        <v>8318</v>
      </c>
      <c r="R2839" t="s">
        <v>8319</v>
      </c>
      <c r="S2839" s="6">
        <f t="shared" si="178"/>
        <v>42307.908379629633</v>
      </c>
      <c r="T2839" s="7">
        <f t="shared" si="17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8270</v>
      </c>
      <c r="O2840" s="8">
        <f t="shared" si="176"/>
        <v>0.83160083160083165</v>
      </c>
      <c r="P2840" s="5">
        <f t="shared" si="177"/>
        <v>44.537037037037038</v>
      </c>
      <c r="Q2840" t="s">
        <v>8318</v>
      </c>
      <c r="R2840" t="s">
        <v>8319</v>
      </c>
      <c r="S2840" s="6">
        <f t="shared" si="178"/>
        <v>41842.607592592591</v>
      </c>
      <c r="T2840" s="7">
        <f t="shared" si="17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8270</v>
      </c>
      <c r="O2841" s="8">
        <f t="shared" si="176"/>
        <v>0.89743589743589747</v>
      </c>
      <c r="P2841" s="5">
        <f t="shared" si="177"/>
        <v>125.80645161290323</v>
      </c>
      <c r="Q2841" t="s">
        <v>8318</v>
      </c>
      <c r="R2841" t="s">
        <v>8319</v>
      </c>
      <c r="S2841" s="6">
        <f t="shared" si="178"/>
        <v>41853.240208333329</v>
      </c>
      <c r="T2841" s="7">
        <f t="shared" si="17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8270</v>
      </c>
      <c r="O2842" s="8">
        <f t="shared" si="176"/>
        <v>0.96153846153846156</v>
      </c>
      <c r="P2842" s="5">
        <f t="shared" si="177"/>
        <v>19.696969696969695</v>
      </c>
      <c r="Q2842" t="s">
        <v>8318</v>
      </c>
      <c r="R2842" t="s">
        <v>8319</v>
      </c>
      <c r="S2842" s="6">
        <f t="shared" si="178"/>
        <v>42060.035636574074</v>
      </c>
      <c r="T2842" s="7">
        <f t="shared" si="17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8270</v>
      </c>
      <c r="O2843" s="8">
        <f t="shared" si="176"/>
        <v>100</v>
      </c>
      <c r="P2843" s="5">
        <f t="shared" si="177"/>
        <v>10</v>
      </c>
      <c r="Q2843" t="s">
        <v>8318</v>
      </c>
      <c r="R2843" t="s">
        <v>8319</v>
      </c>
      <c r="S2843" s="6">
        <f t="shared" si="178"/>
        <v>42291.739548611105</v>
      </c>
      <c r="T2843" s="7">
        <f t="shared" si="17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8270</v>
      </c>
      <c r="O2844" s="8" t="e">
        <f t="shared" si="176"/>
        <v>#DIV/0!</v>
      </c>
      <c r="P2844" s="5" t="e">
        <f t="shared" si="177"/>
        <v>#DIV/0!</v>
      </c>
      <c r="Q2844" t="s">
        <v>8318</v>
      </c>
      <c r="R2844" t="s">
        <v>8319</v>
      </c>
      <c r="S2844" s="6">
        <f t="shared" si="178"/>
        <v>41784.952488425923</v>
      </c>
      <c r="T2844" s="7">
        <f t="shared" si="17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8270</v>
      </c>
      <c r="O2845" s="8" t="e">
        <f t="shared" si="176"/>
        <v>#DIV/0!</v>
      </c>
      <c r="P2845" s="5" t="e">
        <f t="shared" si="177"/>
        <v>#DIV/0!</v>
      </c>
      <c r="Q2845" t="s">
        <v>8318</v>
      </c>
      <c r="R2845" t="s">
        <v>8319</v>
      </c>
      <c r="S2845" s="6">
        <f t="shared" si="178"/>
        <v>42492.737847222219</v>
      </c>
      <c r="T2845" s="7">
        <f t="shared" si="17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8270</v>
      </c>
      <c r="O2846" s="8">
        <f t="shared" si="176"/>
        <v>18.333333333333332</v>
      </c>
      <c r="P2846" s="5">
        <f t="shared" si="177"/>
        <v>30</v>
      </c>
      <c r="Q2846" t="s">
        <v>8318</v>
      </c>
      <c r="R2846" t="s">
        <v>8319</v>
      </c>
      <c r="S2846" s="6">
        <f t="shared" si="178"/>
        <v>42709.546064814815</v>
      </c>
      <c r="T2846" s="7">
        <f t="shared" si="17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8270</v>
      </c>
      <c r="O2847" s="8">
        <f t="shared" si="176"/>
        <v>3.1699070160608622</v>
      </c>
      <c r="P2847" s="5">
        <f t="shared" si="177"/>
        <v>60.666666666666664</v>
      </c>
      <c r="Q2847" t="s">
        <v>8318</v>
      </c>
      <c r="R2847" t="s">
        <v>8319</v>
      </c>
      <c r="S2847" s="6">
        <f t="shared" si="178"/>
        <v>42103.016585648147</v>
      </c>
      <c r="T2847" s="7">
        <f t="shared" si="17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8270</v>
      </c>
      <c r="O2848" s="8" t="e">
        <f t="shared" si="176"/>
        <v>#DIV/0!</v>
      </c>
      <c r="P2848" s="5" t="e">
        <f t="shared" si="177"/>
        <v>#DIV/0!</v>
      </c>
      <c r="Q2848" t="s">
        <v>8318</v>
      </c>
      <c r="R2848" t="s">
        <v>8319</v>
      </c>
      <c r="S2848" s="6">
        <f t="shared" si="178"/>
        <v>42108.692060185189</v>
      </c>
      <c r="T2848" s="7">
        <f t="shared" si="17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8270</v>
      </c>
      <c r="O2849" s="8" t="e">
        <f t="shared" si="176"/>
        <v>#DIV/0!</v>
      </c>
      <c r="P2849" s="5" t="e">
        <f t="shared" si="177"/>
        <v>#DIV/0!</v>
      </c>
      <c r="Q2849" t="s">
        <v>8318</v>
      </c>
      <c r="R2849" t="s">
        <v>8319</v>
      </c>
      <c r="S2849" s="6">
        <f t="shared" si="178"/>
        <v>42453.806307870371</v>
      </c>
      <c r="T2849" s="7">
        <f t="shared" si="17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8270</v>
      </c>
      <c r="O2850" s="8">
        <f t="shared" si="176"/>
        <v>500</v>
      </c>
      <c r="P2850" s="5">
        <f t="shared" si="177"/>
        <v>23.333333333333332</v>
      </c>
      <c r="Q2850" t="s">
        <v>8318</v>
      </c>
      <c r="R2850" t="s">
        <v>8319</v>
      </c>
      <c r="S2850" s="6">
        <f t="shared" si="178"/>
        <v>42123.648831018523</v>
      </c>
      <c r="T2850" s="7">
        <f t="shared" si="17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8270</v>
      </c>
      <c r="O2851" s="8">
        <f t="shared" si="176"/>
        <v>100</v>
      </c>
      <c r="P2851" s="5">
        <f t="shared" si="177"/>
        <v>5</v>
      </c>
      <c r="Q2851" t="s">
        <v>8318</v>
      </c>
      <c r="R2851" t="s">
        <v>8319</v>
      </c>
      <c r="S2851" s="6">
        <f t="shared" si="178"/>
        <v>42453.428240740745</v>
      </c>
      <c r="T2851" s="7">
        <f t="shared" si="17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8270</v>
      </c>
      <c r="O2852" s="8">
        <f t="shared" si="176"/>
        <v>25.723472668810288</v>
      </c>
      <c r="P2852" s="5">
        <f t="shared" si="177"/>
        <v>23.923076923076923</v>
      </c>
      <c r="Q2852" t="s">
        <v>8318</v>
      </c>
      <c r="R2852" t="s">
        <v>8319</v>
      </c>
      <c r="S2852" s="6">
        <f t="shared" si="178"/>
        <v>41858.007071759261</v>
      </c>
      <c r="T2852" s="7">
        <f t="shared" si="17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8270</v>
      </c>
      <c r="O2853" s="8" t="e">
        <f t="shared" si="176"/>
        <v>#DIV/0!</v>
      </c>
      <c r="P2853" s="5" t="e">
        <f t="shared" si="177"/>
        <v>#DIV/0!</v>
      </c>
      <c r="Q2853" t="s">
        <v>8318</v>
      </c>
      <c r="R2853" t="s">
        <v>8319</v>
      </c>
      <c r="S2853" s="6">
        <f t="shared" si="178"/>
        <v>42390.002650462964</v>
      </c>
      <c r="T2853" s="7">
        <f t="shared" si="17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8270</v>
      </c>
      <c r="O2854" s="8">
        <f t="shared" si="176"/>
        <v>52.631578947368418</v>
      </c>
      <c r="P2854" s="5">
        <f t="shared" si="177"/>
        <v>15.833333333333334</v>
      </c>
      <c r="Q2854" t="s">
        <v>8318</v>
      </c>
      <c r="R2854" t="s">
        <v>8319</v>
      </c>
      <c r="S2854" s="6">
        <f t="shared" si="178"/>
        <v>41781.045173611114</v>
      </c>
      <c r="T2854" s="7">
        <f t="shared" si="17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8270</v>
      </c>
      <c r="O2855" s="8" t="e">
        <f t="shared" si="176"/>
        <v>#DIV/0!</v>
      </c>
      <c r="P2855" s="5" t="e">
        <f t="shared" si="177"/>
        <v>#DIV/0!</v>
      </c>
      <c r="Q2855" t="s">
        <v>8318</v>
      </c>
      <c r="R2855" t="s">
        <v>8319</v>
      </c>
      <c r="S2855" s="6">
        <f t="shared" si="178"/>
        <v>41836.190937499996</v>
      </c>
      <c r="T2855" s="7">
        <f t="shared" si="17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8270</v>
      </c>
      <c r="O2856" s="8">
        <f t="shared" si="176"/>
        <v>2.3980815347721824</v>
      </c>
      <c r="P2856" s="5">
        <f t="shared" si="177"/>
        <v>29.785714285714285</v>
      </c>
      <c r="Q2856" t="s">
        <v>8318</v>
      </c>
      <c r="R2856" t="s">
        <v>8319</v>
      </c>
      <c r="S2856" s="6">
        <f t="shared" si="178"/>
        <v>42111.71665509259</v>
      </c>
      <c r="T2856" s="7">
        <f t="shared" si="17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8270</v>
      </c>
      <c r="O2857" s="8">
        <f t="shared" si="176"/>
        <v>2</v>
      </c>
      <c r="P2857" s="5">
        <f t="shared" si="177"/>
        <v>60</v>
      </c>
      <c r="Q2857" t="s">
        <v>8318</v>
      </c>
      <c r="R2857" t="s">
        <v>8319</v>
      </c>
      <c r="S2857" s="6">
        <f t="shared" si="178"/>
        <v>42370.007766203707</v>
      </c>
      <c r="T2857" s="7">
        <f t="shared" si="17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8270</v>
      </c>
      <c r="O2858" s="8">
        <f t="shared" si="176"/>
        <v>20.547945205479451</v>
      </c>
      <c r="P2858" s="5">
        <f t="shared" si="177"/>
        <v>24.333333333333332</v>
      </c>
      <c r="Q2858" t="s">
        <v>8318</v>
      </c>
      <c r="R2858" t="s">
        <v>8319</v>
      </c>
      <c r="S2858" s="6">
        <f t="shared" si="178"/>
        <v>42165.037581018521</v>
      </c>
      <c r="T2858" s="7">
        <f t="shared" si="17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8270</v>
      </c>
      <c r="O2859" s="8">
        <f t="shared" si="176"/>
        <v>5.0666666666666664</v>
      </c>
      <c r="P2859" s="5">
        <f t="shared" si="177"/>
        <v>500</v>
      </c>
      <c r="Q2859" t="s">
        <v>8318</v>
      </c>
      <c r="R2859" t="s">
        <v>8319</v>
      </c>
      <c r="S2859" s="6">
        <f t="shared" si="178"/>
        <v>42726.920081018514</v>
      </c>
      <c r="T2859" s="7">
        <f t="shared" si="17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8270</v>
      </c>
      <c r="O2860" s="8" t="e">
        <f t="shared" si="176"/>
        <v>#DIV/0!</v>
      </c>
      <c r="P2860" s="5" t="e">
        <f t="shared" si="177"/>
        <v>#DIV/0!</v>
      </c>
      <c r="Q2860" t="s">
        <v>8318</v>
      </c>
      <c r="R2860" t="s">
        <v>8319</v>
      </c>
      <c r="S2860" s="6">
        <f t="shared" si="178"/>
        <v>41954.545081018514</v>
      </c>
      <c r="T2860" s="7">
        <f t="shared" si="17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8270</v>
      </c>
      <c r="O2861" s="8">
        <f t="shared" si="176"/>
        <v>57.142857142857146</v>
      </c>
      <c r="P2861" s="5">
        <f t="shared" si="177"/>
        <v>35</v>
      </c>
      <c r="Q2861" t="s">
        <v>8318</v>
      </c>
      <c r="R2861" t="s">
        <v>8319</v>
      </c>
      <c r="S2861" s="6">
        <f t="shared" si="178"/>
        <v>42233.362314814818</v>
      </c>
      <c r="T2861" s="7">
        <f t="shared" si="17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8270</v>
      </c>
      <c r="O2862" s="8">
        <f t="shared" si="176"/>
        <v>15.037593984962406</v>
      </c>
      <c r="P2862" s="5">
        <f t="shared" si="177"/>
        <v>29.555555555555557</v>
      </c>
      <c r="Q2862" t="s">
        <v>8318</v>
      </c>
      <c r="R2862" t="s">
        <v>8319</v>
      </c>
      <c r="S2862" s="6">
        <f t="shared" si="178"/>
        <v>42480.800648148142</v>
      </c>
      <c r="T2862" s="7">
        <f t="shared" si="179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8270</v>
      </c>
      <c r="O2863" s="8">
        <f t="shared" si="176"/>
        <v>3.125</v>
      </c>
      <c r="P2863" s="5">
        <f t="shared" si="177"/>
        <v>26.666666666666668</v>
      </c>
      <c r="Q2863" t="s">
        <v>8318</v>
      </c>
      <c r="R2863" t="s">
        <v>8319</v>
      </c>
      <c r="S2863" s="6">
        <f t="shared" si="178"/>
        <v>42257.590833333335</v>
      </c>
      <c r="T2863" s="7">
        <f t="shared" si="17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8270</v>
      </c>
      <c r="O2864" s="8">
        <f t="shared" si="176"/>
        <v>230.90909090909091</v>
      </c>
      <c r="P2864" s="5">
        <f t="shared" si="177"/>
        <v>18.333333333333332</v>
      </c>
      <c r="Q2864" t="s">
        <v>8318</v>
      </c>
      <c r="R2864" t="s">
        <v>8319</v>
      </c>
      <c r="S2864" s="6">
        <f t="shared" si="178"/>
        <v>41784.789687500001</v>
      </c>
      <c r="T2864" s="7">
        <f t="shared" si="17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8270</v>
      </c>
      <c r="O2865" s="8">
        <f t="shared" si="176"/>
        <v>2500</v>
      </c>
      <c r="P2865" s="5">
        <f t="shared" si="177"/>
        <v>20</v>
      </c>
      <c r="Q2865" t="s">
        <v>8318</v>
      </c>
      <c r="R2865" t="s">
        <v>8319</v>
      </c>
      <c r="S2865" s="6">
        <f t="shared" si="178"/>
        <v>41831.675034722226</v>
      </c>
      <c r="T2865" s="7">
        <f t="shared" si="179"/>
        <v>41891.675034722226</v>
      </c>
    </row>
    <row r="2866" spans="1:20" ht="15.7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8270</v>
      </c>
      <c r="O2866" s="8">
        <f t="shared" si="176"/>
        <v>62.5</v>
      </c>
      <c r="P2866" s="5">
        <f t="shared" si="177"/>
        <v>13.333333333333334</v>
      </c>
      <c r="Q2866" t="s">
        <v>8318</v>
      </c>
      <c r="R2866" t="s">
        <v>8319</v>
      </c>
      <c r="S2866" s="6">
        <f t="shared" si="178"/>
        <v>42172.613506944443</v>
      </c>
      <c r="T2866" s="7">
        <f t="shared" si="17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8270</v>
      </c>
      <c r="O2867" s="8" t="e">
        <f t="shared" si="176"/>
        <v>#DIV/0!</v>
      </c>
      <c r="P2867" s="5" t="e">
        <f t="shared" si="177"/>
        <v>#DIV/0!</v>
      </c>
      <c r="Q2867" t="s">
        <v>8318</v>
      </c>
      <c r="R2867" t="s">
        <v>8319</v>
      </c>
      <c r="S2867" s="6">
        <f t="shared" si="178"/>
        <v>41950.114108796297</v>
      </c>
      <c r="T2867" s="7">
        <f t="shared" si="17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8270</v>
      </c>
      <c r="O2868" s="8">
        <f t="shared" si="176"/>
        <v>111.11111111111111</v>
      </c>
      <c r="P2868" s="5">
        <f t="shared" si="177"/>
        <v>22.5</v>
      </c>
      <c r="Q2868" t="s">
        <v>8318</v>
      </c>
      <c r="R2868" t="s">
        <v>8319</v>
      </c>
      <c r="S2868" s="6">
        <f t="shared" si="178"/>
        <v>42627.955104166671</v>
      </c>
      <c r="T2868" s="7">
        <f t="shared" si="17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8270</v>
      </c>
      <c r="O2869" s="8">
        <f t="shared" si="176"/>
        <v>4.9603174603174605</v>
      </c>
      <c r="P2869" s="5">
        <f t="shared" si="177"/>
        <v>50.4</v>
      </c>
      <c r="Q2869" t="s">
        <v>8318</v>
      </c>
      <c r="R2869" t="s">
        <v>8319</v>
      </c>
      <c r="S2869" s="6">
        <f t="shared" si="178"/>
        <v>42531.195277777777</v>
      </c>
      <c r="T2869" s="7">
        <f t="shared" si="17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8270</v>
      </c>
      <c r="O2870" s="8">
        <f t="shared" si="176"/>
        <v>2.3802874117706798</v>
      </c>
      <c r="P2870" s="5">
        <f t="shared" si="177"/>
        <v>105.02933333333334</v>
      </c>
      <c r="Q2870" t="s">
        <v>8318</v>
      </c>
      <c r="R2870" t="s">
        <v>8319</v>
      </c>
      <c r="S2870" s="6">
        <f t="shared" si="178"/>
        <v>42618.827013888891</v>
      </c>
      <c r="T2870" s="7">
        <f t="shared" si="17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8270</v>
      </c>
      <c r="O2871" s="8">
        <f t="shared" si="176"/>
        <v>112.99435028248588</v>
      </c>
      <c r="P2871" s="5">
        <f t="shared" si="177"/>
        <v>35.4</v>
      </c>
      <c r="Q2871" t="s">
        <v>8318</v>
      </c>
      <c r="R2871" t="s">
        <v>8319</v>
      </c>
      <c r="S2871" s="6">
        <f t="shared" si="178"/>
        <v>42540.593530092592</v>
      </c>
      <c r="T2871" s="7">
        <f t="shared" si="17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8270</v>
      </c>
      <c r="O2872" s="8">
        <f t="shared" si="176"/>
        <v>6.666666666666667</v>
      </c>
      <c r="P2872" s="5">
        <f t="shared" si="177"/>
        <v>83.333333333333329</v>
      </c>
      <c r="Q2872" t="s">
        <v>8318</v>
      </c>
      <c r="R2872" t="s">
        <v>8319</v>
      </c>
      <c r="S2872" s="6">
        <f t="shared" si="178"/>
        <v>41746.189409722225</v>
      </c>
      <c r="T2872" s="7">
        <f t="shared" si="17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8270</v>
      </c>
      <c r="O2873" s="8">
        <f t="shared" si="176"/>
        <v>21.413276231263382</v>
      </c>
      <c r="P2873" s="5">
        <f t="shared" si="177"/>
        <v>35.92307692307692</v>
      </c>
      <c r="Q2873" t="s">
        <v>8318</v>
      </c>
      <c r="R2873" t="s">
        <v>8319</v>
      </c>
      <c r="S2873" s="6">
        <f t="shared" si="178"/>
        <v>41974.738576388889</v>
      </c>
      <c r="T2873" s="7">
        <f t="shared" si="17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8270</v>
      </c>
      <c r="O2874" s="8" t="e">
        <f t="shared" si="176"/>
        <v>#DIV/0!</v>
      </c>
      <c r="P2874" s="5" t="e">
        <f t="shared" si="177"/>
        <v>#DIV/0!</v>
      </c>
      <c r="Q2874" t="s">
        <v>8318</v>
      </c>
      <c r="R2874" t="s">
        <v>8319</v>
      </c>
      <c r="S2874" s="6">
        <f t="shared" si="178"/>
        <v>42115.11618055556</v>
      </c>
      <c r="T2874" s="7">
        <f t="shared" si="17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8270</v>
      </c>
      <c r="O2875" s="8">
        <f t="shared" si="176"/>
        <v>2.6232948583420774</v>
      </c>
      <c r="P2875" s="5">
        <f t="shared" si="177"/>
        <v>119.125</v>
      </c>
      <c r="Q2875" t="s">
        <v>8318</v>
      </c>
      <c r="R2875" t="s">
        <v>8319</v>
      </c>
      <c r="S2875" s="6">
        <f t="shared" si="178"/>
        <v>42002.817488425921</v>
      </c>
      <c r="T2875" s="7">
        <f t="shared" si="17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8270</v>
      </c>
      <c r="O2876" s="8">
        <f t="shared" si="176"/>
        <v>18.450184501845019</v>
      </c>
      <c r="P2876" s="5">
        <f t="shared" si="177"/>
        <v>90.333333333333329</v>
      </c>
      <c r="Q2876" t="s">
        <v>8318</v>
      </c>
      <c r="R2876" t="s">
        <v>8319</v>
      </c>
      <c r="S2876" s="6">
        <f t="shared" si="178"/>
        <v>42722.84474537037</v>
      </c>
      <c r="T2876" s="7">
        <f t="shared" si="17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8270</v>
      </c>
      <c r="O2877" s="8">
        <f t="shared" si="176"/>
        <v>2857.1428571428573</v>
      </c>
      <c r="P2877" s="5">
        <f t="shared" si="177"/>
        <v>2.3333333333333335</v>
      </c>
      <c r="Q2877" t="s">
        <v>8318</v>
      </c>
      <c r="R2877" t="s">
        <v>8319</v>
      </c>
      <c r="S2877" s="6">
        <f t="shared" si="178"/>
        <v>42465.128391203703</v>
      </c>
      <c r="T2877" s="7">
        <f t="shared" si="17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8270</v>
      </c>
      <c r="O2878" s="8" t="e">
        <f t="shared" si="176"/>
        <v>#DIV/0!</v>
      </c>
      <c r="P2878" s="5" t="e">
        <f t="shared" si="177"/>
        <v>#DIV/0!</v>
      </c>
      <c r="Q2878" t="s">
        <v>8318</v>
      </c>
      <c r="R2878" t="s">
        <v>8319</v>
      </c>
      <c r="S2878" s="6">
        <f t="shared" si="178"/>
        <v>42171.743969907402</v>
      </c>
      <c r="T2878" s="7">
        <f t="shared" si="17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8270</v>
      </c>
      <c r="O2879" s="8">
        <f t="shared" si="176"/>
        <v>9.2307692307692299</v>
      </c>
      <c r="P2879" s="5">
        <f t="shared" si="177"/>
        <v>108.33333333333333</v>
      </c>
      <c r="Q2879" t="s">
        <v>8318</v>
      </c>
      <c r="R2879" t="s">
        <v>8319</v>
      </c>
      <c r="S2879" s="6">
        <f t="shared" si="178"/>
        <v>42672.955138888887</v>
      </c>
      <c r="T2879" s="7">
        <f t="shared" si="17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8270</v>
      </c>
      <c r="O2880" s="8">
        <f t="shared" si="176"/>
        <v>47.61904761904762</v>
      </c>
      <c r="P2880" s="5">
        <f t="shared" si="177"/>
        <v>15.75</v>
      </c>
      <c r="Q2880" t="s">
        <v>8318</v>
      </c>
      <c r="R2880" t="s">
        <v>8319</v>
      </c>
      <c r="S2880" s="6">
        <f t="shared" si="178"/>
        <v>42128.615682870368</v>
      </c>
      <c r="T2880" s="7">
        <f t="shared" si="17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8270</v>
      </c>
      <c r="O2881" s="8">
        <f t="shared" si="176"/>
        <v>386.20689655172413</v>
      </c>
      <c r="P2881" s="5">
        <f t="shared" si="177"/>
        <v>29</v>
      </c>
      <c r="Q2881" t="s">
        <v>8318</v>
      </c>
      <c r="R2881" t="s">
        <v>8319</v>
      </c>
      <c r="S2881" s="6">
        <f t="shared" si="178"/>
        <v>42359.725243055553</v>
      </c>
      <c r="T2881" s="7">
        <f t="shared" si="17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8270</v>
      </c>
      <c r="O2882" s="8">
        <f t="shared" si="176"/>
        <v>4.2857142857142856</v>
      </c>
      <c r="P2882" s="5">
        <f t="shared" si="177"/>
        <v>96.551724137931032</v>
      </c>
      <c r="Q2882" t="s">
        <v>8318</v>
      </c>
      <c r="R2882" t="s">
        <v>8319</v>
      </c>
      <c r="S2882" s="6">
        <f t="shared" si="178"/>
        <v>42192.905694444446</v>
      </c>
      <c r="T2882" s="7">
        <f t="shared" si="179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8270</v>
      </c>
      <c r="O2883" s="8" t="e">
        <f t="shared" ref="O2883:O2946" si="180">D2883/E2883</f>
        <v>#DIV/0!</v>
      </c>
      <c r="P2883" s="5" t="e">
        <f t="shared" ref="P2883:P2946" si="181">E2883/L2883</f>
        <v>#DIV/0!</v>
      </c>
      <c r="Q2883" t="s">
        <v>8318</v>
      </c>
      <c r="R2883" t="s">
        <v>8319</v>
      </c>
      <c r="S2883" s="6">
        <f t="shared" ref="S2883:S2946" si="182">(((J2883/60)/60)/24)+DATE(1970,1,1)</f>
        <v>41916.597638888888</v>
      </c>
      <c r="T2883" s="7">
        <f t="shared" ref="T2883:T2946" si="183">(((I2883/60)/60)/24)+DATE(1970,1,1)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8270</v>
      </c>
      <c r="O2884" s="8">
        <f t="shared" si="180"/>
        <v>2.9761904761904763</v>
      </c>
      <c r="P2884" s="5">
        <f t="shared" si="181"/>
        <v>63</v>
      </c>
      <c r="Q2884" t="s">
        <v>8318</v>
      </c>
      <c r="R2884" t="s">
        <v>8319</v>
      </c>
      <c r="S2884" s="6">
        <f t="shared" si="182"/>
        <v>42461.596273148149</v>
      </c>
      <c r="T2884" s="7">
        <f t="shared" si="183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8270</v>
      </c>
      <c r="O2885" s="8">
        <f t="shared" si="180"/>
        <v>5.2410901467505244</v>
      </c>
      <c r="P2885" s="5">
        <f t="shared" si="181"/>
        <v>381.6</v>
      </c>
      <c r="Q2885" t="s">
        <v>8318</v>
      </c>
      <c r="R2885" t="s">
        <v>8319</v>
      </c>
      <c r="S2885" s="6">
        <f t="shared" si="182"/>
        <v>42370.90320601852</v>
      </c>
      <c r="T2885" s="7">
        <f t="shared" si="183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8270</v>
      </c>
      <c r="O2886" s="8">
        <f t="shared" si="180"/>
        <v>243.24324324324326</v>
      </c>
      <c r="P2886" s="5">
        <f t="shared" si="181"/>
        <v>46.25</v>
      </c>
      <c r="Q2886" t="s">
        <v>8318</v>
      </c>
      <c r="R2886" t="s">
        <v>8319</v>
      </c>
      <c r="S2886" s="6">
        <f t="shared" si="182"/>
        <v>41948.727256944447</v>
      </c>
      <c r="T2886" s="7">
        <f t="shared" si="183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8270</v>
      </c>
      <c r="O2887" s="8">
        <f t="shared" si="180"/>
        <v>3.0769230769230771</v>
      </c>
      <c r="P2887" s="5">
        <f t="shared" si="181"/>
        <v>26</v>
      </c>
      <c r="Q2887" t="s">
        <v>8318</v>
      </c>
      <c r="R2887" t="s">
        <v>8319</v>
      </c>
      <c r="S2887" s="6">
        <f t="shared" si="182"/>
        <v>42047.07640046296</v>
      </c>
      <c r="T2887" s="7">
        <f t="shared" si="183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8270</v>
      </c>
      <c r="O2888" s="8">
        <f t="shared" si="180"/>
        <v>20</v>
      </c>
      <c r="P2888" s="5">
        <f t="shared" si="181"/>
        <v>10</v>
      </c>
      <c r="Q2888" t="s">
        <v>8318</v>
      </c>
      <c r="R2888" t="s">
        <v>8319</v>
      </c>
      <c r="S2888" s="6">
        <f t="shared" si="182"/>
        <v>42261.632916666669</v>
      </c>
      <c r="T2888" s="7">
        <f t="shared" si="183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8270</v>
      </c>
      <c r="O2889" s="8">
        <f t="shared" si="180"/>
        <v>600</v>
      </c>
      <c r="P2889" s="5">
        <f t="shared" si="181"/>
        <v>5</v>
      </c>
      <c r="Q2889" t="s">
        <v>8318</v>
      </c>
      <c r="R2889" t="s">
        <v>8319</v>
      </c>
      <c r="S2889" s="6">
        <f t="shared" si="182"/>
        <v>41985.427361111113</v>
      </c>
      <c r="T2889" s="7">
        <f t="shared" si="183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8270</v>
      </c>
      <c r="O2890" s="8" t="e">
        <f t="shared" si="180"/>
        <v>#DIV/0!</v>
      </c>
      <c r="P2890" s="5" t="e">
        <f t="shared" si="181"/>
        <v>#DIV/0!</v>
      </c>
      <c r="Q2890" t="s">
        <v>8318</v>
      </c>
      <c r="R2890" t="s">
        <v>8319</v>
      </c>
      <c r="S2890" s="6">
        <f t="shared" si="182"/>
        <v>41922.535185185188</v>
      </c>
      <c r="T2890" s="7">
        <f t="shared" si="183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8270</v>
      </c>
      <c r="O2891" s="8">
        <f t="shared" si="180"/>
        <v>2.6269702276707529</v>
      </c>
      <c r="P2891" s="5">
        <f t="shared" si="181"/>
        <v>81.571428571428569</v>
      </c>
      <c r="Q2891" t="s">
        <v>8318</v>
      </c>
      <c r="R2891" t="s">
        <v>8319</v>
      </c>
      <c r="S2891" s="6">
        <f t="shared" si="182"/>
        <v>41850.863252314812</v>
      </c>
      <c r="T2891" s="7">
        <f t="shared" si="183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8270</v>
      </c>
      <c r="O2892" s="8">
        <f t="shared" si="180"/>
        <v>95.238095238095241</v>
      </c>
      <c r="P2892" s="5">
        <f t="shared" si="181"/>
        <v>7</v>
      </c>
      <c r="Q2892" t="s">
        <v>8318</v>
      </c>
      <c r="R2892" t="s">
        <v>8319</v>
      </c>
      <c r="S2892" s="6">
        <f t="shared" si="182"/>
        <v>41831.742962962962</v>
      </c>
      <c r="T2892" s="7">
        <f t="shared" si="183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8270</v>
      </c>
      <c r="O2893" s="8">
        <f t="shared" si="180"/>
        <v>36.630036630036628</v>
      </c>
      <c r="P2893" s="5">
        <f t="shared" si="181"/>
        <v>27.3</v>
      </c>
      <c r="Q2893" t="s">
        <v>8318</v>
      </c>
      <c r="R2893" t="s">
        <v>8319</v>
      </c>
      <c r="S2893" s="6">
        <f t="shared" si="182"/>
        <v>42415.883425925931</v>
      </c>
      <c r="T2893" s="7">
        <f t="shared" si="183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8270</v>
      </c>
      <c r="O2894" s="8">
        <f t="shared" si="180"/>
        <v>11</v>
      </c>
      <c r="P2894" s="5">
        <f t="shared" si="181"/>
        <v>29.411764705882351</v>
      </c>
      <c r="Q2894" t="s">
        <v>8318</v>
      </c>
      <c r="R2894" t="s">
        <v>8319</v>
      </c>
      <c r="S2894" s="6">
        <f t="shared" si="182"/>
        <v>41869.714166666665</v>
      </c>
      <c r="T2894" s="7">
        <f t="shared" si="183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8270</v>
      </c>
      <c r="O2895" s="8">
        <f t="shared" si="180"/>
        <v>200</v>
      </c>
      <c r="P2895" s="5">
        <f t="shared" si="181"/>
        <v>12.5</v>
      </c>
      <c r="Q2895" t="s">
        <v>8318</v>
      </c>
      <c r="R2895" t="s">
        <v>8319</v>
      </c>
      <c r="S2895" s="6">
        <f t="shared" si="182"/>
        <v>41953.773090277777</v>
      </c>
      <c r="T2895" s="7">
        <f t="shared" si="183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8270</v>
      </c>
      <c r="O2896" s="8" t="e">
        <f t="shared" si="180"/>
        <v>#DIV/0!</v>
      </c>
      <c r="P2896" s="5" t="e">
        <f t="shared" si="181"/>
        <v>#DIV/0!</v>
      </c>
      <c r="Q2896" t="s">
        <v>8318</v>
      </c>
      <c r="R2896" t="s">
        <v>8319</v>
      </c>
      <c r="S2896" s="6">
        <f t="shared" si="182"/>
        <v>42037.986284722225</v>
      </c>
      <c r="T2896" s="7">
        <f t="shared" si="183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8270</v>
      </c>
      <c r="O2897" s="8">
        <f t="shared" si="180"/>
        <v>21.739130434782609</v>
      </c>
      <c r="P2897" s="5">
        <f t="shared" si="181"/>
        <v>5.75</v>
      </c>
      <c r="Q2897" t="s">
        <v>8318</v>
      </c>
      <c r="R2897" t="s">
        <v>8319</v>
      </c>
      <c r="S2897" s="6">
        <f t="shared" si="182"/>
        <v>41811.555462962962</v>
      </c>
      <c r="T2897" s="7">
        <f t="shared" si="183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8270</v>
      </c>
      <c r="O2898" s="8">
        <f t="shared" si="180"/>
        <v>4.8</v>
      </c>
      <c r="P2898" s="5">
        <f t="shared" si="181"/>
        <v>52.083333333333336</v>
      </c>
      <c r="Q2898" t="s">
        <v>8318</v>
      </c>
      <c r="R2898" t="s">
        <v>8319</v>
      </c>
      <c r="S2898" s="6">
        <f t="shared" si="182"/>
        <v>42701.908807870372</v>
      </c>
      <c r="T2898" s="7">
        <f t="shared" si="183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8270</v>
      </c>
      <c r="O2899" s="8">
        <f t="shared" si="180"/>
        <v>21.818181818181817</v>
      </c>
      <c r="P2899" s="5">
        <f t="shared" si="181"/>
        <v>183.33333333333334</v>
      </c>
      <c r="Q2899" t="s">
        <v>8318</v>
      </c>
      <c r="R2899" t="s">
        <v>8319</v>
      </c>
      <c r="S2899" s="6">
        <f t="shared" si="182"/>
        <v>42258.646504629629</v>
      </c>
      <c r="T2899" s="7">
        <f t="shared" si="183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8270</v>
      </c>
      <c r="O2900" s="8">
        <f t="shared" si="180"/>
        <v>23.734177215189874</v>
      </c>
      <c r="P2900" s="5">
        <f t="shared" si="181"/>
        <v>26.333333333333332</v>
      </c>
      <c r="Q2900" t="s">
        <v>8318</v>
      </c>
      <c r="R2900" t="s">
        <v>8319</v>
      </c>
      <c r="S2900" s="6">
        <f t="shared" si="182"/>
        <v>42278.664965277778</v>
      </c>
      <c r="T2900" s="7">
        <f t="shared" si="183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8270</v>
      </c>
      <c r="O2901" s="8" t="e">
        <f t="shared" si="180"/>
        <v>#DIV/0!</v>
      </c>
      <c r="P2901" s="5" t="e">
        <f t="shared" si="181"/>
        <v>#DIV/0!</v>
      </c>
      <c r="Q2901" t="s">
        <v>8318</v>
      </c>
      <c r="R2901" t="s">
        <v>8319</v>
      </c>
      <c r="S2901" s="6">
        <f t="shared" si="182"/>
        <v>42515.078217592592</v>
      </c>
      <c r="T2901" s="7">
        <f t="shared" si="183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8270</v>
      </c>
      <c r="O2902" s="8">
        <f t="shared" si="180"/>
        <v>1.6152716593245227</v>
      </c>
      <c r="P2902" s="5">
        <f t="shared" si="181"/>
        <v>486.42857142857144</v>
      </c>
      <c r="Q2902" t="s">
        <v>8318</v>
      </c>
      <c r="R2902" t="s">
        <v>8319</v>
      </c>
      <c r="S2902" s="6">
        <f t="shared" si="182"/>
        <v>41830.234166666669</v>
      </c>
      <c r="T2902" s="7">
        <f t="shared" si="183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8270</v>
      </c>
      <c r="O2903" s="8">
        <f t="shared" si="180"/>
        <v>125</v>
      </c>
      <c r="P2903" s="5">
        <f t="shared" si="181"/>
        <v>3</v>
      </c>
      <c r="Q2903" t="s">
        <v>8318</v>
      </c>
      <c r="R2903" t="s">
        <v>8319</v>
      </c>
      <c r="S2903" s="6">
        <f t="shared" si="182"/>
        <v>41982.904386574075</v>
      </c>
      <c r="T2903" s="7">
        <f t="shared" si="183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8270</v>
      </c>
      <c r="O2904" s="8">
        <f t="shared" si="180"/>
        <v>6000</v>
      </c>
      <c r="P2904" s="5">
        <f t="shared" si="181"/>
        <v>25</v>
      </c>
      <c r="Q2904" t="s">
        <v>8318</v>
      </c>
      <c r="R2904" t="s">
        <v>8319</v>
      </c>
      <c r="S2904" s="6">
        <f t="shared" si="182"/>
        <v>42210.439768518518</v>
      </c>
      <c r="T2904" s="7">
        <f t="shared" si="183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8270</v>
      </c>
      <c r="O2905" s="8">
        <f t="shared" si="180"/>
        <v>128.2051282051282</v>
      </c>
      <c r="P2905" s="5">
        <f t="shared" si="181"/>
        <v>9.75</v>
      </c>
      <c r="Q2905" t="s">
        <v>8318</v>
      </c>
      <c r="R2905" t="s">
        <v>8319</v>
      </c>
      <c r="S2905" s="6">
        <f t="shared" si="182"/>
        <v>42196.166874999995</v>
      </c>
      <c r="T2905" s="7">
        <f t="shared" si="183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8270</v>
      </c>
      <c r="O2906" s="8">
        <f t="shared" si="180"/>
        <v>20</v>
      </c>
      <c r="P2906" s="5">
        <f t="shared" si="181"/>
        <v>18.75</v>
      </c>
      <c r="Q2906" t="s">
        <v>8318</v>
      </c>
      <c r="R2906" t="s">
        <v>8319</v>
      </c>
      <c r="S2906" s="6">
        <f t="shared" si="182"/>
        <v>41940.967951388891</v>
      </c>
      <c r="T2906" s="7">
        <f t="shared" si="183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8270</v>
      </c>
      <c r="O2907" s="8">
        <f t="shared" si="180"/>
        <v>5.627009646302251</v>
      </c>
      <c r="P2907" s="5">
        <f t="shared" si="181"/>
        <v>36.588235294117645</v>
      </c>
      <c r="Q2907" t="s">
        <v>8318</v>
      </c>
      <c r="R2907" t="s">
        <v>8319</v>
      </c>
      <c r="S2907" s="6">
        <f t="shared" si="182"/>
        <v>42606.056863425925</v>
      </c>
      <c r="T2907" s="7">
        <f t="shared" si="183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8270</v>
      </c>
      <c r="O2908" s="8">
        <f t="shared" si="180"/>
        <v>10.619469026548673</v>
      </c>
      <c r="P2908" s="5">
        <f t="shared" si="181"/>
        <v>80.714285714285708</v>
      </c>
      <c r="Q2908" t="s">
        <v>8318</v>
      </c>
      <c r="R2908" t="s">
        <v>8319</v>
      </c>
      <c r="S2908" s="6">
        <f t="shared" si="182"/>
        <v>42199.648912037039</v>
      </c>
      <c r="T2908" s="7">
        <f t="shared" si="183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8270</v>
      </c>
      <c r="O2909" s="8">
        <f t="shared" si="180"/>
        <v>1250</v>
      </c>
      <c r="P2909" s="5">
        <f t="shared" si="181"/>
        <v>1</v>
      </c>
      <c r="Q2909" t="s">
        <v>8318</v>
      </c>
      <c r="R2909" t="s">
        <v>8319</v>
      </c>
      <c r="S2909" s="6">
        <f t="shared" si="182"/>
        <v>42444.877743055549</v>
      </c>
      <c r="T2909" s="7">
        <f t="shared" si="183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8270</v>
      </c>
      <c r="O2910" s="8">
        <f t="shared" si="180"/>
        <v>36.363636363636367</v>
      </c>
      <c r="P2910" s="5">
        <f t="shared" si="181"/>
        <v>52.8</v>
      </c>
      <c r="Q2910" t="s">
        <v>8318</v>
      </c>
      <c r="R2910" t="s">
        <v>8319</v>
      </c>
      <c r="S2910" s="6">
        <f t="shared" si="182"/>
        <v>42499.731701388882</v>
      </c>
      <c r="T2910" s="7">
        <f t="shared" si="183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8270</v>
      </c>
      <c r="O2911" s="8">
        <f t="shared" si="180"/>
        <v>9000</v>
      </c>
      <c r="P2911" s="5">
        <f t="shared" si="181"/>
        <v>20</v>
      </c>
      <c r="Q2911" t="s">
        <v>8318</v>
      </c>
      <c r="R2911" t="s">
        <v>8319</v>
      </c>
      <c r="S2911" s="6">
        <f t="shared" si="182"/>
        <v>41929.266215277778</v>
      </c>
      <c r="T2911" s="7">
        <f t="shared" si="183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8270</v>
      </c>
      <c r="O2912" s="8">
        <f t="shared" si="180"/>
        <v>30000</v>
      </c>
      <c r="P2912" s="5">
        <f t="shared" si="181"/>
        <v>1</v>
      </c>
      <c r="Q2912" t="s">
        <v>8318</v>
      </c>
      <c r="R2912" t="s">
        <v>8319</v>
      </c>
      <c r="S2912" s="6">
        <f t="shared" si="182"/>
        <v>42107.841284722221</v>
      </c>
      <c r="T2912" s="7">
        <f t="shared" si="183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8270</v>
      </c>
      <c r="O2913" s="8">
        <f t="shared" si="180"/>
        <v>2.7397260273972601</v>
      </c>
      <c r="P2913" s="5">
        <f t="shared" si="181"/>
        <v>46.928571428571431</v>
      </c>
      <c r="Q2913" t="s">
        <v>8318</v>
      </c>
      <c r="R2913" t="s">
        <v>8319</v>
      </c>
      <c r="S2913" s="6">
        <f t="shared" si="182"/>
        <v>42142.768819444449</v>
      </c>
      <c r="T2913" s="7">
        <f t="shared" si="183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8270</v>
      </c>
      <c r="O2914" s="8">
        <f t="shared" si="180"/>
        <v>7.1133004926108372</v>
      </c>
      <c r="P2914" s="5">
        <f t="shared" si="181"/>
        <v>78.07692307692308</v>
      </c>
      <c r="Q2914" t="s">
        <v>8318</v>
      </c>
      <c r="R2914" t="s">
        <v>8319</v>
      </c>
      <c r="S2914" s="6">
        <f t="shared" si="182"/>
        <v>42354.131643518514</v>
      </c>
      <c r="T2914" s="7">
        <f t="shared" si="183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8270</v>
      </c>
      <c r="O2915" s="8">
        <f t="shared" si="180"/>
        <v>5000</v>
      </c>
      <c r="P2915" s="5">
        <f t="shared" si="181"/>
        <v>1</v>
      </c>
      <c r="Q2915" t="s">
        <v>8318</v>
      </c>
      <c r="R2915" t="s">
        <v>8319</v>
      </c>
      <c r="S2915" s="6">
        <f t="shared" si="182"/>
        <v>41828.922905092593</v>
      </c>
      <c r="T2915" s="7">
        <f t="shared" si="183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8270</v>
      </c>
      <c r="O2916" s="8">
        <f t="shared" si="180"/>
        <v>25000</v>
      </c>
      <c r="P2916" s="5">
        <f t="shared" si="181"/>
        <v>1</v>
      </c>
      <c r="Q2916" t="s">
        <v>8318</v>
      </c>
      <c r="R2916" t="s">
        <v>8319</v>
      </c>
      <c r="S2916" s="6">
        <f t="shared" si="182"/>
        <v>42017.907337962963</v>
      </c>
      <c r="T2916" s="7">
        <f t="shared" si="183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8270</v>
      </c>
      <c r="O2917" s="8">
        <f t="shared" si="180"/>
        <v>1.6366612111292962</v>
      </c>
      <c r="P2917" s="5">
        <f t="shared" si="181"/>
        <v>203.66666666666666</v>
      </c>
      <c r="Q2917" t="s">
        <v>8318</v>
      </c>
      <c r="R2917" t="s">
        <v>8319</v>
      </c>
      <c r="S2917" s="6">
        <f t="shared" si="182"/>
        <v>42415.398032407407</v>
      </c>
      <c r="T2917" s="7">
        <f t="shared" si="183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8270</v>
      </c>
      <c r="O2918" s="8">
        <f t="shared" si="180"/>
        <v>12.758620689655173</v>
      </c>
      <c r="P2918" s="5">
        <f t="shared" si="181"/>
        <v>20.714285714285715</v>
      </c>
      <c r="Q2918" t="s">
        <v>8318</v>
      </c>
      <c r="R2918" t="s">
        <v>8319</v>
      </c>
      <c r="S2918" s="6">
        <f t="shared" si="182"/>
        <v>41755.476724537039</v>
      </c>
      <c r="T2918" s="7">
        <f t="shared" si="183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8270</v>
      </c>
      <c r="O2919" s="8">
        <f t="shared" si="180"/>
        <v>4.5766590389016022</v>
      </c>
      <c r="P2919" s="5">
        <f t="shared" si="181"/>
        <v>48.555555555555557</v>
      </c>
      <c r="Q2919" t="s">
        <v>8318</v>
      </c>
      <c r="R2919" t="s">
        <v>8319</v>
      </c>
      <c r="S2919" s="6">
        <f t="shared" si="182"/>
        <v>42245.234340277777</v>
      </c>
      <c r="T2919" s="7">
        <f t="shared" si="183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8270</v>
      </c>
      <c r="O2920" s="8">
        <f t="shared" si="180"/>
        <v>3.6710719530102791</v>
      </c>
      <c r="P2920" s="5">
        <f t="shared" si="181"/>
        <v>68.099999999999994</v>
      </c>
      <c r="Q2920" t="s">
        <v>8318</v>
      </c>
      <c r="R2920" t="s">
        <v>8319</v>
      </c>
      <c r="S2920" s="6">
        <f t="shared" si="182"/>
        <v>42278.629710648151</v>
      </c>
      <c r="T2920" s="7">
        <f t="shared" si="183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8270</v>
      </c>
      <c r="O2921" s="8">
        <f t="shared" si="180"/>
        <v>11.764705882352942</v>
      </c>
      <c r="P2921" s="5">
        <f t="shared" si="181"/>
        <v>8.5</v>
      </c>
      <c r="Q2921" t="s">
        <v>8318</v>
      </c>
      <c r="R2921" t="s">
        <v>8319</v>
      </c>
      <c r="S2921" s="6">
        <f t="shared" si="182"/>
        <v>41826.61954861111</v>
      </c>
      <c r="T2921" s="7">
        <f t="shared" si="183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8270</v>
      </c>
      <c r="O2922" s="8">
        <f t="shared" si="180"/>
        <v>3.7257824143070044</v>
      </c>
      <c r="P2922" s="5">
        <f t="shared" si="181"/>
        <v>51.615384615384613</v>
      </c>
      <c r="Q2922" t="s">
        <v>8318</v>
      </c>
      <c r="R2922" t="s">
        <v>8319</v>
      </c>
      <c r="S2922" s="6">
        <f t="shared" si="182"/>
        <v>42058.792476851857</v>
      </c>
      <c r="T2922" s="7">
        <f t="shared" si="183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8304</v>
      </c>
      <c r="O2923" s="8">
        <f t="shared" si="180"/>
        <v>0.77519379844961245</v>
      </c>
      <c r="P2923" s="5">
        <f t="shared" si="181"/>
        <v>43</v>
      </c>
      <c r="Q2923" t="s">
        <v>8318</v>
      </c>
      <c r="R2923" t="s">
        <v>8360</v>
      </c>
      <c r="S2923" s="6">
        <f t="shared" si="182"/>
        <v>41877.886620370373</v>
      </c>
      <c r="T2923" s="7">
        <f t="shared" si="183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8304</v>
      </c>
      <c r="O2924" s="8">
        <f t="shared" si="180"/>
        <v>1</v>
      </c>
      <c r="P2924" s="5">
        <f t="shared" si="181"/>
        <v>83.333333333333329</v>
      </c>
      <c r="Q2924" t="s">
        <v>8318</v>
      </c>
      <c r="R2924" t="s">
        <v>8360</v>
      </c>
      <c r="S2924" s="6">
        <f t="shared" si="182"/>
        <v>42097.874155092592</v>
      </c>
      <c r="T2924" s="7">
        <f t="shared" si="183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8304</v>
      </c>
      <c r="O2925" s="8">
        <f t="shared" si="180"/>
        <v>1</v>
      </c>
      <c r="P2925" s="5">
        <f t="shared" si="181"/>
        <v>30</v>
      </c>
      <c r="Q2925" t="s">
        <v>8318</v>
      </c>
      <c r="R2925" t="s">
        <v>8360</v>
      </c>
      <c r="S2925" s="6">
        <f t="shared" si="182"/>
        <v>42013.15253472222</v>
      </c>
      <c r="T2925" s="7">
        <f t="shared" si="183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8304</v>
      </c>
      <c r="O2926" s="8">
        <f t="shared" si="180"/>
        <v>0.96899224806201545</v>
      </c>
      <c r="P2926" s="5">
        <f t="shared" si="181"/>
        <v>175.51020408163265</v>
      </c>
      <c r="Q2926" t="s">
        <v>8318</v>
      </c>
      <c r="R2926" t="s">
        <v>8360</v>
      </c>
      <c r="S2926" s="6">
        <f t="shared" si="182"/>
        <v>42103.556828703702</v>
      </c>
      <c r="T2926" s="7">
        <f t="shared" si="183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8304</v>
      </c>
      <c r="O2927" s="8">
        <f t="shared" si="180"/>
        <v>0.97612421853121933</v>
      </c>
      <c r="P2927" s="5">
        <f t="shared" si="181"/>
        <v>231.66175879396985</v>
      </c>
      <c r="Q2927" t="s">
        <v>8318</v>
      </c>
      <c r="R2927" t="s">
        <v>8360</v>
      </c>
      <c r="S2927" s="6">
        <f t="shared" si="182"/>
        <v>41863.584120370368</v>
      </c>
      <c r="T2927" s="7">
        <f t="shared" si="183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8304</v>
      </c>
      <c r="O2928" s="8">
        <f t="shared" si="180"/>
        <v>0.8</v>
      </c>
      <c r="P2928" s="5">
        <f t="shared" si="181"/>
        <v>75</v>
      </c>
      <c r="Q2928" t="s">
        <v>8318</v>
      </c>
      <c r="R2928" t="s">
        <v>8360</v>
      </c>
      <c r="S2928" s="6">
        <f t="shared" si="182"/>
        <v>42044.765960648147</v>
      </c>
      <c r="T2928" s="7">
        <f t="shared" si="183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8304</v>
      </c>
      <c r="O2929" s="8">
        <f t="shared" si="180"/>
        <v>0.76433121019108285</v>
      </c>
      <c r="P2929" s="5">
        <f t="shared" si="181"/>
        <v>112.14285714285714</v>
      </c>
      <c r="Q2929" t="s">
        <v>8318</v>
      </c>
      <c r="R2929" t="s">
        <v>8360</v>
      </c>
      <c r="S2929" s="6">
        <f t="shared" si="182"/>
        <v>41806.669317129628</v>
      </c>
      <c r="T2929" s="7">
        <f t="shared" si="183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8304</v>
      </c>
      <c r="O2930" s="8">
        <f t="shared" si="180"/>
        <v>1</v>
      </c>
      <c r="P2930" s="5">
        <f t="shared" si="181"/>
        <v>41.666666666666664</v>
      </c>
      <c r="Q2930" t="s">
        <v>8318</v>
      </c>
      <c r="R2930" t="s">
        <v>8360</v>
      </c>
      <c r="S2930" s="6">
        <f t="shared" si="182"/>
        <v>42403.998217592598</v>
      </c>
      <c r="T2930" s="7">
        <f t="shared" si="183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8304</v>
      </c>
      <c r="O2931" s="8">
        <f t="shared" si="180"/>
        <v>0.97972579924193715</v>
      </c>
      <c r="P2931" s="5">
        <f t="shared" si="181"/>
        <v>255.17343750000001</v>
      </c>
      <c r="Q2931" t="s">
        <v>8318</v>
      </c>
      <c r="R2931" t="s">
        <v>8360</v>
      </c>
      <c r="S2931" s="6">
        <f t="shared" si="182"/>
        <v>41754.564328703702</v>
      </c>
      <c r="T2931" s="7">
        <f t="shared" si="183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8304</v>
      </c>
      <c r="O2932" s="8">
        <f t="shared" si="180"/>
        <v>0.99088386841062226</v>
      </c>
      <c r="P2932" s="5">
        <f t="shared" si="181"/>
        <v>162.7741935483871</v>
      </c>
      <c r="Q2932" t="s">
        <v>8318</v>
      </c>
      <c r="R2932" t="s">
        <v>8360</v>
      </c>
      <c r="S2932" s="6">
        <f t="shared" si="182"/>
        <v>42101.584074074075</v>
      </c>
      <c r="T2932" s="7">
        <f t="shared" si="183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8304</v>
      </c>
      <c r="O2933" s="8">
        <f t="shared" si="180"/>
        <v>0.94339622641509435</v>
      </c>
      <c r="P2933" s="5">
        <f t="shared" si="181"/>
        <v>88.333333333333329</v>
      </c>
      <c r="Q2933" t="s">
        <v>8318</v>
      </c>
      <c r="R2933" t="s">
        <v>8360</v>
      </c>
      <c r="S2933" s="6">
        <f t="shared" si="182"/>
        <v>41872.291238425925</v>
      </c>
      <c r="T2933" s="7">
        <f t="shared" si="183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8304</v>
      </c>
      <c r="O2934" s="8">
        <f t="shared" si="180"/>
        <v>0.95150399017802334</v>
      </c>
      <c r="P2934" s="5">
        <f t="shared" si="181"/>
        <v>85.736842105263165</v>
      </c>
      <c r="Q2934" t="s">
        <v>8318</v>
      </c>
      <c r="R2934" t="s">
        <v>8360</v>
      </c>
      <c r="S2934" s="6">
        <f t="shared" si="182"/>
        <v>42025.164780092593</v>
      </c>
      <c r="T2934" s="7">
        <f t="shared" si="183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8304</v>
      </c>
      <c r="O2935" s="8">
        <f t="shared" si="180"/>
        <v>0.97314130011677691</v>
      </c>
      <c r="P2935" s="5">
        <f t="shared" si="181"/>
        <v>47.574074074074076</v>
      </c>
      <c r="Q2935" t="s">
        <v>8318</v>
      </c>
      <c r="R2935" t="s">
        <v>8360</v>
      </c>
      <c r="S2935" s="6">
        <f t="shared" si="182"/>
        <v>42495.956631944442</v>
      </c>
      <c r="T2935" s="7">
        <f t="shared" si="183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8304</v>
      </c>
      <c r="O2936" s="8">
        <f t="shared" si="180"/>
        <v>0.92592592592592593</v>
      </c>
      <c r="P2936" s="5">
        <f t="shared" si="181"/>
        <v>72.972972972972968</v>
      </c>
      <c r="Q2936" t="s">
        <v>8318</v>
      </c>
      <c r="R2936" t="s">
        <v>8360</v>
      </c>
      <c r="S2936" s="6">
        <f t="shared" si="182"/>
        <v>41775.636157407411</v>
      </c>
      <c r="T2936" s="7">
        <f t="shared" si="183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8304</v>
      </c>
      <c r="O2937" s="8">
        <f t="shared" si="180"/>
        <v>0.99122061738884171</v>
      </c>
      <c r="P2937" s="5">
        <f t="shared" si="181"/>
        <v>90.538461538461533</v>
      </c>
      <c r="Q2937" t="s">
        <v>8318</v>
      </c>
      <c r="R2937" t="s">
        <v>8360</v>
      </c>
      <c r="S2937" s="6">
        <f t="shared" si="182"/>
        <v>42553.583425925928</v>
      </c>
      <c r="T2937" s="7">
        <f t="shared" si="183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8304</v>
      </c>
      <c r="O2938" s="8">
        <f t="shared" si="180"/>
        <v>0.78125</v>
      </c>
      <c r="P2938" s="5">
        <f t="shared" si="181"/>
        <v>37.647058823529413</v>
      </c>
      <c r="Q2938" t="s">
        <v>8318</v>
      </c>
      <c r="R2938" t="s">
        <v>8360</v>
      </c>
      <c r="S2938" s="6">
        <f t="shared" si="182"/>
        <v>41912.650729166664</v>
      </c>
      <c r="T2938" s="7">
        <f t="shared" si="183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8304</v>
      </c>
      <c r="O2939" s="8">
        <f t="shared" si="180"/>
        <v>0.75</v>
      </c>
      <c r="P2939" s="5">
        <f t="shared" si="181"/>
        <v>36.363636363636367</v>
      </c>
      <c r="Q2939" t="s">
        <v>8318</v>
      </c>
      <c r="R2939" t="s">
        <v>8360</v>
      </c>
      <c r="S2939" s="6">
        <f t="shared" si="182"/>
        <v>41803.457326388889</v>
      </c>
      <c r="T2939" s="7">
        <f t="shared" si="183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8304</v>
      </c>
      <c r="O2940" s="8">
        <f t="shared" si="180"/>
        <v>0.98643649815043155</v>
      </c>
      <c r="P2940" s="5">
        <f t="shared" si="181"/>
        <v>126.71875</v>
      </c>
      <c r="Q2940" t="s">
        <v>8318</v>
      </c>
      <c r="R2940" t="s">
        <v>8360</v>
      </c>
      <c r="S2940" s="6">
        <f t="shared" si="182"/>
        <v>42004.703865740739</v>
      </c>
      <c r="T2940" s="7">
        <f t="shared" si="183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8304</v>
      </c>
      <c r="O2941" s="8">
        <f t="shared" si="180"/>
        <v>0.97205346294046169</v>
      </c>
      <c r="P2941" s="5">
        <f t="shared" si="181"/>
        <v>329.2</v>
      </c>
      <c r="Q2941" t="s">
        <v>8318</v>
      </c>
      <c r="R2941" t="s">
        <v>8360</v>
      </c>
      <c r="S2941" s="6">
        <f t="shared" si="182"/>
        <v>41845.809166666666</v>
      </c>
      <c r="T2941" s="7">
        <f t="shared" si="183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8304</v>
      </c>
      <c r="O2942" s="8">
        <f t="shared" si="180"/>
        <v>0.93248787765759045</v>
      </c>
      <c r="P2942" s="5">
        <f t="shared" si="181"/>
        <v>81.242424242424249</v>
      </c>
      <c r="Q2942" t="s">
        <v>8318</v>
      </c>
      <c r="R2942" t="s">
        <v>8360</v>
      </c>
      <c r="S2942" s="6">
        <f t="shared" si="182"/>
        <v>41982.773356481484</v>
      </c>
      <c r="T2942" s="7">
        <f t="shared" si="183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8302</v>
      </c>
      <c r="O2943" s="8">
        <f t="shared" si="180"/>
        <v>25000</v>
      </c>
      <c r="P2943" s="5">
        <f t="shared" si="181"/>
        <v>1</v>
      </c>
      <c r="Q2943" t="s">
        <v>8318</v>
      </c>
      <c r="R2943" t="s">
        <v>8358</v>
      </c>
      <c r="S2943" s="6">
        <f t="shared" si="182"/>
        <v>42034.960127314815</v>
      </c>
      <c r="T2943" s="7">
        <f t="shared" si="183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8302</v>
      </c>
      <c r="O2944" s="8">
        <f t="shared" si="180"/>
        <v>4.8959608323133414</v>
      </c>
      <c r="P2944" s="5">
        <f t="shared" si="181"/>
        <v>202.22772277227722</v>
      </c>
      <c r="Q2944" t="s">
        <v>8318</v>
      </c>
      <c r="R2944" t="s">
        <v>8358</v>
      </c>
      <c r="S2944" s="6">
        <f t="shared" si="182"/>
        <v>42334.803923611107</v>
      </c>
      <c r="T2944" s="7">
        <f t="shared" si="183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8302</v>
      </c>
      <c r="O2945" s="8" t="e">
        <f t="shared" si="180"/>
        <v>#DIV/0!</v>
      </c>
      <c r="P2945" s="5" t="e">
        <f t="shared" si="181"/>
        <v>#DIV/0!</v>
      </c>
      <c r="Q2945" t="s">
        <v>8318</v>
      </c>
      <c r="R2945" t="s">
        <v>8358</v>
      </c>
      <c r="S2945" s="6">
        <f t="shared" si="182"/>
        <v>42077.129398148143</v>
      </c>
      <c r="T2945" s="7">
        <f t="shared" si="183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8302</v>
      </c>
      <c r="O2946" s="8">
        <f t="shared" si="180"/>
        <v>100</v>
      </c>
      <c r="P2946" s="5">
        <f t="shared" si="181"/>
        <v>100</v>
      </c>
      <c r="Q2946" t="s">
        <v>8318</v>
      </c>
      <c r="R2946" t="s">
        <v>8358</v>
      </c>
      <c r="S2946" s="6">
        <f t="shared" si="182"/>
        <v>42132.9143287037</v>
      </c>
      <c r="T2946" s="7">
        <f t="shared" si="183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8302</v>
      </c>
      <c r="O2947" s="8" t="e">
        <f t="shared" ref="O2947:O3010" si="184">D2947/E2947</f>
        <v>#DIV/0!</v>
      </c>
      <c r="P2947" s="5" t="e">
        <f t="shared" ref="P2947:P3010" si="185">E2947/L2947</f>
        <v>#DIV/0!</v>
      </c>
      <c r="Q2947" t="s">
        <v>8318</v>
      </c>
      <c r="R2947" t="s">
        <v>8358</v>
      </c>
      <c r="S2947" s="6">
        <f t="shared" ref="S2947:S3010" si="186">(((J2947/60)/60)/24)+DATE(1970,1,1)</f>
        <v>42118.139583333337</v>
      </c>
      <c r="T2947" s="7">
        <f t="shared" ref="T2947:T3010" si="187">(((I2947/60)/60)/24)+DATE(1970,1,1)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8302</v>
      </c>
      <c r="O2948" s="8">
        <f t="shared" si="184"/>
        <v>1000</v>
      </c>
      <c r="P2948" s="5">
        <f t="shared" si="185"/>
        <v>1</v>
      </c>
      <c r="Q2948" t="s">
        <v>8318</v>
      </c>
      <c r="R2948" t="s">
        <v>8358</v>
      </c>
      <c r="S2948" s="6">
        <f t="shared" si="186"/>
        <v>42567.531157407408</v>
      </c>
      <c r="T2948" s="7">
        <f t="shared" si="187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8302</v>
      </c>
      <c r="O2949" s="8">
        <f t="shared" si="184"/>
        <v>23.32089552238806</v>
      </c>
      <c r="P2949" s="5">
        <f t="shared" si="185"/>
        <v>82.461538461538467</v>
      </c>
      <c r="Q2949" t="s">
        <v>8318</v>
      </c>
      <c r="R2949" t="s">
        <v>8358</v>
      </c>
      <c r="S2949" s="6">
        <f t="shared" si="186"/>
        <v>42649.562118055561</v>
      </c>
      <c r="T2949" s="7">
        <f t="shared" si="187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8302</v>
      </c>
      <c r="O2950" s="8">
        <f t="shared" si="184"/>
        <v>20833.333333333332</v>
      </c>
      <c r="P2950" s="5">
        <f t="shared" si="185"/>
        <v>2.6666666666666665</v>
      </c>
      <c r="Q2950" t="s">
        <v>8318</v>
      </c>
      <c r="R2950" t="s">
        <v>8358</v>
      </c>
      <c r="S2950" s="6">
        <f t="shared" si="186"/>
        <v>42097.649224537032</v>
      </c>
      <c r="T2950" s="7">
        <f t="shared" si="187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8302</v>
      </c>
      <c r="O2951" s="8">
        <f t="shared" si="184"/>
        <v>40</v>
      </c>
      <c r="P2951" s="5">
        <f t="shared" si="185"/>
        <v>12.5</v>
      </c>
      <c r="Q2951" t="s">
        <v>8318</v>
      </c>
      <c r="R2951" t="s">
        <v>8358</v>
      </c>
      <c r="S2951" s="6">
        <f t="shared" si="186"/>
        <v>42297.823113425926</v>
      </c>
      <c r="T2951" s="7">
        <f t="shared" si="187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8302</v>
      </c>
      <c r="O2952" s="8" t="e">
        <f t="shared" si="184"/>
        <v>#DIV/0!</v>
      </c>
      <c r="P2952" s="5" t="e">
        <f t="shared" si="185"/>
        <v>#DIV/0!</v>
      </c>
      <c r="Q2952" t="s">
        <v>8318</v>
      </c>
      <c r="R2952" t="s">
        <v>8358</v>
      </c>
      <c r="S2952" s="6">
        <f t="shared" si="186"/>
        <v>42362.36518518519</v>
      </c>
      <c r="T2952" s="7">
        <f t="shared" si="187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8302</v>
      </c>
      <c r="O2953" s="8">
        <f t="shared" si="184"/>
        <v>45.620437956204377</v>
      </c>
      <c r="P2953" s="5">
        <f t="shared" si="185"/>
        <v>18.896551724137932</v>
      </c>
      <c r="Q2953" t="s">
        <v>8318</v>
      </c>
      <c r="R2953" t="s">
        <v>8358</v>
      </c>
      <c r="S2953" s="6">
        <f t="shared" si="186"/>
        <v>41872.802928240737</v>
      </c>
      <c r="T2953" s="7">
        <f t="shared" si="187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8302</v>
      </c>
      <c r="O2954" s="8">
        <f t="shared" si="184"/>
        <v>12.461059190031152</v>
      </c>
      <c r="P2954" s="5">
        <f t="shared" si="185"/>
        <v>200.625</v>
      </c>
      <c r="Q2954" t="s">
        <v>8318</v>
      </c>
      <c r="R2954" t="s">
        <v>8358</v>
      </c>
      <c r="S2954" s="6">
        <f t="shared" si="186"/>
        <v>42628.690266203703</v>
      </c>
      <c r="T2954" s="7">
        <f t="shared" si="187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8302</v>
      </c>
      <c r="O2955" s="8">
        <f t="shared" si="184"/>
        <v>661.15702479338847</v>
      </c>
      <c r="P2955" s="5">
        <f t="shared" si="185"/>
        <v>201.66666666666666</v>
      </c>
      <c r="Q2955" t="s">
        <v>8318</v>
      </c>
      <c r="R2955" t="s">
        <v>8358</v>
      </c>
      <c r="S2955" s="6">
        <f t="shared" si="186"/>
        <v>42255.791909722218</v>
      </c>
      <c r="T2955" s="7">
        <f t="shared" si="187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8302</v>
      </c>
      <c r="O2956" s="8" t="e">
        <f t="shared" si="184"/>
        <v>#DIV/0!</v>
      </c>
      <c r="P2956" s="5" t="e">
        <f t="shared" si="185"/>
        <v>#DIV/0!</v>
      </c>
      <c r="Q2956" t="s">
        <v>8318</v>
      </c>
      <c r="R2956" t="s">
        <v>8358</v>
      </c>
      <c r="S2956" s="6">
        <f t="shared" si="186"/>
        <v>42790.583368055552</v>
      </c>
      <c r="T2956" s="7">
        <f t="shared" si="187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8302</v>
      </c>
      <c r="O2957" s="8">
        <f t="shared" si="184"/>
        <v>1.6783216783216783</v>
      </c>
      <c r="P2957" s="5">
        <f t="shared" si="185"/>
        <v>65</v>
      </c>
      <c r="Q2957" t="s">
        <v>8318</v>
      </c>
      <c r="R2957" t="s">
        <v>8358</v>
      </c>
      <c r="S2957" s="6">
        <f t="shared" si="186"/>
        <v>42141.741307870368</v>
      </c>
      <c r="T2957" s="7">
        <f t="shared" si="187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8302</v>
      </c>
      <c r="O2958" s="8">
        <f t="shared" si="184"/>
        <v>5.9757942511346442</v>
      </c>
      <c r="P2958" s="5">
        <f t="shared" si="185"/>
        <v>66.099999999999994</v>
      </c>
      <c r="Q2958" t="s">
        <v>8318</v>
      </c>
      <c r="R2958" t="s">
        <v>8358</v>
      </c>
      <c r="S2958" s="6">
        <f t="shared" si="186"/>
        <v>42464.958912037036</v>
      </c>
      <c r="T2958" s="7">
        <f t="shared" si="187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8302</v>
      </c>
      <c r="O2959" s="8">
        <f t="shared" si="184"/>
        <v>53.571428571428569</v>
      </c>
      <c r="P2959" s="5">
        <f t="shared" si="185"/>
        <v>93.333333333333329</v>
      </c>
      <c r="Q2959" t="s">
        <v>8318</v>
      </c>
      <c r="R2959" t="s">
        <v>8358</v>
      </c>
      <c r="S2959" s="6">
        <f t="shared" si="186"/>
        <v>42031.011249999996</v>
      </c>
      <c r="T2959" s="7">
        <f t="shared" si="187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8302</v>
      </c>
      <c r="O2960" s="8" t="e">
        <f t="shared" si="184"/>
        <v>#DIV/0!</v>
      </c>
      <c r="P2960" s="5" t="e">
        <f t="shared" si="185"/>
        <v>#DIV/0!</v>
      </c>
      <c r="Q2960" t="s">
        <v>8318</v>
      </c>
      <c r="R2960" t="s">
        <v>8358</v>
      </c>
      <c r="S2960" s="6">
        <f t="shared" si="186"/>
        <v>42438.779131944444</v>
      </c>
      <c r="T2960" s="7">
        <f t="shared" si="187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8302</v>
      </c>
      <c r="O2961" s="8" t="e">
        <f t="shared" si="184"/>
        <v>#DIV/0!</v>
      </c>
      <c r="P2961" s="5" t="e">
        <f t="shared" si="185"/>
        <v>#DIV/0!</v>
      </c>
      <c r="Q2961" t="s">
        <v>8318</v>
      </c>
      <c r="R2961" t="s">
        <v>8358</v>
      </c>
      <c r="S2961" s="6">
        <f t="shared" si="186"/>
        <v>42498.008391203708</v>
      </c>
      <c r="T2961" s="7">
        <f t="shared" si="187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8302</v>
      </c>
      <c r="O2962" s="8" t="e">
        <f t="shared" si="184"/>
        <v>#DIV/0!</v>
      </c>
      <c r="P2962" s="5" t="e">
        <f t="shared" si="185"/>
        <v>#DIV/0!</v>
      </c>
      <c r="Q2962" t="s">
        <v>8318</v>
      </c>
      <c r="R2962" t="s">
        <v>8358</v>
      </c>
      <c r="S2962" s="6">
        <f t="shared" si="186"/>
        <v>41863.757210648146</v>
      </c>
      <c r="T2962" s="7">
        <f t="shared" si="187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8270</v>
      </c>
      <c r="O2963" s="8">
        <f t="shared" si="184"/>
        <v>0.91224229155263636</v>
      </c>
      <c r="P2963" s="5">
        <f t="shared" si="185"/>
        <v>50.75</v>
      </c>
      <c r="Q2963" t="s">
        <v>8318</v>
      </c>
      <c r="R2963" t="s">
        <v>8319</v>
      </c>
      <c r="S2963" s="6">
        <f t="shared" si="186"/>
        <v>42061.212488425925</v>
      </c>
      <c r="T2963" s="7">
        <f t="shared" si="187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8270</v>
      </c>
      <c r="O2964" s="8">
        <f t="shared" si="184"/>
        <v>0.82101806239737274</v>
      </c>
      <c r="P2964" s="5">
        <f t="shared" si="185"/>
        <v>60.9</v>
      </c>
      <c r="Q2964" t="s">
        <v>8318</v>
      </c>
      <c r="R2964" t="s">
        <v>8319</v>
      </c>
      <c r="S2964" s="6">
        <f t="shared" si="186"/>
        <v>42036.24428240741</v>
      </c>
      <c r="T2964" s="7">
        <f t="shared" si="187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8270</v>
      </c>
      <c r="O2965" s="8">
        <f t="shared" si="184"/>
        <v>0.93589143659335516</v>
      </c>
      <c r="P2965" s="5">
        <f t="shared" si="185"/>
        <v>109.03061224489795</v>
      </c>
      <c r="Q2965" t="s">
        <v>8318</v>
      </c>
      <c r="R2965" t="s">
        <v>8319</v>
      </c>
      <c r="S2965" s="6">
        <f t="shared" si="186"/>
        <v>42157.470185185186</v>
      </c>
      <c r="T2965" s="7">
        <f t="shared" si="187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8270</v>
      </c>
      <c r="O2966" s="8">
        <f t="shared" si="184"/>
        <v>0.99291258993305787</v>
      </c>
      <c r="P2966" s="5">
        <f t="shared" si="185"/>
        <v>25.692295918367346</v>
      </c>
      <c r="Q2966" t="s">
        <v>8318</v>
      </c>
      <c r="R2966" t="s">
        <v>8319</v>
      </c>
      <c r="S2966" s="6">
        <f t="shared" si="186"/>
        <v>41827.909942129627</v>
      </c>
      <c r="T2966" s="7">
        <f t="shared" si="187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8270</v>
      </c>
      <c r="O2967" s="8">
        <f t="shared" si="184"/>
        <v>0.91743119266055051</v>
      </c>
      <c r="P2967" s="5">
        <f t="shared" si="185"/>
        <v>41.92307692307692</v>
      </c>
      <c r="Q2967" t="s">
        <v>8318</v>
      </c>
      <c r="R2967" t="s">
        <v>8319</v>
      </c>
      <c r="S2967" s="6">
        <f t="shared" si="186"/>
        <v>42162.729548611111</v>
      </c>
      <c r="T2967" s="7">
        <f t="shared" si="187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8270</v>
      </c>
      <c r="O2968" s="8">
        <f t="shared" si="184"/>
        <v>0.88004928275983452</v>
      </c>
      <c r="P2968" s="5">
        <f t="shared" si="185"/>
        <v>88.7734375</v>
      </c>
      <c r="Q2968" t="s">
        <v>8318</v>
      </c>
      <c r="R2968" t="s">
        <v>8319</v>
      </c>
      <c r="S2968" s="6">
        <f t="shared" si="186"/>
        <v>42233.738564814819</v>
      </c>
      <c r="T2968" s="7">
        <f t="shared" si="187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8270</v>
      </c>
      <c r="O2969" s="8">
        <f t="shared" si="184"/>
        <v>0.8778089887640449</v>
      </c>
      <c r="P2969" s="5">
        <f t="shared" si="185"/>
        <v>80.225352112676063</v>
      </c>
      <c r="Q2969" t="s">
        <v>8318</v>
      </c>
      <c r="R2969" t="s">
        <v>8319</v>
      </c>
      <c r="S2969" s="6">
        <f t="shared" si="186"/>
        <v>42042.197824074072</v>
      </c>
      <c r="T2969" s="7">
        <f t="shared" si="187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8270</v>
      </c>
      <c r="O2970" s="8">
        <f t="shared" si="184"/>
        <v>0.94339622641509435</v>
      </c>
      <c r="P2970" s="5">
        <f t="shared" si="185"/>
        <v>78.936170212765958</v>
      </c>
      <c r="Q2970" t="s">
        <v>8318</v>
      </c>
      <c r="R2970" t="s">
        <v>8319</v>
      </c>
      <c r="S2970" s="6">
        <f t="shared" si="186"/>
        <v>42585.523842592593</v>
      </c>
      <c r="T2970" s="7">
        <f t="shared" si="187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8270</v>
      </c>
      <c r="O2971" s="8">
        <f t="shared" si="184"/>
        <v>0.61538461538461542</v>
      </c>
      <c r="P2971" s="5">
        <f t="shared" si="185"/>
        <v>95.588235294117652</v>
      </c>
      <c r="Q2971" t="s">
        <v>8318</v>
      </c>
      <c r="R2971" t="s">
        <v>8319</v>
      </c>
      <c r="S2971" s="6">
        <f t="shared" si="186"/>
        <v>42097.786493055552</v>
      </c>
      <c r="T2971" s="7">
        <f t="shared" si="187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8270</v>
      </c>
      <c r="O2972" s="8">
        <f t="shared" si="184"/>
        <v>0.94339622641509435</v>
      </c>
      <c r="P2972" s="5">
        <f t="shared" si="185"/>
        <v>69.890109890109883</v>
      </c>
      <c r="Q2972" t="s">
        <v>8318</v>
      </c>
      <c r="R2972" t="s">
        <v>8319</v>
      </c>
      <c r="S2972" s="6">
        <f t="shared" si="186"/>
        <v>41808.669571759259</v>
      </c>
      <c r="T2972" s="7">
        <f t="shared" si="187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8270</v>
      </c>
      <c r="O2973" s="8">
        <f t="shared" si="184"/>
        <v>0.99843993759750393</v>
      </c>
      <c r="P2973" s="5">
        <f t="shared" si="185"/>
        <v>74.534883720930239</v>
      </c>
      <c r="Q2973" t="s">
        <v>8318</v>
      </c>
      <c r="R2973" t="s">
        <v>8319</v>
      </c>
      <c r="S2973" s="6">
        <f t="shared" si="186"/>
        <v>41852.658310185187</v>
      </c>
      <c r="T2973" s="7">
        <f t="shared" si="187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8270</v>
      </c>
      <c r="O2974" s="8">
        <f t="shared" si="184"/>
        <v>0.94921689606074988</v>
      </c>
      <c r="P2974" s="5">
        <f t="shared" si="185"/>
        <v>123.94117647058823</v>
      </c>
      <c r="Q2974" t="s">
        <v>8318</v>
      </c>
      <c r="R2974" t="s">
        <v>8319</v>
      </c>
      <c r="S2974" s="6">
        <f t="shared" si="186"/>
        <v>42694.110185185185</v>
      </c>
      <c r="T2974" s="7">
        <f t="shared" si="187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8270</v>
      </c>
      <c r="O2975" s="8">
        <f t="shared" si="184"/>
        <v>0.57208237986270027</v>
      </c>
      <c r="P2975" s="5">
        <f t="shared" si="185"/>
        <v>264.84848484848487</v>
      </c>
      <c r="Q2975" t="s">
        <v>8318</v>
      </c>
      <c r="R2975" t="s">
        <v>8319</v>
      </c>
      <c r="S2975" s="6">
        <f t="shared" si="186"/>
        <v>42341.818379629629</v>
      </c>
      <c r="T2975" s="7">
        <f t="shared" si="187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8270</v>
      </c>
      <c r="O2976" s="8">
        <f t="shared" si="184"/>
        <v>0.98039215686274506</v>
      </c>
      <c r="P2976" s="5">
        <f t="shared" si="185"/>
        <v>58.620689655172413</v>
      </c>
      <c r="Q2976" t="s">
        <v>8318</v>
      </c>
      <c r="R2976" t="s">
        <v>8319</v>
      </c>
      <c r="S2976" s="6">
        <f t="shared" si="186"/>
        <v>41880.061006944445</v>
      </c>
      <c r="T2976" s="7">
        <f t="shared" si="187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8270</v>
      </c>
      <c r="O2977" s="8">
        <f t="shared" si="184"/>
        <v>0.99875156054931336</v>
      </c>
      <c r="P2977" s="5">
        <f t="shared" si="185"/>
        <v>70.884955752212392</v>
      </c>
      <c r="Q2977" t="s">
        <v>8318</v>
      </c>
      <c r="R2977" t="s">
        <v>8319</v>
      </c>
      <c r="S2977" s="6">
        <f t="shared" si="186"/>
        <v>41941.683865740742</v>
      </c>
      <c r="T2977" s="7">
        <f t="shared" si="187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8270</v>
      </c>
      <c r="O2978" s="8">
        <f t="shared" si="184"/>
        <v>0.58333333333333337</v>
      </c>
      <c r="P2978" s="5">
        <f t="shared" si="185"/>
        <v>8.5714285714285712</v>
      </c>
      <c r="Q2978" t="s">
        <v>8318</v>
      </c>
      <c r="R2978" t="s">
        <v>8319</v>
      </c>
      <c r="S2978" s="6">
        <f t="shared" si="186"/>
        <v>42425.730671296296</v>
      </c>
      <c r="T2978" s="7">
        <f t="shared" si="187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8270</v>
      </c>
      <c r="O2979" s="8">
        <f t="shared" si="184"/>
        <v>0.8805400645729381</v>
      </c>
      <c r="P2979" s="5">
        <f t="shared" si="185"/>
        <v>113.56666666666666</v>
      </c>
      <c r="Q2979" t="s">
        <v>8318</v>
      </c>
      <c r="R2979" t="s">
        <v>8319</v>
      </c>
      <c r="S2979" s="6">
        <f t="shared" si="186"/>
        <v>42026.88118055556</v>
      </c>
      <c r="T2979" s="7">
        <f t="shared" si="187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8270</v>
      </c>
      <c r="O2980" s="8">
        <f t="shared" si="184"/>
        <v>0.77239958805355302</v>
      </c>
      <c r="P2980" s="5">
        <f t="shared" si="185"/>
        <v>60.6875</v>
      </c>
      <c r="Q2980" t="s">
        <v>8318</v>
      </c>
      <c r="R2980" t="s">
        <v>8319</v>
      </c>
      <c r="S2980" s="6">
        <f t="shared" si="186"/>
        <v>41922.640590277777</v>
      </c>
      <c r="T2980" s="7">
        <f t="shared" si="187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8270</v>
      </c>
      <c r="O2981" s="8">
        <f t="shared" si="184"/>
        <v>0.98619329388560162</v>
      </c>
      <c r="P2981" s="5">
        <f t="shared" si="185"/>
        <v>110.21739130434783</v>
      </c>
      <c r="Q2981" t="s">
        <v>8318</v>
      </c>
      <c r="R2981" t="s">
        <v>8319</v>
      </c>
      <c r="S2981" s="6">
        <f t="shared" si="186"/>
        <v>41993.824340277773</v>
      </c>
      <c r="T2981" s="7">
        <f t="shared" si="187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8270</v>
      </c>
      <c r="O2982" s="8">
        <f t="shared" si="184"/>
        <v>0.91603053435114501</v>
      </c>
      <c r="P2982" s="5">
        <f t="shared" si="185"/>
        <v>136.45833333333334</v>
      </c>
      <c r="Q2982" t="s">
        <v>8318</v>
      </c>
      <c r="R2982" t="s">
        <v>8319</v>
      </c>
      <c r="S2982" s="6">
        <f t="shared" si="186"/>
        <v>42219.915856481486</v>
      </c>
      <c r="T2982" s="7">
        <f t="shared" si="187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8302</v>
      </c>
      <c r="O2983" s="8">
        <f t="shared" si="184"/>
        <v>0.77564475470234628</v>
      </c>
      <c r="P2983" s="5">
        <f t="shared" si="185"/>
        <v>53.164948453608247</v>
      </c>
      <c r="Q2983" t="s">
        <v>8318</v>
      </c>
      <c r="R2983" t="s">
        <v>8358</v>
      </c>
      <c r="S2983" s="6">
        <f t="shared" si="186"/>
        <v>42225.559675925921</v>
      </c>
      <c r="T2983" s="7">
        <f t="shared" si="187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8302</v>
      </c>
      <c r="O2984" s="8">
        <f t="shared" si="184"/>
        <v>0.97981579463060942</v>
      </c>
      <c r="P2984" s="5">
        <f t="shared" si="185"/>
        <v>86.491525423728817</v>
      </c>
      <c r="Q2984" t="s">
        <v>8318</v>
      </c>
      <c r="R2984" t="s">
        <v>8358</v>
      </c>
      <c r="S2984" s="6">
        <f t="shared" si="186"/>
        <v>42381.686840277776</v>
      </c>
      <c r="T2984" s="7">
        <f t="shared" si="187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8302</v>
      </c>
      <c r="O2985" s="8">
        <f t="shared" si="184"/>
        <v>0.68240950088157304</v>
      </c>
      <c r="P2985" s="5">
        <f t="shared" si="185"/>
        <v>155.23827397260274</v>
      </c>
      <c r="Q2985" t="s">
        <v>8318</v>
      </c>
      <c r="R2985" t="s">
        <v>8358</v>
      </c>
      <c r="S2985" s="6">
        <f t="shared" si="186"/>
        <v>41894.632361111115</v>
      </c>
      <c r="T2985" s="7">
        <f t="shared" si="187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8302</v>
      </c>
      <c r="O2986" s="8">
        <f t="shared" si="184"/>
        <v>0.99649234693877553</v>
      </c>
      <c r="P2986" s="5">
        <f t="shared" si="185"/>
        <v>115.08256880733946</v>
      </c>
      <c r="Q2986" t="s">
        <v>8318</v>
      </c>
      <c r="R2986" t="s">
        <v>8358</v>
      </c>
      <c r="S2986" s="6">
        <f t="shared" si="186"/>
        <v>42576.278715277775</v>
      </c>
      <c r="T2986" s="7">
        <f t="shared" si="187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8302</v>
      </c>
      <c r="O2987" s="8">
        <f t="shared" si="184"/>
        <v>0.82203041512535968</v>
      </c>
      <c r="P2987" s="5">
        <f t="shared" si="185"/>
        <v>109.5945945945946</v>
      </c>
      <c r="Q2987" t="s">
        <v>8318</v>
      </c>
      <c r="R2987" t="s">
        <v>8358</v>
      </c>
      <c r="S2987" s="6">
        <f t="shared" si="186"/>
        <v>42654.973703703698</v>
      </c>
      <c r="T2987" s="7">
        <f t="shared" si="187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8302</v>
      </c>
      <c r="O2988" s="8">
        <f t="shared" si="184"/>
        <v>0.94786729857819907</v>
      </c>
      <c r="P2988" s="5">
        <f t="shared" si="185"/>
        <v>45.214285714285715</v>
      </c>
      <c r="Q2988" t="s">
        <v>8318</v>
      </c>
      <c r="R2988" t="s">
        <v>8358</v>
      </c>
      <c r="S2988" s="6">
        <f t="shared" si="186"/>
        <v>42431.500069444446</v>
      </c>
      <c r="T2988" s="7">
        <f t="shared" si="187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8302</v>
      </c>
      <c r="O2989" s="8">
        <f t="shared" si="184"/>
        <v>0.9057905377497264</v>
      </c>
      <c r="P2989" s="5">
        <f t="shared" si="185"/>
        <v>104.15169811320754</v>
      </c>
      <c r="Q2989" t="s">
        <v>8318</v>
      </c>
      <c r="R2989" t="s">
        <v>8358</v>
      </c>
      <c r="S2989" s="6">
        <f t="shared" si="186"/>
        <v>42627.307303240741</v>
      </c>
      <c r="T2989" s="7">
        <f t="shared" si="187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8302</v>
      </c>
      <c r="O2990" s="8">
        <f t="shared" si="184"/>
        <v>1</v>
      </c>
      <c r="P2990" s="5">
        <f t="shared" si="185"/>
        <v>35.714285714285715</v>
      </c>
      <c r="Q2990" t="s">
        <v>8318</v>
      </c>
      <c r="R2990" t="s">
        <v>8358</v>
      </c>
      <c r="S2990" s="6">
        <f t="shared" si="186"/>
        <v>42511.362048611118</v>
      </c>
      <c r="T2990" s="7">
        <f t="shared" si="187"/>
        <v>42541.362048611118</v>
      </c>
    </row>
    <row r="2991" spans="1:20" ht="15.7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8302</v>
      </c>
      <c r="O2991" s="8">
        <f t="shared" si="184"/>
        <v>0.56645990879995467</v>
      </c>
      <c r="P2991" s="5">
        <f t="shared" si="185"/>
        <v>96.997252747252745</v>
      </c>
      <c r="Q2991" t="s">
        <v>8318</v>
      </c>
      <c r="R2991" t="s">
        <v>8358</v>
      </c>
      <c r="S2991" s="6">
        <f t="shared" si="186"/>
        <v>42337.02039351852</v>
      </c>
      <c r="T2991" s="7">
        <f t="shared" si="187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8302</v>
      </c>
      <c r="O2992" s="8">
        <f t="shared" si="184"/>
        <v>1</v>
      </c>
      <c r="P2992" s="5">
        <f t="shared" si="185"/>
        <v>370.37037037037038</v>
      </c>
      <c r="Q2992" t="s">
        <v>8318</v>
      </c>
      <c r="R2992" t="s">
        <v>8358</v>
      </c>
      <c r="S2992" s="6">
        <f t="shared" si="186"/>
        <v>42341.57430555555</v>
      </c>
      <c r="T2992" s="7">
        <f t="shared" si="187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8302</v>
      </c>
      <c r="O2993" s="8">
        <f t="shared" si="184"/>
        <v>0.96810933940774491</v>
      </c>
      <c r="P2993" s="5">
        <f t="shared" si="185"/>
        <v>94.408602150537632</v>
      </c>
      <c r="Q2993" t="s">
        <v>8318</v>
      </c>
      <c r="R2993" t="s">
        <v>8358</v>
      </c>
      <c r="S2993" s="6">
        <f t="shared" si="186"/>
        <v>42740.837152777778</v>
      </c>
      <c r="T2993" s="7">
        <f t="shared" si="187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8302</v>
      </c>
      <c r="O2994" s="8">
        <f t="shared" si="184"/>
        <v>0.9569377990430622</v>
      </c>
      <c r="P2994" s="5">
        <f t="shared" si="185"/>
        <v>48.984375</v>
      </c>
      <c r="Q2994" t="s">
        <v>8318</v>
      </c>
      <c r="R2994" t="s">
        <v>8358</v>
      </c>
      <c r="S2994" s="6">
        <f t="shared" si="186"/>
        <v>42622.767476851848</v>
      </c>
      <c r="T2994" s="7">
        <f t="shared" si="187"/>
        <v>42652.767476851848</v>
      </c>
    </row>
    <row r="2995" spans="1:20" ht="15.7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8302</v>
      </c>
      <c r="O2995" s="8">
        <f t="shared" si="184"/>
        <v>0.99700897308075775</v>
      </c>
      <c r="P2995" s="5">
        <f t="shared" si="185"/>
        <v>45.590909090909093</v>
      </c>
      <c r="Q2995" t="s">
        <v>8318</v>
      </c>
      <c r="R2995" t="s">
        <v>8358</v>
      </c>
      <c r="S2995" s="6">
        <f t="shared" si="186"/>
        <v>42390.838738425926</v>
      </c>
      <c r="T2995" s="7">
        <f t="shared" si="187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8302</v>
      </c>
      <c r="O2996" s="8">
        <f t="shared" si="184"/>
        <v>0.21846144883632868</v>
      </c>
      <c r="P2996" s="5">
        <f t="shared" si="185"/>
        <v>23.275254237288134</v>
      </c>
      <c r="Q2996" t="s">
        <v>8318</v>
      </c>
      <c r="R2996" t="s">
        <v>8358</v>
      </c>
      <c r="S2996" s="6">
        <f t="shared" si="186"/>
        <v>41885.478842592594</v>
      </c>
      <c r="T2996" s="7">
        <f t="shared" si="187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8302</v>
      </c>
      <c r="O2997" s="8">
        <f t="shared" si="184"/>
        <v>0.9527439024390244</v>
      </c>
      <c r="P2997" s="5">
        <f t="shared" si="185"/>
        <v>63.2289156626506</v>
      </c>
      <c r="Q2997" t="s">
        <v>8318</v>
      </c>
      <c r="R2997" t="s">
        <v>8358</v>
      </c>
      <c r="S2997" s="6">
        <f t="shared" si="186"/>
        <v>42724.665173611109</v>
      </c>
      <c r="T2997" s="7">
        <f t="shared" si="187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8302</v>
      </c>
      <c r="O2998" s="8">
        <f t="shared" si="184"/>
        <v>0.58158856763044198</v>
      </c>
      <c r="P2998" s="5">
        <f t="shared" si="185"/>
        <v>153.5204081632653</v>
      </c>
      <c r="Q2998" t="s">
        <v>8318</v>
      </c>
      <c r="R2998" t="s">
        <v>8358</v>
      </c>
      <c r="S2998" s="6">
        <f t="shared" si="186"/>
        <v>42090.912500000006</v>
      </c>
      <c r="T2998" s="7">
        <f t="shared" si="187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8302</v>
      </c>
      <c r="O2999" s="8">
        <f t="shared" si="184"/>
        <v>0.96404126096596932</v>
      </c>
      <c r="P2999" s="5">
        <f t="shared" si="185"/>
        <v>90.2</v>
      </c>
      <c r="Q2999" t="s">
        <v>8318</v>
      </c>
      <c r="R2999" t="s">
        <v>8358</v>
      </c>
      <c r="S2999" s="6">
        <f t="shared" si="186"/>
        <v>42775.733715277776</v>
      </c>
      <c r="T2999" s="7">
        <f t="shared" si="187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8302</v>
      </c>
      <c r="O3000" s="8">
        <f t="shared" si="184"/>
        <v>0.97060051053586849</v>
      </c>
      <c r="P3000" s="5">
        <f t="shared" si="185"/>
        <v>118.97113163972287</v>
      </c>
      <c r="Q3000" t="s">
        <v>8318</v>
      </c>
      <c r="R3000" t="s">
        <v>8358</v>
      </c>
      <c r="S3000" s="6">
        <f t="shared" si="186"/>
        <v>41778.193622685183</v>
      </c>
      <c r="T3000" s="7">
        <f t="shared" si="187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8302</v>
      </c>
      <c r="O3001" s="8">
        <f t="shared" si="184"/>
        <v>0.84112149532710279</v>
      </c>
      <c r="P3001" s="5">
        <f t="shared" si="185"/>
        <v>80.25</v>
      </c>
      <c r="Q3001" t="s">
        <v>8318</v>
      </c>
      <c r="R3001" t="s">
        <v>8358</v>
      </c>
      <c r="S3001" s="6">
        <f t="shared" si="186"/>
        <v>42780.740277777775</v>
      </c>
      <c r="T3001" s="7">
        <f t="shared" si="187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8302</v>
      </c>
      <c r="O3002" s="8">
        <f t="shared" si="184"/>
        <v>1</v>
      </c>
      <c r="P3002" s="5">
        <f t="shared" si="185"/>
        <v>62.5</v>
      </c>
      <c r="Q3002" t="s">
        <v>8318</v>
      </c>
      <c r="R3002" t="s">
        <v>8358</v>
      </c>
      <c r="S3002" s="6">
        <f t="shared" si="186"/>
        <v>42752.827199074076</v>
      </c>
      <c r="T3002" s="7">
        <f t="shared" si="187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8302</v>
      </c>
      <c r="O3003" s="8">
        <f t="shared" si="184"/>
        <v>0.31377481894009879</v>
      </c>
      <c r="P3003" s="5">
        <f t="shared" si="185"/>
        <v>131.37719999999999</v>
      </c>
      <c r="Q3003" t="s">
        <v>8318</v>
      </c>
      <c r="R3003" t="s">
        <v>8358</v>
      </c>
      <c r="S3003" s="6">
        <f t="shared" si="186"/>
        <v>42534.895625000005</v>
      </c>
      <c r="T3003" s="7">
        <f t="shared" si="187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8302</v>
      </c>
      <c r="O3004" s="8">
        <f t="shared" si="184"/>
        <v>0.92160680830446728</v>
      </c>
      <c r="P3004" s="5">
        <f t="shared" si="185"/>
        <v>73.032980769230775</v>
      </c>
      <c r="Q3004" t="s">
        <v>8318</v>
      </c>
      <c r="R3004" t="s">
        <v>8358</v>
      </c>
      <c r="S3004" s="6">
        <f t="shared" si="186"/>
        <v>41239.83625</v>
      </c>
      <c r="T3004" s="7">
        <f t="shared" si="187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8302</v>
      </c>
      <c r="O3005" s="8">
        <f t="shared" si="184"/>
        <v>0.98846787479406917</v>
      </c>
      <c r="P3005" s="5">
        <f t="shared" si="185"/>
        <v>178.52941176470588</v>
      </c>
      <c r="Q3005" t="s">
        <v>8318</v>
      </c>
      <c r="R3005" t="s">
        <v>8358</v>
      </c>
      <c r="S3005" s="6">
        <f t="shared" si="186"/>
        <v>42398.849259259259</v>
      </c>
      <c r="T3005" s="7">
        <f t="shared" si="187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8302</v>
      </c>
      <c r="O3006" s="8">
        <f t="shared" si="184"/>
        <v>0.88640694943048348</v>
      </c>
      <c r="P3006" s="5">
        <f t="shared" si="185"/>
        <v>162.90974729241879</v>
      </c>
      <c r="Q3006" t="s">
        <v>8318</v>
      </c>
      <c r="R3006" t="s">
        <v>8358</v>
      </c>
      <c r="S3006" s="6">
        <f t="shared" si="186"/>
        <v>41928.881064814814</v>
      </c>
      <c r="T3006" s="7">
        <f t="shared" si="187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8302</v>
      </c>
      <c r="O3007" s="8">
        <f t="shared" si="184"/>
        <v>0.82990150791538131</v>
      </c>
      <c r="P3007" s="5">
        <f t="shared" si="185"/>
        <v>108.24237288135593</v>
      </c>
      <c r="Q3007" t="s">
        <v>8318</v>
      </c>
      <c r="R3007" t="s">
        <v>8358</v>
      </c>
      <c r="S3007" s="6">
        <f t="shared" si="186"/>
        <v>41888.674826388888</v>
      </c>
      <c r="T3007" s="7">
        <f t="shared" si="187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8302</v>
      </c>
      <c r="O3008" s="8">
        <f t="shared" si="184"/>
        <v>0.92807424593967514</v>
      </c>
      <c r="P3008" s="5">
        <f t="shared" si="185"/>
        <v>88.865979381443296</v>
      </c>
      <c r="Q3008" t="s">
        <v>8318</v>
      </c>
      <c r="R3008" t="s">
        <v>8358</v>
      </c>
      <c r="S3008" s="6">
        <f t="shared" si="186"/>
        <v>41957.756840277783</v>
      </c>
      <c r="T3008" s="7">
        <f t="shared" si="187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8302</v>
      </c>
      <c r="O3009" s="8">
        <f t="shared" si="184"/>
        <v>0.55555555555555558</v>
      </c>
      <c r="P3009" s="5">
        <f t="shared" si="185"/>
        <v>54</v>
      </c>
      <c r="Q3009" t="s">
        <v>8318</v>
      </c>
      <c r="R3009" t="s">
        <v>8358</v>
      </c>
      <c r="S3009" s="6">
        <f t="shared" si="186"/>
        <v>42098.216238425928</v>
      </c>
      <c r="T3009" s="7">
        <f t="shared" si="187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8302</v>
      </c>
      <c r="O3010" s="8">
        <f t="shared" si="184"/>
        <v>0.98846787479406917</v>
      </c>
      <c r="P3010" s="5">
        <f t="shared" si="185"/>
        <v>116.73076923076923</v>
      </c>
      <c r="Q3010" t="s">
        <v>8318</v>
      </c>
      <c r="R3010" t="s">
        <v>8358</v>
      </c>
      <c r="S3010" s="6">
        <f t="shared" si="186"/>
        <v>42360.212025462963</v>
      </c>
      <c r="T3010" s="7">
        <f t="shared" si="187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8302</v>
      </c>
      <c r="O3011" s="8">
        <f t="shared" ref="O3011:O3074" si="188">D3011/E3011</f>
        <v>0.83503123016800829</v>
      </c>
      <c r="P3011" s="5">
        <f t="shared" ref="P3011:P3074" si="189">E3011/L3011</f>
        <v>233.8984375</v>
      </c>
      <c r="Q3011" t="s">
        <v>8318</v>
      </c>
      <c r="R3011" t="s">
        <v>8358</v>
      </c>
      <c r="S3011" s="6">
        <f t="shared" ref="S3011:S3074" si="190">(((J3011/60)/60)/24)+DATE(1970,1,1)</f>
        <v>41939.569907407407</v>
      </c>
      <c r="T3011" s="7">
        <f t="shared" ref="T3011:T3074" si="191">(((I3011/60)/60)/24)+DATE(1970,1,1)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8302</v>
      </c>
      <c r="O3012" s="8">
        <f t="shared" si="188"/>
        <v>0.63291139240506333</v>
      </c>
      <c r="P3012" s="5">
        <f t="shared" si="189"/>
        <v>158</v>
      </c>
      <c r="Q3012" t="s">
        <v>8318</v>
      </c>
      <c r="R3012" t="s">
        <v>8358</v>
      </c>
      <c r="S3012" s="6">
        <f t="shared" si="190"/>
        <v>41996.832395833335</v>
      </c>
      <c r="T3012" s="7">
        <f t="shared" si="191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8302</v>
      </c>
      <c r="O3013" s="8">
        <f t="shared" si="188"/>
        <v>0.80862533692722371</v>
      </c>
      <c r="P3013" s="5">
        <f t="shared" si="189"/>
        <v>14.84</v>
      </c>
      <c r="Q3013" t="s">
        <v>8318</v>
      </c>
      <c r="R3013" t="s">
        <v>8358</v>
      </c>
      <c r="S3013" s="6">
        <f t="shared" si="190"/>
        <v>42334.468935185185</v>
      </c>
      <c r="T3013" s="7">
        <f t="shared" si="191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8302</v>
      </c>
      <c r="O3014" s="8">
        <f t="shared" si="188"/>
        <v>0.85378868729989332</v>
      </c>
      <c r="P3014" s="5">
        <f t="shared" si="189"/>
        <v>85.181818181818187</v>
      </c>
      <c r="Q3014" t="s">
        <v>8318</v>
      </c>
      <c r="R3014" t="s">
        <v>8358</v>
      </c>
      <c r="S3014" s="6">
        <f t="shared" si="190"/>
        <v>42024.702893518523</v>
      </c>
      <c r="T3014" s="7">
        <f t="shared" si="191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8302</v>
      </c>
      <c r="O3015" s="8">
        <f t="shared" si="188"/>
        <v>0.63710499490316008</v>
      </c>
      <c r="P3015" s="5">
        <f t="shared" si="189"/>
        <v>146.69158878504672</v>
      </c>
      <c r="Q3015" t="s">
        <v>8318</v>
      </c>
      <c r="R3015" t="s">
        <v>8358</v>
      </c>
      <c r="S3015" s="6">
        <f t="shared" si="190"/>
        <v>42146.836215277777</v>
      </c>
      <c r="T3015" s="7">
        <f t="shared" si="191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8302</v>
      </c>
      <c r="O3016" s="8">
        <f t="shared" si="188"/>
        <v>0.88414202857547042</v>
      </c>
      <c r="P3016" s="5">
        <f t="shared" si="189"/>
        <v>50.764811490125673</v>
      </c>
      <c r="Q3016" t="s">
        <v>8318</v>
      </c>
      <c r="R3016" t="s">
        <v>8358</v>
      </c>
      <c r="S3016" s="6">
        <f t="shared" si="190"/>
        <v>41920.123611111114</v>
      </c>
      <c r="T3016" s="7">
        <f t="shared" si="191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8302</v>
      </c>
      <c r="O3017" s="8">
        <f t="shared" si="188"/>
        <v>0.96921322690992018</v>
      </c>
      <c r="P3017" s="5">
        <f t="shared" si="189"/>
        <v>87.7</v>
      </c>
      <c r="Q3017" t="s">
        <v>8318</v>
      </c>
      <c r="R3017" t="s">
        <v>8358</v>
      </c>
      <c r="S3017" s="6">
        <f t="shared" si="190"/>
        <v>41785.72729166667</v>
      </c>
      <c r="T3017" s="7">
        <f t="shared" si="191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8302</v>
      </c>
      <c r="O3018" s="8">
        <f t="shared" si="188"/>
        <v>0.97454712221967443</v>
      </c>
      <c r="P3018" s="5">
        <f t="shared" si="189"/>
        <v>242.27777777777777</v>
      </c>
      <c r="Q3018" t="s">
        <v>8318</v>
      </c>
      <c r="R3018" t="s">
        <v>8358</v>
      </c>
      <c r="S3018" s="6">
        <f t="shared" si="190"/>
        <v>41778.548055555555</v>
      </c>
      <c r="T3018" s="7">
        <f t="shared" si="191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8302</v>
      </c>
      <c r="O3019" s="8">
        <f t="shared" si="188"/>
        <v>0.94481425810607689</v>
      </c>
      <c r="P3019" s="5">
        <f t="shared" si="189"/>
        <v>146.44654088050314</v>
      </c>
      <c r="Q3019" t="s">
        <v>8318</v>
      </c>
      <c r="R3019" t="s">
        <v>8358</v>
      </c>
      <c r="S3019" s="6">
        <f t="shared" si="190"/>
        <v>41841.850034722222</v>
      </c>
      <c r="T3019" s="7">
        <f t="shared" si="191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8302</v>
      </c>
      <c r="O3020" s="8">
        <f t="shared" si="188"/>
        <v>0.99290780141843971</v>
      </c>
      <c r="P3020" s="5">
        <f t="shared" si="189"/>
        <v>103.17073170731707</v>
      </c>
      <c r="Q3020" t="s">
        <v>8318</v>
      </c>
      <c r="R3020" t="s">
        <v>8358</v>
      </c>
      <c r="S3020" s="6">
        <f t="shared" si="190"/>
        <v>42163.29833333334</v>
      </c>
      <c r="T3020" s="7">
        <f t="shared" si="191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8302</v>
      </c>
      <c r="O3021" s="8">
        <f t="shared" si="188"/>
        <v>0.82485565026120433</v>
      </c>
      <c r="P3021" s="5">
        <f t="shared" si="189"/>
        <v>80.464601769911511</v>
      </c>
      <c r="Q3021" t="s">
        <v>8318</v>
      </c>
      <c r="R3021" t="s">
        <v>8358</v>
      </c>
      <c r="S3021" s="6">
        <f t="shared" si="190"/>
        <v>41758.833564814813</v>
      </c>
      <c r="T3021" s="7">
        <f t="shared" si="191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8302</v>
      </c>
      <c r="O3022" s="8">
        <f t="shared" si="188"/>
        <v>0.99431818181818177</v>
      </c>
      <c r="P3022" s="5">
        <f t="shared" si="189"/>
        <v>234.66666666666666</v>
      </c>
      <c r="Q3022" t="s">
        <v>8318</v>
      </c>
      <c r="R3022" t="s">
        <v>8358</v>
      </c>
      <c r="S3022" s="6">
        <f t="shared" si="190"/>
        <v>42170.846446759257</v>
      </c>
      <c r="T3022" s="7">
        <f t="shared" si="191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8302</v>
      </c>
      <c r="O3023" s="8">
        <f t="shared" si="188"/>
        <v>0.86190384983719592</v>
      </c>
      <c r="P3023" s="5">
        <f t="shared" si="189"/>
        <v>50.689320388349515</v>
      </c>
      <c r="Q3023" t="s">
        <v>8318</v>
      </c>
      <c r="R3023" t="s">
        <v>8358</v>
      </c>
      <c r="S3023" s="6">
        <f t="shared" si="190"/>
        <v>42660.618854166663</v>
      </c>
      <c r="T3023" s="7">
        <f t="shared" si="191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8302</v>
      </c>
      <c r="O3024" s="8">
        <f t="shared" si="188"/>
        <v>0.99127676447264079</v>
      </c>
      <c r="P3024" s="5">
        <f t="shared" si="189"/>
        <v>162.70967741935485</v>
      </c>
      <c r="Q3024" t="s">
        <v>8318</v>
      </c>
      <c r="R3024" t="s">
        <v>8358</v>
      </c>
      <c r="S3024" s="6">
        <f t="shared" si="190"/>
        <v>42564.95380787037</v>
      </c>
      <c r="T3024" s="7">
        <f t="shared" si="191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8302</v>
      </c>
      <c r="O3025" s="8">
        <f t="shared" si="188"/>
        <v>0.970873786407767</v>
      </c>
      <c r="P3025" s="5">
        <f t="shared" si="189"/>
        <v>120.16666666666667</v>
      </c>
      <c r="Q3025" t="s">
        <v>8318</v>
      </c>
      <c r="R3025" t="s">
        <v>8358</v>
      </c>
      <c r="S3025" s="6">
        <f t="shared" si="190"/>
        <v>42121.675763888896</v>
      </c>
      <c r="T3025" s="7">
        <f t="shared" si="191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8302</v>
      </c>
      <c r="O3026" s="8">
        <f t="shared" si="188"/>
        <v>0.40581121662202746</v>
      </c>
      <c r="P3026" s="5">
        <f t="shared" si="189"/>
        <v>67.697802197802204</v>
      </c>
      <c r="Q3026" t="s">
        <v>8318</v>
      </c>
      <c r="R3026" t="s">
        <v>8358</v>
      </c>
      <c r="S3026" s="6">
        <f t="shared" si="190"/>
        <v>41158.993923611109</v>
      </c>
      <c r="T3026" s="7">
        <f t="shared" si="191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8302</v>
      </c>
      <c r="O3027" s="8">
        <f t="shared" si="188"/>
        <v>0.33090668431502318</v>
      </c>
      <c r="P3027" s="5">
        <f t="shared" si="189"/>
        <v>52.103448275862071</v>
      </c>
      <c r="Q3027" t="s">
        <v>8318</v>
      </c>
      <c r="R3027" t="s">
        <v>8358</v>
      </c>
      <c r="S3027" s="6">
        <f t="shared" si="190"/>
        <v>41761.509409722225</v>
      </c>
      <c r="T3027" s="7">
        <f t="shared" si="191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8302</v>
      </c>
      <c r="O3028" s="8">
        <f t="shared" si="188"/>
        <v>0.69767441860465118</v>
      </c>
      <c r="P3028" s="5">
        <f t="shared" si="189"/>
        <v>51.6</v>
      </c>
      <c r="Q3028" t="s">
        <v>8318</v>
      </c>
      <c r="R3028" t="s">
        <v>8358</v>
      </c>
      <c r="S3028" s="6">
        <f t="shared" si="190"/>
        <v>42783.459398148145</v>
      </c>
      <c r="T3028" s="7">
        <f t="shared" si="191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8302</v>
      </c>
      <c r="O3029" s="8">
        <f t="shared" si="188"/>
        <v>0.76080340839926963</v>
      </c>
      <c r="P3029" s="5">
        <f t="shared" si="189"/>
        <v>164.3</v>
      </c>
      <c r="Q3029" t="s">
        <v>8318</v>
      </c>
      <c r="R3029" t="s">
        <v>8358</v>
      </c>
      <c r="S3029" s="6">
        <f t="shared" si="190"/>
        <v>42053.704293981486</v>
      </c>
      <c r="T3029" s="7">
        <f t="shared" si="191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8302</v>
      </c>
      <c r="O3030" s="8">
        <f t="shared" si="188"/>
        <v>0.5951672419950006</v>
      </c>
      <c r="P3030" s="5">
        <f t="shared" si="189"/>
        <v>84.858585858585855</v>
      </c>
      <c r="Q3030" t="s">
        <v>8318</v>
      </c>
      <c r="R3030" t="s">
        <v>8358</v>
      </c>
      <c r="S3030" s="6">
        <f t="shared" si="190"/>
        <v>42567.264178240745</v>
      </c>
      <c r="T3030" s="7">
        <f t="shared" si="191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8302</v>
      </c>
      <c r="O3031" s="8">
        <f t="shared" si="188"/>
        <v>0.9117709631340607</v>
      </c>
      <c r="P3031" s="5">
        <f t="shared" si="189"/>
        <v>94.548850574712645</v>
      </c>
      <c r="Q3031" t="s">
        <v>8318</v>
      </c>
      <c r="R3031" t="s">
        <v>8358</v>
      </c>
      <c r="S3031" s="6">
        <f t="shared" si="190"/>
        <v>41932.708877314813</v>
      </c>
      <c r="T3031" s="7">
        <f t="shared" si="191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8302</v>
      </c>
      <c r="O3032" s="8">
        <f t="shared" si="188"/>
        <v>0.93733261917514732</v>
      </c>
      <c r="P3032" s="5">
        <f t="shared" si="189"/>
        <v>45.536585365853661</v>
      </c>
      <c r="Q3032" t="s">
        <v>8318</v>
      </c>
      <c r="R3032" t="s">
        <v>8358</v>
      </c>
      <c r="S3032" s="6">
        <f t="shared" si="190"/>
        <v>42233.747349537036</v>
      </c>
      <c r="T3032" s="7">
        <f t="shared" si="191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8302</v>
      </c>
      <c r="O3033" s="8">
        <f t="shared" si="188"/>
        <v>1</v>
      </c>
      <c r="P3033" s="5">
        <f t="shared" si="189"/>
        <v>51.724137931034484</v>
      </c>
      <c r="Q3033" t="s">
        <v>8318</v>
      </c>
      <c r="R3033" t="s">
        <v>8358</v>
      </c>
      <c r="S3033" s="6">
        <f t="shared" si="190"/>
        <v>42597.882488425923</v>
      </c>
      <c r="T3033" s="7">
        <f t="shared" si="191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8302</v>
      </c>
      <c r="O3034" s="8">
        <f t="shared" si="188"/>
        <v>0.78616352201257866</v>
      </c>
      <c r="P3034" s="5">
        <f t="shared" si="189"/>
        <v>50.88</v>
      </c>
      <c r="Q3034" t="s">
        <v>8318</v>
      </c>
      <c r="R3034" t="s">
        <v>8358</v>
      </c>
      <c r="S3034" s="6">
        <f t="shared" si="190"/>
        <v>42228.044664351852</v>
      </c>
      <c r="T3034" s="7">
        <f t="shared" si="191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8302</v>
      </c>
      <c r="O3035" s="8">
        <f t="shared" si="188"/>
        <v>0.68243858052775253</v>
      </c>
      <c r="P3035" s="5">
        <f t="shared" si="189"/>
        <v>191.13043478260869</v>
      </c>
      <c r="Q3035" t="s">
        <v>8318</v>
      </c>
      <c r="R3035" t="s">
        <v>8358</v>
      </c>
      <c r="S3035" s="6">
        <f t="shared" si="190"/>
        <v>42570.110243055555</v>
      </c>
      <c r="T3035" s="7">
        <f t="shared" si="191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8302</v>
      </c>
      <c r="O3036" s="8">
        <f t="shared" si="188"/>
        <v>0.88860453543754891</v>
      </c>
      <c r="P3036" s="5">
        <f t="shared" si="189"/>
        <v>89.314285714285717</v>
      </c>
      <c r="Q3036" t="s">
        <v>8318</v>
      </c>
      <c r="R3036" t="s">
        <v>8358</v>
      </c>
      <c r="S3036" s="6">
        <f t="shared" si="190"/>
        <v>42644.535358796296</v>
      </c>
      <c r="T3036" s="7">
        <f t="shared" si="191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8302</v>
      </c>
      <c r="O3037" s="8">
        <f t="shared" si="188"/>
        <v>0.91922883319342674</v>
      </c>
      <c r="P3037" s="5">
        <f t="shared" si="189"/>
        <v>88.588631921824103</v>
      </c>
      <c r="Q3037" t="s">
        <v>8318</v>
      </c>
      <c r="R3037" t="s">
        <v>8358</v>
      </c>
      <c r="S3037" s="6">
        <f t="shared" si="190"/>
        <v>41368.560289351852</v>
      </c>
      <c r="T3037" s="7">
        <f t="shared" si="191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8302</v>
      </c>
      <c r="O3038" s="8">
        <f t="shared" si="188"/>
        <v>0.78906669191680079</v>
      </c>
      <c r="P3038" s="5">
        <f t="shared" si="189"/>
        <v>96.300911854103347</v>
      </c>
      <c r="Q3038" t="s">
        <v>8318</v>
      </c>
      <c r="R3038" t="s">
        <v>8358</v>
      </c>
      <c r="S3038" s="6">
        <f t="shared" si="190"/>
        <v>41466.785231481481</v>
      </c>
      <c r="T3038" s="7">
        <f t="shared" si="191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8302</v>
      </c>
      <c r="O3039" s="8">
        <f t="shared" si="188"/>
        <v>0.46904315196998125</v>
      </c>
      <c r="P3039" s="5">
        <f t="shared" si="189"/>
        <v>33.3125</v>
      </c>
      <c r="Q3039" t="s">
        <v>8318</v>
      </c>
      <c r="R3039" t="s">
        <v>8358</v>
      </c>
      <c r="S3039" s="6">
        <f t="shared" si="190"/>
        <v>40378.893206018518</v>
      </c>
      <c r="T3039" s="7">
        <f t="shared" si="191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8302</v>
      </c>
      <c r="O3040" s="8">
        <f t="shared" si="188"/>
        <v>0.99502487562189057</v>
      </c>
      <c r="P3040" s="5">
        <f t="shared" si="189"/>
        <v>37.222222222222221</v>
      </c>
      <c r="Q3040" t="s">
        <v>8318</v>
      </c>
      <c r="R3040" t="s">
        <v>8358</v>
      </c>
      <c r="S3040" s="6">
        <f t="shared" si="190"/>
        <v>42373.252280092594</v>
      </c>
      <c r="T3040" s="7">
        <f t="shared" si="191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8302</v>
      </c>
      <c r="O3041" s="8">
        <f t="shared" si="188"/>
        <v>0.9198455763246467</v>
      </c>
      <c r="P3041" s="5">
        <f t="shared" si="189"/>
        <v>92.130423728813554</v>
      </c>
      <c r="Q3041" t="s">
        <v>8318</v>
      </c>
      <c r="R3041" t="s">
        <v>8358</v>
      </c>
      <c r="S3041" s="6">
        <f t="shared" si="190"/>
        <v>41610.794421296298</v>
      </c>
      <c r="T3041" s="7">
        <f t="shared" si="191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8302</v>
      </c>
      <c r="O3042" s="8">
        <f t="shared" si="188"/>
        <v>0.93023255813953487</v>
      </c>
      <c r="P3042" s="5">
        <f t="shared" si="189"/>
        <v>76.785714285714292</v>
      </c>
      <c r="Q3042" t="s">
        <v>8318</v>
      </c>
      <c r="R3042" t="s">
        <v>8358</v>
      </c>
      <c r="S3042" s="6">
        <f t="shared" si="190"/>
        <v>42177.791909722218</v>
      </c>
      <c r="T3042" s="7">
        <f t="shared" si="191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8302</v>
      </c>
      <c r="O3043" s="8">
        <f t="shared" si="188"/>
        <v>0.90512540894220284</v>
      </c>
      <c r="P3043" s="5">
        <f t="shared" si="189"/>
        <v>96.526315789473685</v>
      </c>
      <c r="Q3043" t="s">
        <v>8318</v>
      </c>
      <c r="R3043" t="s">
        <v>8358</v>
      </c>
      <c r="S3043" s="6">
        <f t="shared" si="190"/>
        <v>42359.868611111116</v>
      </c>
      <c r="T3043" s="7">
        <f t="shared" si="191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8302</v>
      </c>
      <c r="O3044" s="8">
        <f t="shared" si="188"/>
        <v>0.78125</v>
      </c>
      <c r="P3044" s="5">
        <f t="shared" si="189"/>
        <v>51.891891891891895</v>
      </c>
      <c r="Q3044" t="s">
        <v>8318</v>
      </c>
      <c r="R3044" t="s">
        <v>8358</v>
      </c>
      <c r="S3044" s="6">
        <f t="shared" si="190"/>
        <v>42253.688043981485</v>
      </c>
      <c r="T3044" s="7">
        <f t="shared" si="191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8302</v>
      </c>
      <c r="O3045" s="8">
        <f t="shared" si="188"/>
        <v>0.9090358160111508</v>
      </c>
      <c r="P3045" s="5">
        <f t="shared" si="189"/>
        <v>128.9140625</v>
      </c>
      <c r="Q3045" t="s">
        <v>8318</v>
      </c>
      <c r="R3045" t="s">
        <v>8358</v>
      </c>
      <c r="S3045" s="6">
        <f t="shared" si="190"/>
        <v>42083.070590277777</v>
      </c>
      <c r="T3045" s="7">
        <f t="shared" si="191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8302</v>
      </c>
      <c r="O3046" s="8">
        <f t="shared" si="188"/>
        <v>0.91456443868607573</v>
      </c>
      <c r="P3046" s="5">
        <f t="shared" si="189"/>
        <v>84.108974358974365</v>
      </c>
      <c r="Q3046" t="s">
        <v>8318</v>
      </c>
      <c r="R3046" t="s">
        <v>8358</v>
      </c>
      <c r="S3046" s="6">
        <f t="shared" si="190"/>
        <v>42387.7268287037</v>
      </c>
      <c r="T3046" s="7">
        <f t="shared" si="191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8302</v>
      </c>
      <c r="O3047" s="8">
        <f t="shared" si="188"/>
        <v>0.75354259211116259</v>
      </c>
      <c r="P3047" s="5">
        <f t="shared" si="189"/>
        <v>82.941562500000003</v>
      </c>
      <c r="Q3047" t="s">
        <v>8318</v>
      </c>
      <c r="R3047" t="s">
        <v>8358</v>
      </c>
      <c r="S3047" s="6">
        <f t="shared" si="190"/>
        <v>41843.155729166669</v>
      </c>
      <c r="T3047" s="7">
        <f t="shared" si="191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8302</v>
      </c>
      <c r="O3048" s="8">
        <f t="shared" si="188"/>
        <v>0.52397691848510974</v>
      </c>
      <c r="P3048" s="5">
        <f t="shared" si="189"/>
        <v>259.94827586206895</v>
      </c>
      <c r="Q3048" t="s">
        <v>8318</v>
      </c>
      <c r="R3048" t="s">
        <v>8358</v>
      </c>
      <c r="S3048" s="6">
        <f t="shared" si="190"/>
        <v>41862.803078703706</v>
      </c>
      <c r="T3048" s="7">
        <f t="shared" si="191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8302</v>
      </c>
      <c r="O3049" s="8">
        <f t="shared" si="188"/>
        <v>0.67114093959731547</v>
      </c>
      <c r="P3049" s="5">
        <f t="shared" si="189"/>
        <v>37.25</v>
      </c>
      <c r="Q3049" t="s">
        <v>8318</v>
      </c>
      <c r="R3049" t="s">
        <v>8358</v>
      </c>
      <c r="S3049" s="6">
        <f t="shared" si="190"/>
        <v>42443.989050925928</v>
      </c>
      <c r="T3049" s="7">
        <f t="shared" si="191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8302</v>
      </c>
      <c r="O3050" s="8">
        <f t="shared" si="188"/>
        <v>0.60096153846153844</v>
      </c>
      <c r="P3050" s="5">
        <f t="shared" si="189"/>
        <v>177.02127659574469</v>
      </c>
      <c r="Q3050" t="s">
        <v>8318</v>
      </c>
      <c r="R3050" t="s">
        <v>8358</v>
      </c>
      <c r="S3050" s="6">
        <f t="shared" si="190"/>
        <v>41975.901180555549</v>
      </c>
      <c r="T3050" s="7">
        <f t="shared" si="191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8302</v>
      </c>
      <c r="O3051" s="8">
        <f t="shared" si="188"/>
        <v>0.9375</v>
      </c>
      <c r="P3051" s="5">
        <f t="shared" si="189"/>
        <v>74.074074074074076</v>
      </c>
      <c r="Q3051" t="s">
        <v>8318</v>
      </c>
      <c r="R3051" t="s">
        <v>8358</v>
      </c>
      <c r="S3051" s="6">
        <f t="shared" si="190"/>
        <v>42139.014525462961</v>
      </c>
      <c r="T3051" s="7">
        <f t="shared" si="191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8302</v>
      </c>
      <c r="O3052" s="8">
        <f t="shared" si="188"/>
        <v>0.94339622641509435</v>
      </c>
      <c r="P3052" s="5">
        <f t="shared" si="189"/>
        <v>70.666666666666671</v>
      </c>
      <c r="Q3052" t="s">
        <v>8318</v>
      </c>
      <c r="R3052" t="s">
        <v>8358</v>
      </c>
      <c r="S3052" s="6">
        <f t="shared" si="190"/>
        <v>42465.16851851852</v>
      </c>
      <c r="T3052" s="7">
        <f t="shared" si="191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8302</v>
      </c>
      <c r="O3053" s="8">
        <f t="shared" si="188"/>
        <v>4.2321644498186215</v>
      </c>
      <c r="P3053" s="5">
        <f t="shared" si="189"/>
        <v>23.62857142857143</v>
      </c>
      <c r="Q3053" t="s">
        <v>8318</v>
      </c>
      <c r="R3053" t="s">
        <v>8358</v>
      </c>
      <c r="S3053" s="6">
        <f t="shared" si="190"/>
        <v>42744.416030092587</v>
      </c>
      <c r="T3053" s="7">
        <f t="shared" si="191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8302</v>
      </c>
      <c r="O3054" s="8">
        <f t="shared" si="188"/>
        <v>666.66666666666663</v>
      </c>
      <c r="P3054" s="5">
        <f t="shared" si="189"/>
        <v>37.5</v>
      </c>
      <c r="Q3054" t="s">
        <v>8318</v>
      </c>
      <c r="R3054" t="s">
        <v>8358</v>
      </c>
      <c r="S3054" s="6">
        <f t="shared" si="190"/>
        <v>42122.670069444444</v>
      </c>
      <c r="T3054" s="7">
        <f t="shared" si="191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8302</v>
      </c>
      <c r="O3055" s="8">
        <f t="shared" si="188"/>
        <v>250</v>
      </c>
      <c r="P3055" s="5">
        <f t="shared" si="189"/>
        <v>13.333333333333334</v>
      </c>
      <c r="Q3055" t="s">
        <v>8318</v>
      </c>
      <c r="R3055" t="s">
        <v>8358</v>
      </c>
      <c r="S3055" s="6">
        <f t="shared" si="190"/>
        <v>41862.761724537035</v>
      </c>
      <c r="T3055" s="7">
        <f t="shared" si="191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8302</v>
      </c>
      <c r="O3056" s="8" t="e">
        <f t="shared" si="188"/>
        <v>#DIV/0!</v>
      </c>
      <c r="P3056" s="5" t="e">
        <f t="shared" si="189"/>
        <v>#DIV/0!</v>
      </c>
      <c r="Q3056" t="s">
        <v>8318</v>
      </c>
      <c r="R3056" t="s">
        <v>8358</v>
      </c>
      <c r="S3056" s="6">
        <f t="shared" si="190"/>
        <v>42027.832800925928</v>
      </c>
      <c r="T3056" s="7">
        <f t="shared" si="191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8302</v>
      </c>
      <c r="O3057" s="8">
        <f t="shared" si="188"/>
        <v>20000</v>
      </c>
      <c r="P3057" s="5">
        <f t="shared" si="189"/>
        <v>1</v>
      </c>
      <c r="Q3057" t="s">
        <v>8318</v>
      </c>
      <c r="R3057" t="s">
        <v>8358</v>
      </c>
      <c r="S3057" s="6">
        <f t="shared" si="190"/>
        <v>41953.95821759259</v>
      </c>
      <c r="T3057" s="7">
        <f t="shared" si="191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8302</v>
      </c>
      <c r="O3058" s="8" t="e">
        <f t="shared" si="188"/>
        <v>#DIV/0!</v>
      </c>
      <c r="P3058" s="5" t="e">
        <f t="shared" si="189"/>
        <v>#DIV/0!</v>
      </c>
      <c r="Q3058" t="s">
        <v>8318</v>
      </c>
      <c r="R3058" t="s">
        <v>8358</v>
      </c>
      <c r="S3058" s="6">
        <f t="shared" si="190"/>
        <v>41851.636388888888</v>
      </c>
      <c r="T3058" s="7">
        <f t="shared" si="191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8302</v>
      </c>
      <c r="O3059" s="8" t="e">
        <f t="shared" si="188"/>
        <v>#DIV/0!</v>
      </c>
      <c r="P3059" s="5" t="e">
        <f t="shared" si="189"/>
        <v>#DIV/0!</v>
      </c>
      <c r="Q3059" t="s">
        <v>8318</v>
      </c>
      <c r="R3059" t="s">
        <v>8358</v>
      </c>
      <c r="S3059" s="6">
        <f t="shared" si="190"/>
        <v>42433.650590277779</v>
      </c>
      <c r="T3059" s="7">
        <f t="shared" si="191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8302</v>
      </c>
      <c r="O3060" s="8">
        <f t="shared" si="188"/>
        <v>6000</v>
      </c>
      <c r="P3060" s="5">
        <f t="shared" si="189"/>
        <v>1</v>
      </c>
      <c r="Q3060" t="s">
        <v>8318</v>
      </c>
      <c r="R3060" t="s">
        <v>8358</v>
      </c>
      <c r="S3060" s="6">
        <f t="shared" si="190"/>
        <v>42460.374305555553</v>
      </c>
      <c r="T3060" s="7">
        <f t="shared" si="191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8302</v>
      </c>
      <c r="O3061" s="8">
        <f t="shared" si="188"/>
        <v>33.259423503325941</v>
      </c>
      <c r="P3061" s="5">
        <f t="shared" si="189"/>
        <v>41</v>
      </c>
      <c r="Q3061" t="s">
        <v>8318</v>
      </c>
      <c r="R3061" t="s">
        <v>8358</v>
      </c>
      <c r="S3061" s="6">
        <f t="shared" si="190"/>
        <v>41829.935717592591</v>
      </c>
      <c r="T3061" s="7">
        <f t="shared" si="191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8302</v>
      </c>
      <c r="O3062" s="8">
        <f t="shared" si="188"/>
        <v>656.71641791044772</v>
      </c>
      <c r="P3062" s="5">
        <f t="shared" si="189"/>
        <v>55.833333333333336</v>
      </c>
      <c r="Q3062" t="s">
        <v>8318</v>
      </c>
      <c r="R3062" t="s">
        <v>8358</v>
      </c>
      <c r="S3062" s="6">
        <f t="shared" si="190"/>
        <v>42245.274699074071</v>
      </c>
      <c r="T3062" s="7">
        <f t="shared" si="191"/>
        <v>42275.274699074071</v>
      </c>
    </row>
    <row r="3063" spans="1:20" ht="15.7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8302</v>
      </c>
      <c r="O3063" s="8" t="e">
        <f t="shared" si="188"/>
        <v>#DIV/0!</v>
      </c>
      <c r="P3063" s="5" t="e">
        <f t="shared" si="189"/>
        <v>#DIV/0!</v>
      </c>
      <c r="Q3063" t="s">
        <v>8318</v>
      </c>
      <c r="R3063" t="s">
        <v>8358</v>
      </c>
      <c r="S3063" s="6">
        <f t="shared" si="190"/>
        <v>41834.784120370372</v>
      </c>
      <c r="T3063" s="7">
        <f t="shared" si="191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8302</v>
      </c>
      <c r="O3064" s="8">
        <f t="shared" si="188"/>
        <v>1.4961101137043686</v>
      </c>
      <c r="P3064" s="5">
        <f t="shared" si="189"/>
        <v>99.761194029850742</v>
      </c>
      <c r="Q3064" t="s">
        <v>8318</v>
      </c>
      <c r="R3064" t="s">
        <v>8358</v>
      </c>
      <c r="S3064" s="6">
        <f t="shared" si="190"/>
        <v>42248.535787037035</v>
      </c>
      <c r="T3064" s="7">
        <f t="shared" si="191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8302</v>
      </c>
      <c r="O3065" s="8">
        <f t="shared" si="188"/>
        <v>5.1107325383304945</v>
      </c>
      <c r="P3065" s="5">
        <f t="shared" si="189"/>
        <v>25.521739130434781</v>
      </c>
      <c r="Q3065" t="s">
        <v>8318</v>
      </c>
      <c r="R3065" t="s">
        <v>8358</v>
      </c>
      <c r="S3065" s="6">
        <f t="shared" si="190"/>
        <v>42630.922893518517</v>
      </c>
      <c r="T3065" s="7">
        <f t="shared" si="191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8302</v>
      </c>
      <c r="O3066" s="8">
        <f t="shared" si="188"/>
        <v>8.8537362767087711</v>
      </c>
      <c r="P3066" s="5">
        <f t="shared" si="189"/>
        <v>117.65277777777777</v>
      </c>
      <c r="Q3066" t="s">
        <v>8318</v>
      </c>
      <c r="R3066" t="s">
        <v>8358</v>
      </c>
      <c r="S3066" s="6">
        <f t="shared" si="190"/>
        <v>42299.130162037036</v>
      </c>
      <c r="T3066" s="7">
        <f t="shared" si="191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8302</v>
      </c>
      <c r="O3067" s="8">
        <f t="shared" si="188"/>
        <v>2500</v>
      </c>
      <c r="P3067" s="5">
        <f t="shared" si="189"/>
        <v>5</v>
      </c>
      <c r="Q3067" t="s">
        <v>8318</v>
      </c>
      <c r="R3067" t="s">
        <v>8358</v>
      </c>
      <c r="S3067" s="6">
        <f t="shared" si="190"/>
        <v>41825.055231481485</v>
      </c>
      <c r="T3067" s="7">
        <f t="shared" si="191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8302</v>
      </c>
      <c r="O3068" s="8">
        <f t="shared" si="188"/>
        <v>8.34326579261025</v>
      </c>
      <c r="P3068" s="5">
        <f t="shared" si="189"/>
        <v>2796.6666666666665</v>
      </c>
      <c r="Q3068" t="s">
        <v>8318</v>
      </c>
      <c r="R3068" t="s">
        <v>8358</v>
      </c>
      <c r="S3068" s="6">
        <f t="shared" si="190"/>
        <v>42531.228437500002</v>
      </c>
      <c r="T3068" s="7">
        <f t="shared" si="191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8302</v>
      </c>
      <c r="O3069" s="8">
        <f t="shared" si="188"/>
        <v>40</v>
      </c>
      <c r="P3069" s="5">
        <f t="shared" si="189"/>
        <v>200</v>
      </c>
      <c r="Q3069" t="s">
        <v>8318</v>
      </c>
      <c r="R3069" t="s">
        <v>8358</v>
      </c>
      <c r="S3069" s="6">
        <f t="shared" si="190"/>
        <v>42226.938414351855</v>
      </c>
      <c r="T3069" s="7">
        <f t="shared" si="191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8302</v>
      </c>
      <c r="O3070" s="8">
        <f t="shared" si="188"/>
        <v>1428.5714285714287</v>
      </c>
      <c r="P3070" s="5">
        <f t="shared" si="189"/>
        <v>87.5</v>
      </c>
      <c r="Q3070" t="s">
        <v>8318</v>
      </c>
      <c r="R3070" t="s">
        <v>8358</v>
      </c>
      <c r="S3070" s="6">
        <f t="shared" si="190"/>
        <v>42263.691574074073</v>
      </c>
      <c r="T3070" s="7">
        <f t="shared" si="191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8302</v>
      </c>
      <c r="O3071" s="8">
        <f t="shared" si="188"/>
        <v>7.0921985815602833</v>
      </c>
      <c r="P3071" s="5">
        <f t="shared" si="189"/>
        <v>20.142857142857142</v>
      </c>
      <c r="Q3071" t="s">
        <v>8318</v>
      </c>
      <c r="R3071" t="s">
        <v>8358</v>
      </c>
      <c r="S3071" s="6">
        <f t="shared" si="190"/>
        <v>41957.833726851852</v>
      </c>
      <c r="T3071" s="7">
        <f t="shared" si="191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8302</v>
      </c>
      <c r="O3072" s="8">
        <f t="shared" si="188"/>
        <v>29.940119760479043</v>
      </c>
      <c r="P3072" s="5">
        <f t="shared" si="189"/>
        <v>20.875</v>
      </c>
      <c r="Q3072" t="s">
        <v>8318</v>
      </c>
      <c r="R3072" t="s">
        <v>8358</v>
      </c>
      <c r="S3072" s="6">
        <f t="shared" si="190"/>
        <v>42690.733437499999</v>
      </c>
      <c r="T3072" s="7">
        <f t="shared" si="191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8302</v>
      </c>
      <c r="O3073" s="8">
        <f t="shared" si="188"/>
        <v>1.6729401923881222</v>
      </c>
      <c r="P3073" s="5">
        <f t="shared" si="189"/>
        <v>61.307692307692307</v>
      </c>
      <c r="Q3073" t="s">
        <v>8318</v>
      </c>
      <c r="R3073" t="s">
        <v>8358</v>
      </c>
      <c r="S3073" s="6">
        <f t="shared" si="190"/>
        <v>42097.732418981483</v>
      </c>
      <c r="T3073" s="7">
        <f t="shared" si="191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8302</v>
      </c>
      <c r="O3074" s="8">
        <f t="shared" si="188"/>
        <v>6000</v>
      </c>
      <c r="P3074" s="5">
        <f t="shared" si="189"/>
        <v>1</v>
      </c>
      <c r="Q3074" t="s">
        <v>8318</v>
      </c>
      <c r="R3074" t="s">
        <v>8358</v>
      </c>
      <c r="S3074" s="6">
        <f t="shared" si="190"/>
        <v>42658.690532407403</v>
      </c>
      <c r="T3074" s="7">
        <f t="shared" si="191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8302</v>
      </c>
      <c r="O3075" s="8">
        <f t="shared" ref="O3075:O3138" si="192">D3075/E3075</f>
        <v>4341.0852713178292</v>
      </c>
      <c r="P3075" s="5">
        <f t="shared" ref="P3075:P3138" si="193">E3075/L3075</f>
        <v>92.142857142857139</v>
      </c>
      <c r="Q3075" t="s">
        <v>8318</v>
      </c>
      <c r="R3075" t="s">
        <v>8358</v>
      </c>
      <c r="S3075" s="6">
        <f t="shared" ref="S3075:S3138" si="194">(((J3075/60)/60)/24)+DATE(1970,1,1)</f>
        <v>42111.684027777781</v>
      </c>
      <c r="T3075" s="7">
        <f t="shared" ref="T3075:T3138" si="195">(((I3075/60)/60)/24)+DATE(1970,1,1)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8302</v>
      </c>
      <c r="O3076" s="8">
        <f t="shared" si="192"/>
        <v>1136.3636363636363</v>
      </c>
      <c r="P3076" s="5">
        <f t="shared" si="193"/>
        <v>7.333333333333333</v>
      </c>
      <c r="Q3076" t="s">
        <v>8318</v>
      </c>
      <c r="R3076" t="s">
        <v>8358</v>
      </c>
      <c r="S3076" s="6">
        <f t="shared" si="194"/>
        <v>42409.571284722217</v>
      </c>
      <c r="T3076" s="7">
        <f t="shared" si="195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8302</v>
      </c>
      <c r="O3077" s="8">
        <f t="shared" si="192"/>
        <v>11.574074074074074</v>
      </c>
      <c r="P3077" s="5">
        <f t="shared" si="193"/>
        <v>64.8</v>
      </c>
      <c r="Q3077" t="s">
        <v>8318</v>
      </c>
      <c r="R3077" t="s">
        <v>8358</v>
      </c>
      <c r="S3077" s="6">
        <f t="shared" si="194"/>
        <v>42551.102314814809</v>
      </c>
      <c r="T3077" s="7">
        <f t="shared" si="195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8302</v>
      </c>
      <c r="O3078" s="8">
        <f t="shared" si="192"/>
        <v>6.6401062416998675</v>
      </c>
      <c r="P3078" s="5">
        <f t="shared" si="193"/>
        <v>30.12</v>
      </c>
      <c r="Q3078" t="s">
        <v>8318</v>
      </c>
      <c r="R3078" t="s">
        <v>8358</v>
      </c>
      <c r="S3078" s="6">
        <f t="shared" si="194"/>
        <v>42226.651886574073</v>
      </c>
      <c r="T3078" s="7">
        <f t="shared" si="195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8302</v>
      </c>
      <c r="O3079" s="8">
        <f t="shared" si="192"/>
        <v>209.52380952380952</v>
      </c>
      <c r="P3079" s="5">
        <f t="shared" si="193"/>
        <v>52.5</v>
      </c>
      <c r="Q3079" t="s">
        <v>8318</v>
      </c>
      <c r="R3079" t="s">
        <v>8358</v>
      </c>
      <c r="S3079" s="6">
        <f t="shared" si="194"/>
        <v>42766.956921296296</v>
      </c>
      <c r="T3079" s="7">
        <f t="shared" si="195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8302</v>
      </c>
      <c r="O3080" s="8">
        <f t="shared" si="192"/>
        <v>845.07042253521126</v>
      </c>
      <c r="P3080" s="5">
        <f t="shared" si="193"/>
        <v>23.666666666666668</v>
      </c>
      <c r="Q3080" t="s">
        <v>8318</v>
      </c>
      <c r="R3080" t="s">
        <v>8358</v>
      </c>
      <c r="S3080" s="6">
        <f t="shared" si="194"/>
        <v>42031.138831018514</v>
      </c>
      <c r="T3080" s="7">
        <f t="shared" si="195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8302</v>
      </c>
      <c r="O3081" s="8">
        <f t="shared" si="192"/>
        <v>118.80153215749154</v>
      </c>
      <c r="P3081" s="5">
        <f t="shared" si="193"/>
        <v>415.77777777777777</v>
      </c>
      <c r="Q3081" t="s">
        <v>8318</v>
      </c>
      <c r="R3081" t="s">
        <v>8358</v>
      </c>
      <c r="S3081" s="6">
        <f t="shared" si="194"/>
        <v>42055.713368055556</v>
      </c>
      <c r="T3081" s="7">
        <f t="shared" si="195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8302</v>
      </c>
      <c r="O3082" s="8">
        <f t="shared" si="192"/>
        <v>5319.1489361702124</v>
      </c>
      <c r="P3082" s="5">
        <f t="shared" si="193"/>
        <v>53.714285714285715</v>
      </c>
      <c r="Q3082" t="s">
        <v>8318</v>
      </c>
      <c r="R3082" t="s">
        <v>8358</v>
      </c>
      <c r="S3082" s="6">
        <f t="shared" si="194"/>
        <v>41940.028287037036</v>
      </c>
      <c r="T3082" s="7">
        <f t="shared" si="195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8302</v>
      </c>
      <c r="O3083" s="8">
        <f t="shared" si="192"/>
        <v>475.51117451260103</v>
      </c>
      <c r="P3083" s="5">
        <f t="shared" si="193"/>
        <v>420.6</v>
      </c>
      <c r="Q3083" t="s">
        <v>8318</v>
      </c>
      <c r="R3083" t="s">
        <v>8358</v>
      </c>
      <c r="S3083" s="6">
        <f t="shared" si="194"/>
        <v>42237.181608796294</v>
      </c>
      <c r="T3083" s="7">
        <f t="shared" si="195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8302</v>
      </c>
      <c r="O3084" s="8" t="e">
        <f t="shared" si="192"/>
        <v>#DIV/0!</v>
      </c>
      <c r="P3084" s="5" t="e">
        <f t="shared" si="193"/>
        <v>#DIV/0!</v>
      </c>
      <c r="Q3084" t="s">
        <v>8318</v>
      </c>
      <c r="R3084" t="s">
        <v>8358</v>
      </c>
      <c r="S3084" s="6">
        <f t="shared" si="194"/>
        <v>42293.922986111109</v>
      </c>
      <c r="T3084" s="7">
        <f t="shared" si="195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8302</v>
      </c>
      <c r="O3085" s="8">
        <f t="shared" si="192"/>
        <v>357.14285714285717</v>
      </c>
      <c r="P3085" s="5">
        <f t="shared" si="193"/>
        <v>18.666666666666668</v>
      </c>
      <c r="Q3085" t="s">
        <v>8318</v>
      </c>
      <c r="R3085" t="s">
        <v>8358</v>
      </c>
      <c r="S3085" s="6">
        <f t="shared" si="194"/>
        <v>41853.563402777778</v>
      </c>
      <c r="T3085" s="7">
        <f t="shared" si="195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8302</v>
      </c>
      <c r="O3086" s="8">
        <f t="shared" si="192"/>
        <v>8.6361702127659576</v>
      </c>
      <c r="P3086" s="5">
        <f t="shared" si="193"/>
        <v>78.333333333333329</v>
      </c>
      <c r="Q3086" t="s">
        <v>8318</v>
      </c>
      <c r="R3086" t="s">
        <v>8358</v>
      </c>
      <c r="S3086" s="6">
        <f t="shared" si="194"/>
        <v>42100.723738425921</v>
      </c>
      <c r="T3086" s="7">
        <f t="shared" si="195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8302</v>
      </c>
      <c r="O3087" s="8">
        <f t="shared" si="192"/>
        <v>40.983606557377051</v>
      </c>
      <c r="P3087" s="5">
        <f t="shared" si="193"/>
        <v>67.777777777777771</v>
      </c>
      <c r="Q3087" t="s">
        <v>8318</v>
      </c>
      <c r="R3087" t="s">
        <v>8358</v>
      </c>
      <c r="S3087" s="6">
        <f t="shared" si="194"/>
        <v>42246.883784722217</v>
      </c>
      <c r="T3087" s="7">
        <f t="shared" si="195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8302</v>
      </c>
      <c r="O3088" s="8">
        <f t="shared" si="192"/>
        <v>400</v>
      </c>
      <c r="P3088" s="5">
        <f t="shared" si="193"/>
        <v>16.666666666666668</v>
      </c>
      <c r="Q3088" t="s">
        <v>8318</v>
      </c>
      <c r="R3088" t="s">
        <v>8358</v>
      </c>
      <c r="S3088" s="6">
        <f t="shared" si="194"/>
        <v>42173.67082175926</v>
      </c>
      <c r="T3088" s="7">
        <f t="shared" si="195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8302</v>
      </c>
      <c r="O3089" s="8">
        <f t="shared" si="192"/>
        <v>160</v>
      </c>
      <c r="P3089" s="5">
        <f t="shared" si="193"/>
        <v>62.5</v>
      </c>
      <c r="Q3089" t="s">
        <v>8318</v>
      </c>
      <c r="R3089" t="s">
        <v>8358</v>
      </c>
      <c r="S3089" s="6">
        <f t="shared" si="194"/>
        <v>42665.150347222225</v>
      </c>
      <c r="T3089" s="7">
        <f t="shared" si="195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8302</v>
      </c>
      <c r="O3090" s="8">
        <f t="shared" si="192"/>
        <v>515.8730158730159</v>
      </c>
      <c r="P3090" s="5">
        <f t="shared" si="193"/>
        <v>42</v>
      </c>
      <c r="Q3090" t="s">
        <v>8318</v>
      </c>
      <c r="R3090" t="s">
        <v>8358</v>
      </c>
      <c r="S3090" s="6">
        <f t="shared" si="194"/>
        <v>41981.57230324074</v>
      </c>
      <c r="T3090" s="7">
        <f t="shared" si="195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8302</v>
      </c>
      <c r="O3091" s="8">
        <f t="shared" si="192"/>
        <v>4.2705842159207377</v>
      </c>
      <c r="P3091" s="5">
        <f t="shared" si="193"/>
        <v>130.0888888888889</v>
      </c>
      <c r="Q3091" t="s">
        <v>8318</v>
      </c>
      <c r="R3091" t="s">
        <v>8358</v>
      </c>
      <c r="S3091" s="6">
        <f t="shared" si="194"/>
        <v>42528.542627314819</v>
      </c>
      <c r="T3091" s="7">
        <f t="shared" si="195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8302</v>
      </c>
      <c r="O3092" s="8">
        <f t="shared" si="192"/>
        <v>19.681595521343596</v>
      </c>
      <c r="P3092" s="5">
        <f t="shared" si="193"/>
        <v>1270.2222222222222</v>
      </c>
      <c r="Q3092" t="s">
        <v>8318</v>
      </c>
      <c r="R3092" t="s">
        <v>8358</v>
      </c>
      <c r="S3092" s="6">
        <f t="shared" si="194"/>
        <v>42065.818807870368</v>
      </c>
      <c r="T3092" s="7">
        <f t="shared" si="195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8302</v>
      </c>
      <c r="O3093" s="8">
        <f t="shared" si="192"/>
        <v>6.2814070351758797</v>
      </c>
      <c r="P3093" s="5">
        <f t="shared" si="193"/>
        <v>88.444444444444443</v>
      </c>
      <c r="Q3093" t="s">
        <v>8318</v>
      </c>
      <c r="R3093" t="s">
        <v>8358</v>
      </c>
      <c r="S3093" s="6">
        <f t="shared" si="194"/>
        <v>42566.948414351849</v>
      </c>
      <c r="T3093" s="7">
        <f t="shared" si="195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8302</v>
      </c>
      <c r="O3094" s="8">
        <f t="shared" si="192"/>
        <v>84.517279557805594</v>
      </c>
      <c r="P3094" s="5">
        <f t="shared" si="193"/>
        <v>56.342380952380957</v>
      </c>
      <c r="Q3094" t="s">
        <v>8318</v>
      </c>
      <c r="R3094" t="s">
        <v>8358</v>
      </c>
      <c r="S3094" s="6">
        <f t="shared" si="194"/>
        <v>42255.619351851856</v>
      </c>
      <c r="T3094" s="7">
        <f t="shared" si="195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8302</v>
      </c>
      <c r="O3095" s="8">
        <f t="shared" si="192"/>
        <v>4.395604395604396</v>
      </c>
      <c r="P3095" s="5">
        <f t="shared" si="193"/>
        <v>53.529411764705884</v>
      </c>
      <c r="Q3095" t="s">
        <v>8318</v>
      </c>
      <c r="R3095" t="s">
        <v>8358</v>
      </c>
      <c r="S3095" s="6">
        <f t="shared" si="194"/>
        <v>41760.909039351849</v>
      </c>
      <c r="T3095" s="7">
        <f t="shared" si="195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8302</v>
      </c>
      <c r="O3096" s="8">
        <f t="shared" si="192"/>
        <v>4000</v>
      </c>
      <c r="P3096" s="5">
        <f t="shared" si="193"/>
        <v>25</v>
      </c>
      <c r="Q3096" t="s">
        <v>8318</v>
      </c>
      <c r="R3096" t="s">
        <v>8358</v>
      </c>
      <c r="S3096" s="6">
        <f t="shared" si="194"/>
        <v>42207.795787037037</v>
      </c>
      <c r="T3096" s="7">
        <f t="shared" si="195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8302</v>
      </c>
      <c r="O3097" s="8">
        <f t="shared" si="192"/>
        <v>298.39999999999998</v>
      </c>
      <c r="P3097" s="5">
        <f t="shared" si="193"/>
        <v>50</v>
      </c>
      <c r="Q3097" t="s">
        <v>8318</v>
      </c>
      <c r="R3097" t="s">
        <v>8358</v>
      </c>
      <c r="S3097" s="6">
        <f t="shared" si="194"/>
        <v>42523.025231481486</v>
      </c>
      <c r="T3097" s="7">
        <f t="shared" si="195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8302</v>
      </c>
      <c r="O3098" s="8">
        <f t="shared" si="192"/>
        <v>25.157232704402517</v>
      </c>
      <c r="P3098" s="5">
        <f t="shared" si="193"/>
        <v>56.785714285714285</v>
      </c>
      <c r="Q3098" t="s">
        <v>8318</v>
      </c>
      <c r="R3098" t="s">
        <v>8358</v>
      </c>
      <c r="S3098" s="6">
        <f t="shared" si="194"/>
        <v>42114.825532407413</v>
      </c>
      <c r="T3098" s="7">
        <f t="shared" si="195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8302</v>
      </c>
      <c r="O3099" s="8">
        <f t="shared" si="192"/>
        <v>5.8309037900874632</v>
      </c>
      <c r="P3099" s="5">
        <f t="shared" si="193"/>
        <v>40.833333333333336</v>
      </c>
      <c r="Q3099" t="s">
        <v>8318</v>
      </c>
      <c r="R3099" t="s">
        <v>8358</v>
      </c>
      <c r="S3099" s="6">
        <f t="shared" si="194"/>
        <v>42629.503483796296</v>
      </c>
      <c r="T3099" s="7">
        <f t="shared" si="195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8302</v>
      </c>
      <c r="O3100" s="8">
        <f t="shared" si="192"/>
        <v>27.716154721274176</v>
      </c>
      <c r="P3100" s="5">
        <f t="shared" si="193"/>
        <v>65.111111111111114</v>
      </c>
      <c r="Q3100" t="s">
        <v>8318</v>
      </c>
      <c r="R3100" t="s">
        <v>8358</v>
      </c>
      <c r="S3100" s="6">
        <f t="shared" si="194"/>
        <v>42359.792233796295</v>
      </c>
      <c r="T3100" s="7">
        <f t="shared" si="195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8302</v>
      </c>
      <c r="O3101" s="8">
        <f t="shared" si="192"/>
        <v>7.1942446043165464</v>
      </c>
      <c r="P3101" s="5">
        <f t="shared" si="193"/>
        <v>55.6</v>
      </c>
      <c r="Q3101" t="s">
        <v>8318</v>
      </c>
      <c r="R3101" t="s">
        <v>8358</v>
      </c>
      <c r="S3101" s="6">
        <f t="shared" si="194"/>
        <v>42382.189710648148</v>
      </c>
      <c r="T3101" s="7">
        <f t="shared" si="195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8302</v>
      </c>
      <c r="O3102" s="8">
        <f t="shared" si="192"/>
        <v>6.5681444991789819</v>
      </c>
      <c r="P3102" s="5">
        <f t="shared" si="193"/>
        <v>140.53846153846155</v>
      </c>
      <c r="Q3102" t="s">
        <v>8318</v>
      </c>
      <c r="R3102" t="s">
        <v>8358</v>
      </c>
      <c r="S3102" s="6">
        <f t="shared" si="194"/>
        <v>41902.622395833336</v>
      </c>
      <c r="T3102" s="7">
        <f t="shared" si="195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8302</v>
      </c>
      <c r="O3103" s="8">
        <f t="shared" si="192"/>
        <v>8.3333333333333339</v>
      </c>
      <c r="P3103" s="5">
        <f t="shared" si="193"/>
        <v>25</v>
      </c>
      <c r="Q3103" t="s">
        <v>8318</v>
      </c>
      <c r="R3103" t="s">
        <v>8358</v>
      </c>
      <c r="S3103" s="6">
        <f t="shared" si="194"/>
        <v>42171.383530092593</v>
      </c>
      <c r="T3103" s="7">
        <f t="shared" si="195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8302</v>
      </c>
      <c r="O3104" s="8">
        <f t="shared" si="192"/>
        <v>2.556727388942154</v>
      </c>
      <c r="P3104" s="5">
        <f t="shared" si="193"/>
        <v>69.533333333333331</v>
      </c>
      <c r="Q3104" t="s">
        <v>8318</v>
      </c>
      <c r="R3104" t="s">
        <v>8358</v>
      </c>
      <c r="S3104" s="6">
        <f t="shared" si="194"/>
        <v>42555.340486111112</v>
      </c>
      <c r="T3104" s="7">
        <f t="shared" si="195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8302</v>
      </c>
      <c r="O3105" s="8">
        <f t="shared" si="192"/>
        <v>372.72727272727275</v>
      </c>
      <c r="P3105" s="5">
        <f t="shared" si="193"/>
        <v>5.5</v>
      </c>
      <c r="Q3105" t="s">
        <v>8318</v>
      </c>
      <c r="R3105" t="s">
        <v>8358</v>
      </c>
      <c r="S3105" s="6">
        <f t="shared" si="194"/>
        <v>42107.156319444446</v>
      </c>
      <c r="T3105" s="7">
        <f t="shared" si="195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8302</v>
      </c>
      <c r="O3106" s="8">
        <f t="shared" si="192"/>
        <v>3.3755274261603376</v>
      </c>
      <c r="P3106" s="5">
        <f t="shared" si="193"/>
        <v>237</v>
      </c>
      <c r="Q3106" t="s">
        <v>8318</v>
      </c>
      <c r="R3106" t="s">
        <v>8358</v>
      </c>
      <c r="S3106" s="6">
        <f t="shared" si="194"/>
        <v>42006.908692129626</v>
      </c>
      <c r="T3106" s="7">
        <f t="shared" si="195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8302</v>
      </c>
      <c r="O3107" s="8">
        <f t="shared" si="192"/>
        <v>2.3606623586429727</v>
      </c>
      <c r="P3107" s="5">
        <f t="shared" si="193"/>
        <v>79.870967741935488</v>
      </c>
      <c r="Q3107" t="s">
        <v>8318</v>
      </c>
      <c r="R3107" t="s">
        <v>8358</v>
      </c>
      <c r="S3107" s="6">
        <f t="shared" si="194"/>
        <v>41876.718935185185</v>
      </c>
      <c r="T3107" s="7">
        <f t="shared" si="195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8302</v>
      </c>
      <c r="O3108" s="8">
        <f t="shared" si="192"/>
        <v>24.390243902439025</v>
      </c>
      <c r="P3108" s="5">
        <f t="shared" si="193"/>
        <v>10.25</v>
      </c>
      <c r="Q3108" t="s">
        <v>8318</v>
      </c>
      <c r="R3108" t="s">
        <v>8358</v>
      </c>
      <c r="S3108" s="6">
        <f t="shared" si="194"/>
        <v>42241.429120370376</v>
      </c>
      <c r="T3108" s="7">
        <f t="shared" si="195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8302</v>
      </c>
      <c r="O3109" s="8">
        <f t="shared" si="192"/>
        <v>5.0600885515496525</v>
      </c>
      <c r="P3109" s="5">
        <f t="shared" si="193"/>
        <v>272.58620689655174</v>
      </c>
      <c r="Q3109" t="s">
        <v>8318</v>
      </c>
      <c r="R3109" t="s">
        <v>8358</v>
      </c>
      <c r="S3109" s="6">
        <f t="shared" si="194"/>
        <v>42128.814247685179</v>
      </c>
      <c r="T3109" s="7">
        <f t="shared" si="195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8302</v>
      </c>
      <c r="O3110" s="8">
        <f t="shared" si="192"/>
        <v>1923.0769230769231</v>
      </c>
      <c r="P3110" s="5">
        <f t="shared" si="193"/>
        <v>13</v>
      </c>
      <c r="Q3110" t="s">
        <v>8318</v>
      </c>
      <c r="R3110" t="s">
        <v>8358</v>
      </c>
      <c r="S3110" s="6">
        <f t="shared" si="194"/>
        <v>42062.680486111116</v>
      </c>
      <c r="T3110" s="7">
        <f t="shared" si="195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8302</v>
      </c>
      <c r="O3111" s="8">
        <f t="shared" si="192"/>
        <v>3.9951756369666818</v>
      </c>
      <c r="P3111" s="5">
        <f t="shared" si="193"/>
        <v>58.184210526315788</v>
      </c>
      <c r="Q3111" t="s">
        <v>8318</v>
      </c>
      <c r="R3111" t="s">
        <v>8358</v>
      </c>
      <c r="S3111" s="6">
        <f t="shared" si="194"/>
        <v>41844.125115740739</v>
      </c>
      <c r="T3111" s="7">
        <f t="shared" si="195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8302</v>
      </c>
      <c r="O3112" s="8">
        <f t="shared" si="192"/>
        <v>2500</v>
      </c>
      <c r="P3112" s="5">
        <f t="shared" si="193"/>
        <v>10</v>
      </c>
      <c r="Q3112" t="s">
        <v>8318</v>
      </c>
      <c r="R3112" t="s">
        <v>8358</v>
      </c>
      <c r="S3112" s="6">
        <f t="shared" si="194"/>
        <v>42745.031469907408</v>
      </c>
      <c r="T3112" s="7">
        <f t="shared" si="195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8302</v>
      </c>
      <c r="O3113" s="8">
        <f t="shared" si="192"/>
        <v>3.7537537537537538</v>
      </c>
      <c r="P3113" s="5">
        <f t="shared" si="193"/>
        <v>70.10526315789474</v>
      </c>
      <c r="Q3113" t="s">
        <v>8318</v>
      </c>
      <c r="R3113" t="s">
        <v>8358</v>
      </c>
      <c r="S3113" s="6">
        <f t="shared" si="194"/>
        <v>41885.595138888886</v>
      </c>
      <c r="T3113" s="7">
        <f t="shared" si="195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8302</v>
      </c>
      <c r="O3114" s="8">
        <f t="shared" si="192"/>
        <v>21.113243761996163</v>
      </c>
      <c r="P3114" s="5">
        <f t="shared" si="193"/>
        <v>57.888888888888886</v>
      </c>
      <c r="Q3114" t="s">
        <v>8318</v>
      </c>
      <c r="R3114" t="s">
        <v>8358</v>
      </c>
      <c r="S3114" s="6">
        <f t="shared" si="194"/>
        <v>42615.121921296297</v>
      </c>
      <c r="T3114" s="7">
        <f t="shared" si="195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8302</v>
      </c>
      <c r="O3115" s="8">
        <f t="shared" si="192"/>
        <v>23.565264293419634</v>
      </c>
      <c r="P3115" s="5">
        <f t="shared" si="193"/>
        <v>125.27027027027027</v>
      </c>
      <c r="Q3115" t="s">
        <v>8318</v>
      </c>
      <c r="R3115" t="s">
        <v>8358</v>
      </c>
      <c r="S3115" s="6">
        <f t="shared" si="194"/>
        <v>42081.731273148151</v>
      </c>
      <c r="T3115" s="7">
        <f t="shared" si="195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8302</v>
      </c>
      <c r="O3116" s="8" t="e">
        <f t="shared" si="192"/>
        <v>#DIV/0!</v>
      </c>
      <c r="P3116" s="5" t="e">
        <f t="shared" si="193"/>
        <v>#DIV/0!</v>
      </c>
      <c r="Q3116" t="s">
        <v>8318</v>
      </c>
      <c r="R3116" t="s">
        <v>8358</v>
      </c>
      <c r="S3116" s="6">
        <f t="shared" si="194"/>
        <v>41843.632523148146</v>
      </c>
      <c r="T3116" s="7">
        <f t="shared" si="195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8302</v>
      </c>
      <c r="O3117" s="8">
        <f t="shared" si="192"/>
        <v>33.333333333333336</v>
      </c>
      <c r="P3117" s="5">
        <f t="shared" si="193"/>
        <v>300</v>
      </c>
      <c r="Q3117" t="s">
        <v>8318</v>
      </c>
      <c r="R3117" t="s">
        <v>8358</v>
      </c>
      <c r="S3117" s="6">
        <f t="shared" si="194"/>
        <v>42496.447071759263</v>
      </c>
      <c r="T3117" s="7">
        <f t="shared" si="195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8302</v>
      </c>
      <c r="O3118" s="8">
        <f t="shared" si="192"/>
        <v>1.7441860465116279</v>
      </c>
      <c r="P3118" s="5">
        <f t="shared" si="193"/>
        <v>43</v>
      </c>
      <c r="Q3118" t="s">
        <v>8318</v>
      </c>
      <c r="R3118" t="s">
        <v>8358</v>
      </c>
      <c r="S3118" s="6">
        <f t="shared" si="194"/>
        <v>42081.515335648146</v>
      </c>
      <c r="T3118" s="7">
        <f t="shared" si="195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8302</v>
      </c>
      <c r="O3119" s="8">
        <f t="shared" si="192"/>
        <v>1000</v>
      </c>
      <c r="P3119" s="5">
        <f t="shared" si="193"/>
        <v>1</v>
      </c>
      <c r="Q3119" t="s">
        <v>8318</v>
      </c>
      <c r="R3119" t="s">
        <v>8358</v>
      </c>
      <c r="S3119" s="6">
        <f t="shared" si="194"/>
        <v>42509.374537037031</v>
      </c>
      <c r="T3119" s="7">
        <f t="shared" si="195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8302</v>
      </c>
      <c r="O3120" s="8">
        <f t="shared" si="192"/>
        <v>322.58064516129031</v>
      </c>
      <c r="P3120" s="5">
        <f t="shared" si="193"/>
        <v>775</v>
      </c>
      <c r="Q3120" t="s">
        <v>8318</v>
      </c>
      <c r="R3120" t="s">
        <v>8358</v>
      </c>
      <c r="S3120" s="6">
        <f t="shared" si="194"/>
        <v>42534.649571759262</v>
      </c>
      <c r="T3120" s="7">
        <f t="shared" si="195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8302</v>
      </c>
      <c r="O3121" s="8">
        <f t="shared" si="192"/>
        <v>2000</v>
      </c>
      <c r="P3121" s="5">
        <f t="shared" si="193"/>
        <v>5</v>
      </c>
      <c r="Q3121" t="s">
        <v>8318</v>
      </c>
      <c r="R3121" t="s">
        <v>8358</v>
      </c>
      <c r="S3121" s="6">
        <f t="shared" si="194"/>
        <v>42060.04550925926</v>
      </c>
      <c r="T3121" s="7">
        <f t="shared" si="195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8302</v>
      </c>
      <c r="O3122" s="8">
        <f t="shared" si="192"/>
        <v>10156.25</v>
      </c>
      <c r="P3122" s="5">
        <f t="shared" si="193"/>
        <v>12.8</v>
      </c>
      <c r="Q3122" t="s">
        <v>8318</v>
      </c>
      <c r="R3122" t="s">
        <v>8358</v>
      </c>
      <c r="S3122" s="6">
        <f t="shared" si="194"/>
        <v>42435.942083333335</v>
      </c>
      <c r="T3122" s="7">
        <f t="shared" si="195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8302</v>
      </c>
      <c r="O3123" s="8">
        <f t="shared" si="192"/>
        <v>150</v>
      </c>
      <c r="P3123" s="5">
        <f t="shared" si="193"/>
        <v>10</v>
      </c>
      <c r="Q3123" t="s">
        <v>8318</v>
      </c>
      <c r="R3123" t="s">
        <v>8358</v>
      </c>
      <c r="S3123" s="6">
        <f t="shared" si="194"/>
        <v>41848.679803240739</v>
      </c>
      <c r="T3123" s="7">
        <f t="shared" si="195"/>
        <v>41908.679803240739</v>
      </c>
    </row>
    <row r="3124" spans="1:20" ht="15.7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8302</v>
      </c>
      <c r="O3124" s="8">
        <f t="shared" si="192"/>
        <v>1.7155172413793103</v>
      </c>
      <c r="P3124" s="5">
        <f t="shared" si="193"/>
        <v>58</v>
      </c>
      <c r="Q3124" t="s">
        <v>8318</v>
      </c>
      <c r="R3124" t="s">
        <v>8358</v>
      </c>
      <c r="S3124" s="6">
        <f t="shared" si="194"/>
        <v>42678.932083333333</v>
      </c>
      <c r="T3124" s="7">
        <f t="shared" si="195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8302</v>
      </c>
      <c r="O3125" s="8">
        <f t="shared" si="192"/>
        <v>1.4672739224340314</v>
      </c>
      <c r="P3125" s="5">
        <f t="shared" si="193"/>
        <v>244.80459770114942</v>
      </c>
      <c r="Q3125" t="s">
        <v>8318</v>
      </c>
      <c r="R3125" t="s">
        <v>8358</v>
      </c>
      <c r="S3125" s="6">
        <f t="shared" si="194"/>
        <v>42530.993032407408</v>
      </c>
      <c r="T3125" s="7">
        <f t="shared" si="195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8302</v>
      </c>
      <c r="O3126" s="8">
        <f t="shared" si="192"/>
        <v>30769.23076923077</v>
      </c>
      <c r="P3126" s="5">
        <f t="shared" si="193"/>
        <v>6.5</v>
      </c>
      <c r="Q3126" t="s">
        <v>8318</v>
      </c>
      <c r="R3126" t="s">
        <v>8358</v>
      </c>
      <c r="S3126" s="6">
        <f t="shared" si="194"/>
        <v>41977.780104166668</v>
      </c>
      <c r="T3126" s="7">
        <f t="shared" si="195"/>
        <v>42037.780104166668</v>
      </c>
    </row>
    <row r="3127" spans="1:20" ht="15.7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8302</v>
      </c>
      <c r="O3127" s="8" t="e">
        <f t="shared" si="192"/>
        <v>#DIV/0!</v>
      </c>
      <c r="P3127" s="5" t="e">
        <f t="shared" si="193"/>
        <v>#DIV/0!</v>
      </c>
      <c r="Q3127" t="s">
        <v>8318</v>
      </c>
      <c r="R3127" t="s">
        <v>8358</v>
      </c>
      <c r="S3127" s="6">
        <f t="shared" si="194"/>
        <v>42346.20685185185</v>
      </c>
      <c r="T3127" s="7">
        <f t="shared" si="195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8302</v>
      </c>
      <c r="O3128" s="8">
        <f t="shared" si="192"/>
        <v>24.03846153846154</v>
      </c>
      <c r="P3128" s="5">
        <f t="shared" si="193"/>
        <v>61.176470588235297</v>
      </c>
      <c r="Q3128" t="s">
        <v>8318</v>
      </c>
      <c r="R3128" t="s">
        <v>8358</v>
      </c>
      <c r="S3128" s="6">
        <f t="shared" si="194"/>
        <v>42427.01807870371</v>
      </c>
      <c r="T3128" s="7">
        <f t="shared" si="195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8302</v>
      </c>
      <c r="O3129" s="8" t="e">
        <f t="shared" si="192"/>
        <v>#DIV/0!</v>
      </c>
      <c r="P3129" s="5" t="e">
        <f t="shared" si="193"/>
        <v>#DIV/0!</v>
      </c>
      <c r="Q3129" t="s">
        <v>8318</v>
      </c>
      <c r="R3129" t="s">
        <v>8358</v>
      </c>
      <c r="S3129" s="6">
        <f t="shared" si="194"/>
        <v>42034.856817129628</v>
      </c>
      <c r="T3129" s="7">
        <f t="shared" si="195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8270</v>
      </c>
      <c r="O3130" s="8">
        <f t="shared" si="192"/>
        <v>0.92075379043643735</v>
      </c>
      <c r="P3130" s="5">
        <f t="shared" si="193"/>
        <v>139.23931623931625</v>
      </c>
      <c r="Q3130" t="s">
        <v>8318</v>
      </c>
      <c r="R3130" t="s">
        <v>8319</v>
      </c>
      <c r="S3130" s="6">
        <f t="shared" si="194"/>
        <v>42780.825706018513</v>
      </c>
      <c r="T3130" s="7">
        <f t="shared" si="195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8270</v>
      </c>
      <c r="O3131" s="8">
        <f t="shared" si="192"/>
        <v>125</v>
      </c>
      <c r="P3131" s="5">
        <f t="shared" si="193"/>
        <v>10</v>
      </c>
      <c r="Q3131" t="s">
        <v>8318</v>
      </c>
      <c r="R3131" t="s">
        <v>8319</v>
      </c>
      <c r="S3131" s="6">
        <f t="shared" si="194"/>
        <v>42803.842812499999</v>
      </c>
      <c r="T3131" s="7">
        <f t="shared" si="195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8270</v>
      </c>
      <c r="O3132" s="8">
        <f t="shared" si="192"/>
        <v>26.666666666666668</v>
      </c>
      <c r="P3132" s="5">
        <f t="shared" si="193"/>
        <v>93.75</v>
      </c>
      <c r="Q3132" t="s">
        <v>8318</v>
      </c>
      <c r="R3132" t="s">
        <v>8319</v>
      </c>
      <c r="S3132" s="6">
        <f t="shared" si="194"/>
        <v>42808.640231481477</v>
      </c>
      <c r="T3132" s="7">
        <f t="shared" si="195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8270</v>
      </c>
      <c r="O3133" s="8">
        <f t="shared" si="192"/>
        <v>6.3565891472868215</v>
      </c>
      <c r="P3133" s="5">
        <f t="shared" si="193"/>
        <v>53.75</v>
      </c>
      <c r="Q3133" t="s">
        <v>8318</v>
      </c>
      <c r="R3133" t="s">
        <v>8319</v>
      </c>
      <c r="S3133" s="6">
        <f t="shared" si="194"/>
        <v>42803.579224537039</v>
      </c>
      <c r="T3133" s="7">
        <f t="shared" si="195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8270</v>
      </c>
      <c r="O3134" s="8">
        <f t="shared" si="192"/>
        <v>3000</v>
      </c>
      <c r="P3134" s="5">
        <f t="shared" si="193"/>
        <v>10</v>
      </c>
      <c r="Q3134" t="s">
        <v>8318</v>
      </c>
      <c r="R3134" t="s">
        <v>8319</v>
      </c>
      <c r="S3134" s="6">
        <f t="shared" si="194"/>
        <v>42786.350231481483</v>
      </c>
      <c r="T3134" s="7">
        <f t="shared" si="195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8270</v>
      </c>
      <c r="O3135" s="8">
        <f t="shared" si="192"/>
        <v>0.92592592592592593</v>
      </c>
      <c r="P3135" s="5">
        <f t="shared" si="193"/>
        <v>33.75</v>
      </c>
      <c r="Q3135" t="s">
        <v>8318</v>
      </c>
      <c r="R3135" t="s">
        <v>8319</v>
      </c>
      <c r="S3135" s="6">
        <f t="shared" si="194"/>
        <v>42788.565208333333</v>
      </c>
      <c r="T3135" s="7">
        <f t="shared" si="195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8270</v>
      </c>
      <c r="O3136" s="8">
        <f t="shared" si="192"/>
        <v>4.4444444444444446</v>
      </c>
      <c r="P3136" s="5">
        <f t="shared" si="193"/>
        <v>18.75</v>
      </c>
      <c r="Q3136" t="s">
        <v>8318</v>
      </c>
      <c r="R3136" t="s">
        <v>8319</v>
      </c>
      <c r="S3136" s="6">
        <f t="shared" si="194"/>
        <v>42800.720127314817</v>
      </c>
      <c r="T3136" s="7">
        <f t="shared" si="195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8270</v>
      </c>
      <c r="O3137" s="8">
        <f t="shared" si="192"/>
        <v>4.7962962962962967</v>
      </c>
      <c r="P3137" s="5">
        <f t="shared" si="193"/>
        <v>23.142857142857142</v>
      </c>
      <c r="Q3137" t="s">
        <v>8318</v>
      </c>
      <c r="R3137" t="s">
        <v>8319</v>
      </c>
      <c r="S3137" s="6">
        <f t="shared" si="194"/>
        <v>42807.151863425926</v>
      </c>
      <c r="T3137" s="7">
        <f t="shared" si="195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8270</v>
      </c>
      <c r="O3138" s="8">
        <f t="shared" si="192"/>
        <v>0.78247261345852892</v>
      </c>
      <c r="P3138" s="5">
        <f t="shared" si="193"/>
        <v>29.045454545454547</v>
      </c>
      <c r="Q3138" t="s">
        <v>8318</v>
      </c>
      <c r="R3138" t="s">
        <v>8319</v>
      </c>
      <c r="S3138" s="6">
        <f t="shared" si="194"/>
        <v>42789.462430555555</v>
      </c>
      <c r="T3138" s="7">
        <f t="shared" si="195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8270</v>
      </c>
      <c r="O3139" s="8">
        <f t="shared" ref="O3139:O3202" si="196">D3139/E3139</f>
        <v>30</v>
      </c>
      <c r="P3139" s="5">
        <f t="shared" ref="P3139:P3202" si="197">E3139/L3139</f>
        <v>50</v>
      </c>
      <c r="Q3139" t="s">
        <v>8318</v>
      </c>
      <c r="R3139" t="s">
        <v>8319</v>
      </c>
      <c r="S3139" s="6">
        <f t="shared" ref="S3139:S3202" si="198">(((J3139/60)/60)/24)+DATE(1970,1,1)</f>
        <v>42807.885057870371</v>
      </c>
      <c r="T3139" s="7">
        <f t="shared" ref="T3139:T3202" si="199">(((I3139/60)/60)/24)+DATE(1970,1,1)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8270</v>
      </c>
      <c r="O3140" s="8" t="e">
        <f t="shared" si="196"/>
        <v>#DIV/0!</v>
      </c>
      <c r="P3140" s="5" t="e">
        <f t="shared" si="197"/>
        <v>#DIV/0!</v>
      </c>
      <c r="Q3140" t="s">
        <v>8318</v>
      </c>
      <c r="R3140" t="s">
        <v>8319</v>
      </c>
      <c r="S3140" s="6">
        <f t="shared" si="198"/>
        <v>42809.645914351851</v>
      </c>
      <c r="T3140" s="7">
        <f t="shared" si="1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8270</v>
      </c>
      <c r="O3141" s="8">
        <f t="shared" si="196"/>
        <v>18.518518518518519</v>
      </c>
      <c r="P3141" s="5">
        <f t="shared" si="197"/>
        <v>450</v>
      </c>
      <c r="Q3141" t="s">
        <v>8318</v>
      </c>
      <c r="R3141" t="s">
        <v>8319</v>
      </c>
      <c r="S3141" s="6">
        <f t="shared" si="198"/>
        <v>42785.270370370374</v>
      </c>
      <c r="T3141" s="7">
        <f t="shared" si="1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8270</v>
      </c>
      <c r="O3142" s="8">
        <f t="shared" si="196"/>
        <v>104.16666666666667</v>
      </c>
      <c r="P3142" s="5">
        <f t="shared" si="197"/>
        <v>24</v>
      </c>
      <c r="Q3142" t="s">
        <v>8318</v>
      </c>
      <c r="R3142" t="s">
        <v>8319</v>
      </c>
      <c r="S3142" s="6">
        <f t="shared" si="198"/>
        <v>42802.718784722223</v>
      </c>
      <c r="T3142" s="7">
        <f t="shared" si="1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8270</v>
      </c>
      <c r="O3143" s="8">
        <f t="shared" si="196"/>
        <v>1.9379844961240309</v>
      </c>
      <c r="P3143" s="5">
        <f t="shared" si="197"/>
        <v>32.25</v>
      </c>
      <c r="Q3143" t="s">
        <v>8318</v>
      </c>
      <c r="R3143" t="s">
        <v>8319</v>
      </c>
      <c r="S3143" s="6">
        <f t="shared" si="198"/>
        <v>42800.753333333334</v>
      </c>
      <c r="T3143" s="7">
        <f t="shared" si="1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8270</v>
      </c>
      <c r="O3144" s="8">
        <f t="shared" si="196"/>
        <v>61.111111111111114</v>
      </c>
      <c r="P3144" s="5">
        <f t="shared" si="197"/>
        <v>15</v>
      </c>
      <c r="Q3144" t="s">
        <v>8318</v>
      </c>
      <c r="R3144" t="s">
        <v>8319</v>
      </c>
      <c r="S3144" s="6">
        <f t="shared" si="198"/>
        <v>42783.513182870374</v>
      </c>
      <c r="T3144" s="7">
        <f t="shared" si="1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8270</v>
      </c>
      <c r="O3145" s="8" t="e">
        <f t="shared" si="196"/>
        <v>#DIV/0!</v>
      </c>
      <c r="P3145" s="5" t="e">
        <f t="shared" si="197"/>
        <v>#DIV/0!</v>
      </c>
      <c r="Q3145" t="s">
        <v>8318</v>
      </c>
      <c r="R3145" t="s">
        <v>8319</v>
      </c>
      <c r="S3145" s="6">
        <f t="shared" si="198"/>
        <v>42808.358287037037</v>
      </c>
      <c r="T3145" s="7">
        <f t="shared" si="1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8270</v>
      </c>
      <c r="O3146" s="8">
        <f t="shared" si="196"/>
        <v>1.3262599469496021</v>
      </c>
      <c r="P3146" s="5">
        <f t="shared" si="197"/>
        <v>251.33333333333334</v>
      </c>
      <c r="Q3146" t="s">
        <v>8318</v>
      </c>
      <c r="R3146" t="s">
        <v>8319</v>
      </c>
      <c r="S3146" s="6">
        <f t="shared" si="198"/>
        <v>42796.538275462968</v>
      </c>
      <c r="T3146" s="7">
        <f t="shared" si="1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8270</v>
      </c>
      <c r="O3147" s="8" t="e">
        <f t="shared" si="196"/>
        <v>#DIV/0!</v>
      </c>
      <c r="P3147" s="5" t="e">
        <f t="shared" si="197"/>
        <v>#DIV/0!</v>
      </c>
      <c r="Q3147" t="s">
        <v>8318</v>
      </c>
      <c r="R3147" t="s">
        <v>8319</v>
      </c>
      <c r="S3147" s="6">
        <f t="shared" si="198"/>
        <v>42762.040902777779</v>
      </c>
      <c r="T3147" s="7">
        <f t="shared" si="1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8270</v>
      </c>
      <c r="O3148" s="8">
        <f t="shared" si="196"/>
        <v>9.5238095238095237</v>
      </c>
      <c r="P3148" s="5">
        <f t="shared" si="197"/>
        <v>437.5</v>
      </c>
      <c r="Q3148" t="s">
        <v>8318</v>
      </c>
      <c r="R3148" t="s">
        <v>8319</v>
      </c>
      <c r="S3148" s="6">
        <f t="shared" si="198"/>
        <v>42796.682476851856</v>
      </c>
      <c r="T3148" s="7">
        <f t="shared" si="1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8270</v>
      </c>
      <c r="O3149" s="8">
        <f t="shared" si="196"/>
        <v>0.85088279089555419</v>
      </c>
      <c r="P3149" s="5">
        <f t="shared" si="197"/>
        <v>110.35211267605634</v>
      </c>
      <c r="Q3149" t="s">
        <v>8318</v>
      </c>
      <c r="R3149" t="s">
        <v>8319</v>
      </c>
      <c r="S3149" s="6">
        <f t="shared" si="198"/>
        <v>41909.969386574077</v>
      </c>
      <c r="T3149" s="7">
        <f t="shared" si="1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8270</v>
      </c>
      <c r="O3150" s="8">
        <f t="shared" si="196"/>
        <v>0.76238881829733163</v>
      </c>
      <c r="P3150" s="5">
        <f t="shared" si="197"/>
        <v>41.421052631578945</v>
      </c>
      <c r="Q3150" t="s">
        <v>8318</v>
      </c>
      <c r="R3150" t="s">
        <v>8319</v>
      </c>
      <c r="S3150" s="6">
        <f t="shared" si="198"/>
        <v>41891.665324074071</v>
      </c>
      <c r="T3150" s="7">
        <f t="shared" si="1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8270</v>
      </c>
      <c r="O3151" s="8">
        <f t="shared" si="196"/>
        <v>0.96153846153846156</v>
      </c>
      <c r="P3151" s="5">
        <f t="shared" si="197"/>
        <v>52</v>
      </c>
      <c r="Q3151" t="s">
        <v>8318</v>
      </c>
      <c r="R3151" t="s">
        <v>8319</v>
      </c>
      <c r="S3151" s="6">
        <f t="shared" si="198"/>
        <v>41226.017361111109</v>
      </c>
      <c r="T3151" s="7">
        <f t="shared" si="1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8270</v>
      </c>
      <c r="O3152" s="8">
        <f t="shared" si="196"/>
        <v>0.99009900990099009</v>
      </c>
      <c r="P3152" s="5">
        <f t="shared" si="197"/>
        <v>33.990384615384613</v>
      </c>
      <c r="Q3152" t="s">
        <v>8318</v>
      </c>
      <c r="R3152" t="s">
        <v>8319</v>
      </c>
      <c r="S3152" s="6">
        <f t="shared" si="198"/>
        <v>40478.263923611114</v>
      </c>
      <c r="T3152" s="7">
        <f t="shared" si="1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8270</v>
      </c>
      <c r="O3153" s="8">
        <f t="shared" si="196"/>
        <v>0.99601593625498008</v>
      </c>
      <c r="P3153" s="5">
        <f t="shared" si="197"/>
        <v>103.35294117647059</v>
      </c>
      <c r="Q3153" t="s">
        <v>8318</v>
      </c>
      <c r="R3153" t="s">
        <v>8319</v>
      </c>
      <c r="S3153" s="6">
        <f t="shared" si="198"/>
        <v>41862.83997685185</v>
      </c>
      <c r="T3153" s="7">
        <f t="shared" si="1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8270</v>
      </c>
      <c r="O3154" s="8">
        <f t="shared" si="196"/>
        <v>0.94380094380094381</v>
      </c>
      <c r="P3154" s="5">
        <f t="shared" si="197"/>
        <v>34.791044776119406</v>
      </c>
      <c r="Q3154" t="s">
        <v>8318</v>
      </c>
      <c r="R3154" t="s">
        <v>8319</v>
      </c>
      <c r="S3154" s="6">
        <f t="shared" si="198"/>
        <v>41550.867673611108</v>
      </c>
      <c r="T3154" s="7">
        <f t="shared" si="1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8270</v>
      </c>
      <c r="O3155" s="8">
        <f t="shared" si="196"/>
        <v>0.29798857710454435</v>
      </c>
      <c r="P3155" s="5">
        <f t="shared" si="197"/>
        <v>41.773858921161825</v>
      </c>
      <c r="Q3155" t="s">
        <v>8318</v>
      </c>
      <c r="R3155" t="s">
        <v>8319</v>
      </c>
      <c r="S3155" s="6">
        <f t="shared" si="198"/>
        <v>40633.154363425929</v>
      </c>
      <c r="T3155" s="7">
        <f t="shared" si="1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8270</v>
      </c>
      <c r="O3156" s="8">
        <f t="shared" si="196"/>
        <v>0.8855154965211891</v>
      </c>
      <c r="P3156" s="5">
        <f t="shared" si="197"/>
        <v>64.268292682926827</v>
      </c>
      <c r="Q3156" t="s">
        <v>8318</v>
      </c>
      <c r="R3156" t="s">
        <v>8319</v>
      </c>
      <c r="S3156" s="6">
        <f t="shared" si="198"/>
        <v>40970.875671296293</v>
      </c>
      <c r="T3156" s="7">
        <f t="shared" si="1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8270</v>
      </c>
      <c r="O3157" s="8">
        <f t="shared" si="196"/>
        <v>0.5304910331100674</v>
      </c>
      <c r="P3157" s="5">
        <f t="shared" si="197"/>
        <v>31.209370860927152</v>
      </c>
      <c r="Q3157" t="s">
        <v>8318</v>
      </c>
      <c r="R3157" t="s">
        <v>8319</v>
      </c>
      <c r="S3157" s="6">
        <f t="shared" si="198"/>
        <v>41233.499131944445</v>
      </c>
      <c r="T3157" s="7">
        <f t="shared" si="1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8270</v>
      </c>
      <c r="O3158" s="8">
        <f t="shared" si="196"/>
        <v>0.9821428571428571</v>
      </c>
      <c r="P3158" s="5">
        <f t="shared" si="197"/>
        <v>62.921348314606739</v>
      </c>
      <c r="Q3158" t="s">
        <v>8318</v>
      </c>
      <c r="R3158" t="s">
        <v>8319</v>
      </c>
      <c r="S3158" s="6">
        <f t="shared" si="198"/>
        <v>41026.953055555554</v>
      </c>
      <c r="T3158" s="7">
        <f t="shared" si="1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8270</v>
      </c>
      <c r="O3159" s="8">
        <f t="shared" si="196"/>
        <v>0.99009900990099009</v>
      </c>
      <c r="P3159" s="5">
        <f t="shared" si="197"/>
        <v>98.536585365853654</v>
      </c>
      <c r="Q3159" t="s">
        <v>8318</v>
      </c>
      <c r="R3159" t="s">
        <v>8319</v>
      </c>
      <c r="S3159" s="6">
        <f t="shared" si="198"/>
        <v>41829.788252314815</v>
      </c>
      <c r="T3159" s="7">
        <f t="shared" si="1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8270</v>
      </c>
      <c r="O3160" s="8">
        <f t="shared" si="196"/>
        <v>0.8771929824561403</v>
      </c>
      <c r="P3160" s="5">
        <f t="shared" si="197"/>
        <v>82.608695652173907</v>
      </c>
      <c r="Q3160" t="s">
        <v>8318</v>
      </c>
      <c r="R3160" t="s">
        <v>8319</v>
      </c>
      <c r="S3160" s="6">
        <f t="shared" si="198"/>
        <v>41447.839722222219</v>
      </c>
      <c r="T3160" s="7">
        <f t="shared" si="19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8270</v>
      </c>
      <c r="O3161" s="8">
        <f t="shared" si="196"/>
        <v>0.74916842305041398</v>
      </c>
      <c r="P3161" s="5">
        <f t="shared" si="197"/>
        <v>38.504230769230773</v>
      </c>
      <c r="Q3161" t="s">
        <v>8318</v>
      </c>
      <c r="R3161" t="s">
        <v>8319</v>
      </c>
      <c r="S3161" s="6">
        <f t="shared" si="198"/>
        <v>40884.066678240742</v>
      </c>
      <c r="T3161" s="7">
        <f t="shared" si="1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8270</v>
      </c>
      <c r="O3162" s="8">
        <f t="shared" si="196"/>
        <v>0.98489822718319109</v>
      </c>
      <c r="P3162" s="5">
        <f t="shared" si="197"/>
        <v>80.15789473684211</v>
      </c>
      <c r="Q3162" t="s">
        <v>8318</v>
      </c>
      <c r="R3162" t="s">
        <v>8319</v>
      </c>
      <c r="S3162" s="6">
        <f t="shared" si="198"/>
        <v>41841.26489583333</v>
      </c>
      <c r="T3162" s="7">
        <f t="shared" si="1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8270</v>
      </c>
      <c r="O3163" s="8">
        <f t="shared" si="196"/>
        <v>0.95147478591817314</v>
      </c>
      <c r="P3163" s="5">
        <f t="shared" si="197"/>
        <v>28.405405405405407</v>
      </c>
      <c r="Q3163" t="s">
        <v>8318</v>
      </c>
      <c r="R3163" t="s">
        <v>8319</v>
      </c>
      <c r="S3163" s="6">
        <f t="shared" si="198"/>
        <v>41897.536134259259</v>
      </c>
      <c r="T3163" s="7">
        <f t="shared" si="1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8270</v>
      </c>
      <c r="O3164" s="8">
        <f t="shared" si="196"/>
        <v>0.78647267007471489</v>
      </c>
      <c r="P3164" s="5">
        <f t="shared" si="197"/>
        <v>80.730158730158735</v>
      </c>
      <c r="Q3164" t="s">
        <v>8318</v>
      </c>
      <c r="R3164" t="s">
        <v>8319</v>
      </c>
      <c r="S3164" s="6">
        <f t="shared" si="198"/>
        <v>41799.685902777775</v>
      </c>
      <c r="T3164" s="7">
        <f t="shared" si="1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8270</v>
      </c>
      <c r="O3165" s="8">
        <f t="shared" si="196"/>
        <v>0.89965397923875434</v>
      </c>
      <c r="P3165" s="5">
        <f t="shared" si="197"/>
        <v>200.69444444444446</v>
      </c>
      <c r="Q3165" t="s">
        <v>8318</v>
      </c>
      <c r="R3165" t="s">
        <v>8319</v>
      </c>
      <c r="S3165" s="6">
        <f t="shared" si="198"/>
        <v>41775.753761574073</v>
      </c>
      <c r="T3165" s="7">
        <f t="shared" si="1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8270</v>
      </c>
      <c r="O3166" s="8">
        <f t="shared" si="196"/>
        <v>0.93668040464593483</v>
      </c>
      <c r="P3166" s="5">
        <f t="shared" si="197"/>
        <v>37.591549295774648</v>
      </c>
      <c r="Q3166" t="s">
        <v>8318</v>
      </c>
      <c r="R3166" t="s">
        <v>8319</v>
      </c>
      <c r="S3166" s="6">
        <f t="shared" si="198"/>
        <v>41766.80572916667</v>
      </c>
      <c r="T3166" s="7">
        <f t="shared" si="19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8270</v>
      </c>
      <c r="O3167" s="8">
        <f t="shared" si="196"/>
        <v>0.61475409836065575</v>
      </c>
      <c r="P3167" s="5">
        <f t="shared" si="197"/>
        <v>58.095238095238095</v>
      </c>
      <c r="Q3167" t="s">
        <v>8318</v>
      </c>
      <c r="R3167" t="s">
        <v>8319</v>
      </c>
      <c r="S3167" s="6">
        <f t="shared" si="198"/>
        <v>40644.159259259257</v>
      </c>
      <c r="T3167" s="7">
        <f t="shared" si="1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8270</v>
      </c>
      <c r="O3168" s="8">
        <f t="shared" si="196"/>
        <v>0.62411030846562832</v>
      </c>
      <c r="P3168" s="5">
        <f t="shared" si="197"/>
        <v>60.300892473118282</v>
      </c>
      <c r="Q3168" t="s">
        <v>8318</v>
      </c>
      <c r="R3168" t="s">
        <v>8319</v>
      </c>
      <c r="S3168" s="6">
        <f t="shared" si="198"/>
        <v>41940.69158564815</v>
      </c>
      <c r="T3168" s="7">
        <f t="shared" si="1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8270</v>
      </c>
      <c r="O3169" s="8">
        <f t="shared" si="196"/>
        <v>0.86083213773314204</v>
      </c>
      <c r="P3169" s="5">
        <f t="shared" si="197"/>
        <v>63.363636363636367</v>
      </c>
      <c r="Q3169" t="s">
        <v>8318</v>
      </c>
      <c r="R3169" t="s">
        <v>8319</v>
      </c>
      <c r="S3169" s="6">
        <f t="shared" si="198"/>
        <v>41839.175706018519</v>
      </c>
      <c r="T3169" s="7">
        <f t="shared" si="1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8270</v>
      </c>
      <c r="O3170" s="8">
        <f t="shared" si="196"/>
        <v>0.80515297906602257</v>
      </c>
      <c r="P3170" s="5">
        <f t="shared" si="197"/>
        <v>50.901639344262293</v>
      </c>
      <c r="Q3170" t="s">
        <v>8318</v>
      </c>
      <c r="R3170" t="s">
        <v>8319</v>
      </c>
      <c r="S3170" s="6">
        <f t="shared" si="198"/>
        <v>41772.105937500004</v>
      </c>
      <c r="T3170" s="7">
        <f t="shared" si="1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8270</v>
      </c>
      <c r="O3171" s="8">
        <f t="shared" si="196"/>
        <v>0.97075597621647858</v>
      </c>
      <c r="P3171" s="5">
        <f t="shared" si="197"/>
        <v>100.5</v>
      </c>
      <c r="Q3171" t="s">
        <v>8318</v>
      </c>
      <c r="R3171" t="s">
        <v>8319</v>
      </c>
      <c r="S3171" s="6">
        <f t="shared" si="198"/>
        <v>41591.737974537034</v>
      </c>
      <c r="T3171" s="7">
        <f t="shared" si="1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8270</v>
      </c>
      <c r="O3172" s="8">
        <f t="shared" si="196"/>
        <v>0.89086859688195996</v>
      </c>
      <c r="P3172" s="5">
        <f t="shared" si="197"/>
        <v>31.619718309859156</v>
      </c>
      <c r="Q3172" t="s">
        <v>8318</v>
      </c>
      <c r="R3172" t="s">
        <v>8319</v>
      </c>
      <c r="S3172" s="6">
        <f t="shared" si="198"/>
        <v>41789.080370370371</v>
      </c>
      <c r="T3172" s="7">
        <f t="shared" si="1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8270</v>
      </c>
      <c r="O3173" s="8">
        <f t="shared" si="196"/>
        <v>0.91899698043849287</v>
      </c>
      <c r="P3173" s="5">
        <f t="shared" si="197"/>
        <v>65.102564102564102</v>
      </c>
      <c r="Q3173" t="s">
        <v>8318</v>
      </c>
      <c r="R3173" t="s">
        <v>8319</v>
      </c>
      <c r="S3173" s="6">
        <f t="shared" si="198"/>
        <v>42466.608310185184</v>
      </c>
      <c r="T3173" s="7">
        <f t="shared" si="1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8270</v>
      </c>
      <c r="O3174" s="8">
        <f t="shared" si="196"/>
        <v>0.86956521739130432</v>
      </c>
      <c r="P3174" s="5">
        <f t="shared" si="197"/>
        <v>79.310344827586206</v>
      </c>
      <c r="Q3174" t="s">
        <v>8318</v>
      </c>
      <c r="R3174" t="s">
        <v>8319</v>
      </c>
      <c r="S3174" s="6">
        <f t="shared" si="198"/>
        <v>40923.729953703703</v>
      </c>
      <c r="T3174" s="7">
        <f t="shared" si="1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8270</v>
      </c>
      <c r="O3175" s="8">
        <f t="shared" si="196"/>
        <v>0.970873786407767</v>
      </c>
      <c r="P3175" s="5">
        <f t="shared" si="197"/>
        <v>139.18918918918919</v>
      </c>
      <c r="Q3175" t="s">
        <v>8318</v>
      </c>
      <c r="R3175" t="s">
        <v>8319</v>
      </c>
      <c r="S3175" s="6">
        <f t="shared" si="198"/>
        <v>41878.878379629627</v>
      </c>
      <c r="T3175" s="7">
        <f t="shared" si="19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8270</v>
      </c>
      <c r="O3176" s="8">
        <f t="shared" si="196"/>
        <v>0.98879367172050103</v>
      </c>
      <c r="P3176" s="5">
        <f t="shared" si="197"/>
        <v>131.91304347826087</v>
      </c>
      <c r="Q3176" t="s">
        <v>8318</v>
      </c>
      <c r="R3176" t="s">
        <v>8319</v>
      </c>
      <c r="S3176" s="6">
        <f t="shared" si="198"/>
        <v>41862.864675925928</v>
      </c>
      <c r="T3176" s="7">
        <f t="shared" si="1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8270</v>
      </c>
      <c r="O3177" s="8">
        <f t="shared" si="196"/>
        <v>0.91274187659729833</v>
      </c>
      <c r="P3177" s="5">
        <f t="shared" si="197"/>
        <v>91.3</v>
      </c>
      <c r="Q3177" t="s">
        <v>8318</v>
      </c>
      <c r="R3177" t="s">
        <v>8319</v>
      </c>
      <c r="S3177" s="6">
        <f t="shared" si="198"/>
        <v>40531.886886574073</v>
      </c>
      <c r="T3177" s="7">
        <f t="shared" si="1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8270</v>
      </c>
      <c r="O3178" s="8">
        <f t="shared" si="196"/>
        <v>0.87076076993583873</v>
      </c>
      <c r="P3178" s="5">
        <f t="shared" si="197"/>
        <v>39.672727272727272</v>
      </c>
      <c r="Q3178" t="s">
        <v>8318</v>
      </c>
      <c r="R3178" t="s">
        <v>8319</v>
      </c>
      <c r="S3178" s="6">
        <f t="shared" si="198"/>
        <v>41477.930914351848</v>
      </c>
      <c r="T3178" s="7">
        <f t="shared" si="1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8270</v>
      </c>
      <c r="O3179" s="8">
        <f t="shared" si="196"/>
        <v>0.85178875638841567</v>
      </c>
      <c r="P3179" s="5">
        <f t="shared" si="197"/>
        <v>57.549019607843135</v>
      </c>
      <c r="Q3179" t="s">
        <v>8318</v>
      </c>
      <c r="R3179" t="s">
        <v>8319</v>
      </c>
      <c r="S3179" s="6">
        <f t="shared" si="198"/>
        <v>41781.666770833333</v>
      </c>
      <c r="T3179" s="7">
        <f t="shared" si="1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8270</v>
      </c>
      <c r="O3180" s="8">
        <f t="shared" si="196"/>
        <v>0.58229813664596275</v>
      </c>
      <c r="P3180" s="5">
        <f t="shared" si="197"/>
        <v>33.025641025641029</v>
      </c>
      <c r="Q3180" t="s">
        <v>8318</v>
      </c>
      <c r="R3180" t="s">
        <v>8319</v>
      </c>
      <c r="S3180" s="6">
        <f t="shared" si="198"/>
        <v>41806.605034722219</v>
      </c>
      <c r="T3180" s="7">
        <f t="shared" si="1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8270</v>
      </c>
      <c r="O3181" s="8">
        <f t="shared" si="196"/>
        <v>0.87594529095982754</v>
      </c>
      <c r="P3181" s="5">
        <f t="shared" si="197"/>
        <v>77.335806451612896</v>
      </c>
      <c r="Q3181" t="s">
        <v>8318</v>
      </c>
      <c r="R3181" t="s">
        <v>8319</v>
      </c>
      <c r="S3181" s="6">
        <f t="shared" si="198"/>
        <v>41375.702210648145</v>
      </c>
      <c r="T3181" s="7">
        <f t="shared" si="1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8270</v>
      </c>
      <c r="O3182" s="8">
        <f t="shared" si="196"/>
        <v>0.83507306889352817</v>
      </c>
      <c r="P3182" s="5">
        <f t="shared" si="197"/>
        <v>31.933333333333334</v>
      </c>
      <c r="Q3182" t="s">
        <v>8318</v>
      </c>
      <c r="R3182" t="s">
        <v>8319</v>
      </c>
      <c r="S3182" s="6">
        <f t="shared" si="198"/>
        <v>41780.412604166668</v>
      </c>
      <c r="T3182" s="7">
        <f t="shared" si="1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8270</v>
      </c>
      <c r="O3183" s="8">
        <f t="shared" si="196"/>
        <v>0.91743119266055051</v>
      </c>
      <c r="P3183" s="5">
        <f t="shared" si="197"/>
        <v>36.333333333333336</v>
      </c>
      <c r="Q3183" t="s">
        <v>8318</v>
      </c>
      <c r="R3183" t="s">
        <v>8319</v>
      </c>
      <c r="S3183" s="6">
        <f t="shared" si="198"/>
        <v>41779.310034722221</v>
      </c>
      <c r="T3183" s="7">
        <f t="shared" si="1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8270</v>
      </c>
      <c r="O3184" s="8">
        <f t="shared" si="196"/>
        <v>0.99122061738884171</v>
      </c>
      <c r="P3184" s="5">
        <f t="shared" si="197"/>
        <v>46.768211920529801</v>
      </c>
      <c r="Q3184" t="s">
        <v>8318</v>
      </c>
      <c r="R3184" t="s">
        <v>8319</v>
      </c>
      <c r="S3184" s="6">
        <f t="shared" si="198"/>
        <v>40883.949317129627</v>
      </c>
      <c r="T3184" s="7">
        <f t="shared" si="1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8270</v>
      </c>
      <c r="O3185" s="8">
        <f t="shared" si="196"/>
        <v>0.91743119266055051</v>
      </c>
      <c r="P3185" s="5">
        <f t="shared" si="197"/>
        <v>40.073529411764703</v>
      </c>
      <c r="Q3185" t="s">
        <v>8318</v>
      </c>
      <c r="R3185" t="s">
        <v>8319</v>
      </c>
      <c r="S3185" s="6">
        <f t="shared" si="198"/>
        <v>41491.79478009259</v>
      </c>
      <c r="T3185" s="7">
        <f t="shared" si="1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8270</v>
      </c>
      <c r="O3186" s="8">
        <f t="shared" si="196"/>
        <v>0.93275488069414314</v>
      </c>
      <c r="P3186" s="5">
        <f t="shared" si="197"/>
        <v>100.21739130434783</v>
      </c>
      <c r="Q3186" t="s">
        <v>8318</v>
      </c>
      <c r="R3186" t="s">
        <v>8319</v>
      </c>
      <c r="S3186" s="6">
        <f t="shared" si="198"/>
        <v>41791.993414351848</v>
      </c>
      <c r="T3186" s="7">
        <f t="shared" si="1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8270</v>
      </c>
      <c r="O3187" s="8">
        <f t="shared" si="196"/>
        <v>1</v>
      </c>
      <c r="P3187" s="5">
        <f t="shared" si="197"/>
        <v>41.666666666666664</v>
      </c>
      <c r="Q3187" t="s">
        <v>8318</v>
      </c>
      <c r="R3187" t="s">
        <v>8319</v>
      </c>
      <c r="S3187" s="6">
        <f t="shared" si="198"/>
        <v>41829.977326388893</v>
      </c>
      <c r="T3187" s="7">
        <f t="shared" si="1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8270</v>
      </c>
      <c r="O3188" s="8">
        <f t="shared" si="196"/>
        <v>0.9785932721712538</v>
      </c>
      <c r="P3188" s="5">
        <f t="shared" si="197"/>
        <v>46.714285714285715</v>
      </c>
      <c r="Q3188" t="s">
        <v>8318</v>
      </c>
      <c r="R3188" t="s">
        <v>8319</v>
      </c>
      <c r="S3188" s="6">
        <f t="shared" si="198"/>
        <v>41868.924050925925</v>
      </c>
      <c r="T3188" s="7">
        <f t="shared" si="1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8270</v>
      </c>
      <c r="O3189" s="8">
        <f t="shared" si="196"/>
        <v>0.85989451960559504</v>
      </c>
      <c r="P3189" s="5">
        <f t="shared" si="197"/>
        <v>71.491803278688522</v>
      </c>
      <c r="Q3189" t="s">
        <v>8318</v>
      </c>
      <c r="R3189" t="s">
        <v>8319</v>
      </c>
      <c r="S3189" s="6">
        <f t="shared" si="198"/>
        <v>41835.666354166664</v>
      </c>
      <c r="T3189" s="7">
        <f t="shared" si="1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8304</v>
      </c>
      <c r="O3190" s="8">
        <f t="shared" si="196"/>
        <v>1.5384615384615385</v>
      </c>
      <c r="P3190" s="5">
        <f t="shared" si="197"/>
        <v>14.444444444444445</v>
      </c>
      <c r="Q3190" t="s">
        <v>8318</v>
      </c>
      <c r="R3190" t="s">
        <v>8360</v>
      </c>
      <c r="S3190" s="6">
        <f t="shared" si="198"/>
        <v>42144.415532407409</v>
      </c>
      <c r="T3190" s="7">
        <f t="shared" si="19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8304</v>
      </c>
      <c r="O3191" s="8">
        <f t="shared" si="196"/>
        <v>8.112094395280236</v>
      </c>
      <c r="P3191" s="5">
        <f t="shared" si="197"/>
        <v>356.84210526315792</v>
      </c>
      <c r="Q3191" t="s">
        <v>8318</v>
      </c>
      <c r="R3191" t="s">
        <v>8360</v>
      </c>
      <c r="S3191" s="6">
        <f t="shared" si="198"/>
        <v>42118.346435185187</v>
      </c>
      <c r="T3191" s="7">
        <f t="shared" si="19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8304</v>
      </c>
      <c r="O3192" s="8" t="e">
        <f t="shared" si="196"/>
        <v>#DIV/0!</v>
      </c>
      <c r="P3192" s="5" t="e">
        <f t="shared" si="197"/>
        <v>#DIV/0!</v>
      </c>
      <c r="Q3192" t="s">
        <v>8318</v>
      </c>
      <c r="R3192" t="s">
        <v>8360</v>
      </c>
      <c r="S3192" s="6">
        <f t="shared" si="198"/>
        <v>42683.151331018518</v>
      </c>
      <c r="T3192" s="7">
        <f t="shared" si="19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8304</v>
      </c>
      <c r="O3193" s="8">
        <f t="shared" si="196"/>
        <v>24.834437086092716</v>
      </c>
      <c r="P3193" s="5">
        <f t="shared" si="197"/>
        <v>37.75</v>
      </c>
      <c r="Q3193" t="s">
        <v>8318</v>
      </c>
      <c r="R3193" t="s">
        <v>8360</v>
      </c>
      <c r="S3193" s="6">
        <f t="shared" si="198"/>
        <v>42538.755428240736</v>
      </c>
      <c r="T3193" s="7">
        <f t="shared" si="1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8304</v>
      </c>
      <c r="O3194" s="8">
        <f t="shared" si="196"/>
        <v>98.039215686274517</v>
      </c>
      <c r="P3194" s="5">
        <f t="shared" si="197"/>
        <v>12.75</v>
      </c>
      <c r="Q3194" t="s">
        <v>8318</v>
      </c>
      <c r="R3194" t="s">
        <v>8360</v>
      </c>
      <c r="S3194" s="6">
        <f t="shared" si="198"/>
        <v>42018.94049768518</v>
      </c>
      <c r="T3194" s="7">
        <f t="shared" si="1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8304</v>
      </c>
      <c r="O3195" s="8">
        <f t="shared" si="196"/>
        <v>8.5178875638841571</v>
      </c>
      <c r="P3195" s="5">
        <f t="shared" si="197"/>
        <v>24.458333333333332</v>
      </c>
      <c r="Q3195" t="s">
        <v>8318</v>
      </c>
      <c r="R3195" t="s">
        <v>8360</v>
      </c>
      <c r="S3195" s="6">
        <f t="shared" si="198"/>
        <v>42010.968240740738</v>
      </c>
      <c r="T3195" s="7">
        <f t="shared" si="19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8304</v>
      </c>
      <c r="O3196" s="8" t="e">
        <f t="shared" si="196"/>
        <v>#DIV/0!</v>
      </c>
      <c r="P3196" s="5" t="e">
        <f t="shared" si="197"/>
        <v>#DIV/0!</v>
      </c>
      <c r="Q3196" t="s">
        <v>8318</v>
      </c>
      <c r="R3196" t="s">
        <v>8360</v>
      </c>
      <c r="S3196" s="6">
        <f t="shared" si="198"/>
        <v>42182.062476851846</v>
      </c>
      <c r="T3196" s="7">
        <f t="shared" si="19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8304</v>
      </c>
      <c r="O3197" s="8">
        <f t="shared" si="196"/>
        <v>1.6908212560386473</v>
      </c>
      <c r="P3197" s="5">
        <f t="shared" si="197"/>
        <v>53.07692307692308</v>
      </c>
      <c r="Q3197" t="s">
        <v>8318</v>
      </c>
      <c r="R3197" t="s">
        <v>8360</v>
      </c>
      <c r="S3197" s="6">
        <f t="shared" si="198"/>
        <v>42017.594236111108</v>
      </c>
      <c r="T3197" s="7">
        <f t="shared" si="19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8304</v>
      </c>
      <c r="O3198" s="8">
        <f t="shared" si="196"/>
        <v>1666.6666666666667</v>
      </c>
      <c r="P3198" s="5">
        <f t="shared" si="197"/>
        <v>300</v>
      </c>
      <c r="Q3198" t="s">
        <v>8318</v>
      </c>
      <c r="R3198" t="s">
        <v>8360</v>
      </c>
      <c r="S3198" s="6">
        <f t="shared" si="198"/>
        <v>42157.598090277781</v>
      </c>
      <c r="T3198" s="7">
        <f t="shared" si="1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8304</v>
      </c>
      <c r="O3199" s="8">
        <f t="shared" si="196"/>
        <v>8.7336244541484724</v>
      </c>
      <c r="P3199" s="5">
        <f t="shared" si="197"/>
        <v>286.25</v>
      </c>
      <c r="Q3199" t="s">
        <v>8318</v>
      </c>
      <c r="R3199" t="s">
        <v>8360</v>
      </c>
      <c r="S3199" s="6">
        <f t="shared" si="198"/>
        <v>42009.493263888886</v>
      </c>
      <c r="T3199" s="7">
        <f t="shared" si="19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8304</v>
      </c>
      <c r="O3200" s="8">
        <f t="shared" si="196"/>
        <v>272.72727272727275</v>
      </c>
      <c r="P3200" s="5">
        <f t="shared" si="197"/>
        <v>36.666666666666664</v>
      </c>
      <c r="Q3200" t="s">
        <v>8318</v>
      </c>
      <c r="R3200" t="s">
        <v>8360</v>
      </c>
      <c r="S3200" s="6">
        <f t="shared" si="198"/>
        <v>42013.424502314811</v>
      </c>
      <c r="T3200" s="7">
        <f t="shared" si="19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8304</v>
      </c>
      <c r="O3201" s="8">
        <f t="shared" si="196"/>
        <v>1.9171779141104295</v>
      </c>
      <c r="P3201" s="5">
        <f t="shared" si="197"/>
        <v>49.20754716981132</v>
      </c>
      <c r="Q3201" t="s">
        <v>8318</v>
      </c>
      <c r="R3201" t="s">
        <v>8360</v>
      </c>
      <c r="S3201" s="6">
        <f t="shared" si="198"/>
        <v>41858.761782407404</v>
      </c>
      <c r="T3201" s="7">
        <f t="shared" si="19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8304</v>
      </c>
      <c r="O3202" s="8">
        <f t="shared" si="196"/>
        <v>50000</v>
      </c>
      <c r="P3202" s="5">
        <f t="shared" si="197"/>
        <v>1</v>
      </c>
      <c r="Q3202" t="s">
        <v>8318</v>
      </c>
      <c r="R3202" t="s">
        <v>8360</v>
      </c>
      <c r="S3202" s="6">
        <f t="shared" si="198"/>
        <v>42460.320613425924</v>
      </c>
      <c r="T3202" s="7">
        <f t="shared" si="199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8304</v>
      </c>
      <c r="O3203" s="8">
        <f t="shared" ref="O3203:O3266" si="200">D3203/E3203</f>
        <v>80</v>
      </c>
      <c r="P3203" s="5">
        <f t="shared" ref="P3203:P3266" si="201">E3203/L3203</f>
        <v>12.5</v>
      </c>
      <c r="Q3203" t="s">
        <v>8318</v>
      </c>
      <c r="R3203" t="s">
        <v>8360</v>
      </c>
      <c r="S3203" s="6">
        <f t="shared" ref="S3203:S3266" si="202">(((J3203/60)/60)/24)+DATE(1970,1,1)</f>
        <v>41861.767094907409</v>
      </c>
      <c r="T3203" s="7">
        <f t="shared" ref="T3203:T3266" si="203">(((I3203/60)/60)/24)+DATE(1970,1,1)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8304</v>
      </c>
      <c r="O3204" s="8">
        <f t="shared" si="200"/>
        <v>1.8341892883345561</v>
      </c>
      <c r="P3204" s="5">
        <f t="shared" si="201"/>
        <v>109.04</v>
      </c>
      <c r="Q3204" t="s">
        <v>8318</v>
      </c>
      <c r="R3204" t="s">
        <v>8360</v>
      </c>
      <c r="S3204" s="6">
        <f t="shared" si="202"/>
        <v>42293.853541666671</v>
      </c>
      <c r="T3204" s="7">
        <f t="shared" si="203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8304</v>
      </c>
      <c r="O3205" s="8">
        <f t="shared" si="200"/>
        <v>4</v>
      </c>
      <c r="P3205" s="5">
        <f t="shared" si="201"/>
        <v>41.666666666666664</v>
      </c>
      <c r="Q3205" t="s">
        <v>8318</v>
      </c>
      <c r="R3205" t="s">
        <v>8360</v>
      </c>
      <c r="S3205" s="6">
        <f t="shared" si="202"/>
        <v>42242.988680555558</v>
      </c>
      <c r="T3205" s="7">
        <f t="shared" si="203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8304</v>
      </c>
      <c r="O3206" s="8" t="e">
        <f t="shared" si="200"/>
        <v>#DIV/0!</v>
      </c>
      <c r="P3206" s="5" t="e">
        <f t="shared" si="201"/>
        <v>#DIV/0!</v>
      </c>
      <c r="Q3206" t="s">
        <v>8318</v>
      </c>
      <c r="R3206" t="s">
        <v>8360</v>
      </c>
      <c r="S3206" s="6">
        <f t="shared" si="202"/>
        <v>42172.686099537037</v>
      </c>
      <c r="T3206" s="7">
        <f t="shared" si="203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8304</v>
      </c>
      <c r="O3207" s="8">
        <f t="shared" si="200"/>
        <v>29.304029304029303</v>
      </c>
      <c r="P3207" s="5">
        <f t="shared" si="201"/>
        <v>22.75</v>
      </c>
      <c r="Q3207" t="s">
        <v>8318</v>
      </c>
      <c r="R3207" t="s">
        <v>8360</v>
      </c>
      <c r="S3207" s="6">
        <f t="shared" si="202"/>
        <v>42095.374675925923</v>
      </c>
      <c r="T3207" s="7">
        <f t="shared" si="203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8304</v>
      </c>
      <c r="O3208" s="8" t="e">
        <f t="shared" si="200"/>
        <v>#DIV/0!</v>
      </c>
      <c r="P3208" s="5" t="e">
        <f t="shared" si="201"/>
        <v>#DIV/0!</v>
      </c>
      <c r="Q3208" t="s">
        <v>8318</v>
      </c>
      <c r="R3208" t="s">
        <v>8360</v>
      </c>
      <c r="S3208" s="6">
        <f t="shared" si="202"/>
        <v>42236.276053240741</v>
      </c>
      <c r="T3208" s="7">
        <f t="shared" si="203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8304</v>
      </c>
      <c r="O3209" s="8">
        <f t="shared" si="200"/>
        <v>2.1568627450980391</v>
      </c>
      <c r="P3209" s="5">
        <f t="shared" si="201"/>
        <v>70.833333333333329</v>
      </c>
      <c r="Q3209" t="s">
        <v>8318</v>
      </c>
      <c r="R3209" t="s">
        <v>8360</v>
      </c>
      <c r="S3209" s="6">
        <f t="shared" si="202"/>
        <v>42057.277858796297</v>
      </c>
      <c r="T3209" s="7">
        <f t="shared" si="203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8270</v>
      </c>
      <c r="O3210" s="8">
        <f t="shared" si="200"/>
        <v>0.96618357487922701</v>
      </c>
      <c r="P3210" s="5">
        <f t="shared" si="201"/>
        <v>63.109756097560975</v>
      </c>
      <c r="Q3210" t="s">
        <v>8318</v>
      </c>
      <c r="R3210" t="s">
        <v>8319</v>
      </c>
      <c r="S3210" s="6">
        <f t="shared" si="202"/>
        <v>41827.605057870373</v>
      </c>
      <c r="T3210" s="7">
        <f t="shared" si="203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8270</v>
      </c>
      <c r="O3211" s="8">
        <f t="shared" si="200"/>
        <v>0.83806028741057004</v>
      </c>
      <c r="P3211" s="5">
        <f t="shared" si="201"/>
        <v>50.157964601769912</v>
      </c>
      <c r="Q3211" t="s">
        <v>8318</v>
      </c>
      <c r="R3211" t="s">
        <v>8319</v>
      </c>
      <c r="S3211" s="6">
        <f t="shared" si="202"/>
        <v>41778.637245370373</v>
      </c>
      <c r="T3211" s="7">
        <f t="shared" si="203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8270</v>
      </c>
      <c r="O3212" s="8">
        <f t="shared" si="200"/>
        <v>0.79512324410283597</v>
      </c>
      <c r="P3212" s="5">
        <f t="shared" si="201"/>
        <v>62.883333333333333</v>
      </c>
      <c r="Q3212" t="s">
        <v>8318</v>
      </c>
      <c r="R3212" t="s">
        <v>8319</v>
      </c>
      <c r="S3212" s="6">
        <f t="shared" si="202"/>
        <v>41013.936562499999</v>
      </c>
      <c r="T3212" s="7">
        <f t="shared" si="203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8270</v>
      </c>
      <c r="O3213" s="8">
        <f t="shared" si="200"/>
        <v>0.83511855052467232</v>
      </c>
      <c r="P3213" s="5">
        <f t="shared" si="201"/>
        <v>85.531055900621112</v>
      </c>
      <c r="Q3213" t="s">
        <v>8318</v>
      </c>
      <c r="R3213" t="s">
        <v>8319</v>
      </c>
      <c r="S3213" s="6">
        <f t="shared" si="202"/>
        <v>41834.586574074077</v>
      </c>
      <c r="T3213" s="7">
        <f t="shared" si="203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8270</v>
      </c>
      <c r="O3214" s="8">
        <f t="shared" si="200"/>
        <v>0.79207920792079212</v>
      </c>
      <c r="P3214" s="5">
        <f t="shared" si="201"/>
        <v>53.723404255319146</v>
      </c>
      <c r="Q3214" t="s">
        <v>8318</v>
      </c>
      <c r="R3214" t="s">
        <v>8319</v>
      </c>
      <c r="S3214" s="6">
        <f t="shared" si="202"/>
        <v>41829.795729166668</v>
      </c>
      <c r="T3214" s="7">
        <f t="shared" si="203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8270</v>
      </c>
      <c r="O3215" s="8">
        <f t="shared" si="200"/>
        <v>0.99883469285833193</v>
      </c>
      <c r="P3215" s="5">
        <f t="shared" si="201"/>
        <v>127.80851063829788</v>
      </c>
      <c r="Q3215" t="s">
        <v>8318</v>
      </c>
      <c r="R3215" t="s">
        <v>8319</v>
      </c>
      <c r="S3215" s="6">
        <f t="shared" si="202"/>
        <v>42171.763414351852</v>
      </c>
      <c r="T3215" s="7">
        <f t="shared" si="203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 s="8">
        <f t="shared" si="200"/>
        <v>0.97911227154046998</v>
      </c>
      <c r="P3216" s="5">
        <f t="shared" si="201"/>
        <v>106.57391304347826</v>
      </c>
      <c r="Q3216" t="s">
        <v>8318</v>
      </c>
      <c r="R3216" t="s">
        <v>8319</v>
      </c>
      <c r="S3216" s="6">
        <f t="shared" si="202"/>
        <v>42337.792511574073</v>
      </c>
      <c r="T3216" s="7">
        <f t="shared" si="203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8270</v>
      </c>
      <c r="O3217" s="8">
        <f t="shared" si="200"/>
        <v>0.99649802123964348</v>
      </c>
      <c r="P3217" s="5">
        <f t="shared" si="201"/>
        <v>262.11194029850748</v>
      </c>
      <c r="Q3217" t="s">
        <v>8318</v>
      </c>
      <c r="R3217" t="s">
        <v>8319</v>
      </c>
      <c r="S3217" s="6">
        <f t="shared" si="202"/>
        <v>42219.665173611109</v>
      </c>
      <c r="T3217" s="7">
        <f t="shared" si="203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8270</v>
      </c>
      <c r="O3218" s="8">
        <f t="shared" si="200"/>
        <v>0.99950024987506247</v>
      </c>
      <c r="P3218" s="5">
        <f t="shared" si="201"/>
        <v>57.171428571428571</v>
      </c>
      <c r="Q3218" t="s">
        <v>8318</v>
      </c>
      <c r="R3218" t="s">
        <v>8319</v>
      </c>
      <c r="S3218" s="6">
        <f t="shared" si="202"/>
        <v>42165.462627314817</v>
      </c>
      <c r="T3218" s="7">
        <f t="shared" si="203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8270</v>
      </c>
      <c r="O3219" s="8">
        <f t="shared" si="200"/>
        <v>0.86190384983719592</v>
      </c>
      <c r="P3219" s="5">
        <f t="shared" si="201"/>
        <v>50.20192307692308</v>
      </c>
      <c r="Q3219" t="s">
        <v>8318</v>
      </c>
      <c r="R3219" t="s">
        <v>8319</v>
      </c>
      <c r="S3219" s="6">
        <f t="shared" si="202"/>
        <v>42648.546111111107</v>
      </c>
      <c r="T3219" s="7">
        <f t="shared" si="203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 s="8">
        <f t="shared" si="200"/>
        <v>0.97943192948090108</v>
      </c>
      <c r="P3220" s="5">
        <f t="shared" si="201"/>
        <v>66.586956521739125</v>
      </c>
      <c r="Q3220" t="s">
        <v>8318</v>
      </c>
      <c r="R3220" t="s">
        <v>8319</v>
      </c>
      <c r="S3220" s="6">
        <f t="shared" si="202"/>
        <v>41971.002152777779</v>
      </c>
      <c r="T3220" s="7">
        <f t="shared" si="203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8270</v>
      </c>
      <c r="O3221" s="8">
        <f t="shared" si="200"/>
        <v>0.9989012086704625</v>
      </c>
      <c r="P3221" s="5">
        <f t="shared" si="201"/>
        <v>168.25210084033614</v>
      </c>
      <c r="Q3221" t="s">
        <v>8318</v>
      </c>
      <c r="R3221" t="s">
        <v>8319</v>
      </c>
      <c r="S3221" s="6">
        <f t="shared" si="202"/>
        <v>42050.983182870375</v>
      </c>
      <c r="T3221" s="7">
        <f t="shared" si="203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8270</v>
      </c>
      <c r="O3222" s="8">
        <f t="shared" si="200"/>
        <v>0.99166997223324083</v>
      </c>
      <c r="P3222" s="5">
        <f t="shared" si="201"/>
        <v>256.37288135593218</v>
      </c>
      <c r="Q3222" t="s">
        <v>8318</v>
      </c>
      <c r="R3222" t="s">
        <v>8319</v>
      </c>
      <c r="S3222" s="6">
        <f t="shared" si="202"/>
        <v>42772.833379629628</v>
      </c>
      <c r="T3222" s="7">
        <f t="shared" si="203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8270</v>
      </c>
      <c r="O3223" s="8">
        <f t="shared" si="200"/>
        <v>0.96688421561518012</v>
      </c>
      <c r="P3223" s="5">
        <f t="shared" si="201"/>
        <v>36.610619469026545</v>
      </c>
      <c r="Q3223" t="s">
        <v>8318</v>
      </c>
      <c r="R3223" t="s">
        <v>8319</v>
      </c>
      <c r="S3223" s="6">
        <f t="shared" si="202"/>
        <v>42155.696793981479</v>
      </c>
      <c r="T3223" s="7">
        <f t="shared" si="203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8270</v>
      </c>
      <c r="O3224" s="8">
        <f t="shared" si="200"/>
        <v>0.80128205128205132</v>
      </c>
      <c r="P3224" s="5">
        <f t="shared" si="201"/>
        <v>37.142857142857146</v>
      </c>
      <c r="Q3224" t="s">
        <v>8318</v>
      </c>
      <c r="R3224" t="s">
        <v>8319</v>
      </c>
      <c r="S3224" s="6">
        <f t="shared" si="202"/>
        <v>42270.582141203704</v>
      </c>
      <c r="T3224" s="7">
        <f t="shared" si="203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8270</v>
      </c>
      <c r="O3225" s="8">
        <f t="shared" si="200"/>
        <v>0.91310751104565535</v>
      </c>
      <c r="P3225" s="5">
        <f t="shared" si="201"/>
        <v>45.878378378378379</v>
      </c>
      <c r="Q3225" t="s">
        <v>8318</v>
      </c>
      <c r="R3225" t="s">
        <v>8319</v>
      </c>
      <c r="S3225" s="6">
        <f t="shared" si="202"/>
        <v>42206.835370370376</v>
      </c>
      <c r="T3225" s="7">
        <f t="shared" si="203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8270</v>
      </c>
      <c r="O3226" s="8">
        <f t="shared" si="200"/>
        <v>0.98007187193727541</v>
      </c>
      <c r="P3226" s="5">
        <f t="shared" si="201"/>
        <v>141.71296296296296</v>
      </c>
      <c r="Q3226" t="s">
        <v>8318</v>
      </c>
      <c r="R3226" t="s">
        <v>8319</v>
      </c>
      <c r="S3226" s="6">
        <f t="shared" si="202"/>
        <v>42697.850844907407</v>
      </c>
      <c r="T3226" s="7">
        <f t="shared" si="203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8270</v>
      </c>
      <c r="O3227" s="8">
        <f t="shared" si="200"/>
        <v>0.97703957010258913</v>
      </c>
      <c r="P3227" s="5">
        <f t="shared" si="201"/>
        <v>52.487179487179489</v>
      </c>
      <c r="Q3227" t="s">
        <v>8318</v>
      </c>
      <c r="R3227" t="s">
        <v>8319</v>
      </c>
      <c r="S3227" s="6">
        <f t="shared" si="202"/>
        <v>42503.559467592597</v>
      </c>
      <c r="T3227" s="7">
        <f t="shared" si="203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8270</v>
      </c>
      <c r="O3228" s="8">
        <f t="shared" si="200"/>
        <v>0.96</v>
      </c>
      <c r="P3228" s="5">
        <f t="shared" si="201"/>
        <v>59.523809523809526</v>
      </c>
      <c r="Q3228" t="s">
        <v>8318</v>
      </c>
      <c r="R3228" t="s">
        <v>8319</v>
      </c>
      <c r="S3228" s="6">
        <f t="shared" si="202"/>
        <v>42277.583472222221</v>
      </c>
      <c r="T3228" s="7">
        <f t="shared" si="203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8270</v>
      </c>
      <c r="O3229" s="8">
        <f t="shared" si="200"/>
        <v>0.8</v>
      </c>
      <c r="P3229" s="5">
        <f t="shared" si="201"/>
        <v>50</v>
      </c>
      <c r="Q3229" t="s">
        <v>8318</v>
      </c>
      <c r="R3229" t="s">
        <v>8319</v>
      </c>
      <c r="S3229" s="6">
        <f t="shared" si="202"/>
        <v>42722.882361111115</v>
      </c>
      <c r="T3229" s="7">
        <f t="shared" si="203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8270</v>
      </c>
      <c r="O3230" s="8">
        <f t="shared" si="200"/>
        <v>0.97710776102735897</v>
      </c>
      <c r="P3230" s="5">
        <f t="shared" si="201"/>
        <v>193.62162162162161</v>
      </c>
      <c r="Q3230" t="s">
        <v>8318</v>
      </c>
      <c r="R3230" t="s">
        <v>8319</v>
      </c>
      <c r="S3230" s="6">
        <f t="shared" si="202"/>
        <v>42323.70930555556</v>
      </c>
      <c r="T3230" s="7">
        <f t="shared" si="203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8270</v>
      </c>
      <c r="O3231" s="8">
        <f t="shared" si="200"/>
        <v>0.92708478190330501</v>
      </c>
      <c r="P3231" s="5">
        <f t="shared" si="201"/>
        <v>106.79702970297029</v>
      </c>
      <c r="Q3231" t="s">
        <v>8318</v>
      </c>
      <c r="R3231" t="s">
        <v>8319</v>
      </c>
      <c r="S3231" s="6">
        <f t="shared" si="202"/>
        <v>41933.291643518518</v>
      </c>
      <c r="T3231" s="7">
        <f t="shared" si="203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8270</v>
      </c>
      <c r="O3232" s="8">
        <f t="shared" si="200"/>
        <v>0.91004550227511372</v>
      </c>
      <c r="P3232" s="5">
        <f t="shared" si="201"/>
        <v>77.21621621621621</v>
      </c>
      <c r="Q3232" t="s">
        <v>8318</v>
      </c>
      <c r="R3232" t="s">
        <v>8319</v>
      </c>
      <c r="S3232" s="6">
        <f t="shared" si="202"/>
        <v>41898.168125000004</v>
      </c>
      <c r="T3232" s="7">
        <f t="shared" si="203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8270</v>
      </c>
      <c r="O3233" s="8">
        <f t="shared" si="200"/>
        <v>0.6211180124223602</v>
      </c>
      <c r="P3233" s="5">
        <f t="shared" si="201"/>
        <v>57.5</v>
      </c>
      <c r="Q3233" t="s">
        <v>8318</v>
      </c>
      <c r="R3233" t="s">
        <v>8319</v>
      </c>
      <c r="S3233" s="6">
        <f t="shared" si="202"/>
        <v>42446.943831018521</v>
      </c>
      <c r="T3233" s="7">
        <f t="shared" si="203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8270</v>
      </c>
      <c r="O3234" s="8">
        <f t="shared" si="200"/>
        <v>0.76219512195121952</v>
      </c>
      <c r="P3234" s="5">
        <f t="shared" si="201"/>
        <v>50.46153846153846</v>
      </c>
      <c r="Q3234" t="s">
        <v>8318</v>
      </c>
      <c r="R3234" t="s">
        <v>8319</v>
      </c>
      <c r="S3234" s="6">
        <f t="shared" si="202"/>
        <v>42463.81385416667</v>
      </c>
      <c r="T3234" s="7">
        <f t="shared" si="203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8270</v>
      </c>
      <c r="O3235" s="8">
        <f t="shared" si="200"/>
        <v>0.84175084175084181</v>
      </c>
      <c r="P3235" s="5">
        <f t="shared" si="201"/>
        <v>97.377049180327873</v>
      </c>
      <c r="Q3235" t="s">
        <v>8318</v>
      </c>
      <c r="R3235" t="s">
        <v>8319</v>
      </c>
      <c r="S3235" s="6">
        <f t="shared" si="202"/>
        <v>42766.805034722223</v>
      </c>
      <c r="T3235" s="7">
        <f t="shared" si="203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8270</v>
      </c>
      <c r="O3236" s="8">
        <f t="shared" si="200"/>
        <v>0.99608786491056378</v>
      </c>
      <c r="P3236" s="5">
        <f t="shared" si="201"/>
        <v>34.91921739130435</v>
      </c>
      <c r="Q3236" t="s">
        <v>8318</v>
      </c>
      <c r="R3236" t="s">
        <v>8319</v>
      </c>
      <c r="S3236" s="6">
        <f t="shared" si="202"/>
        <v>42734.789444444439</v>
      </c>
      <c r="T3236" s="7">
        <f t="shared" si="203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8270</v>
      </c>
      <c r="O3237" s="8">
        <f t="shared" si="200"/>
        <v>0.96892965570699563</v>
      </c>
      <c r="P3237" s="5">
        <f t="shared" si="201"/>
        <v>85.530386740331494</v>
      </c>
      <c r="Q3237" t="s">
        <v>8318</v>
      </c>
      <c r="R3237" t="s">
        <v>8319</v>
      </c>
      <c r="S3237" s="6">
        <f t="shared" si="202"/>
        <v>42522.347812499997</v>
      </c>
      <c r="T3237" s="7">
        <f t="shared" si="203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8270</v>
      </c>
      <c r="O3238" s="8">
        <f t="shared" si="200"/>
        <v>0.99403578528827041</v>
      </c>
      <c r="P3238" s="5">
        <f t="shared" si="201"/>
        <v>182.90909090909091</v>
      </c>
      <c r="Q3238" t="s">
        <v>8318</v>
      </c>
      <c r="R3238" t="s">
        <v>8319</v>
      </c>
      <c r="S3238" s="6">
        <f t="shared" si="202"/>
        <v>42702.917048611111</v>
      </c>
      <c r="T3238" s="7">
        <f t="shared" si="203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8270</v>
      </c>
      <c r="O3239" s="8">
        <f t="shared" si="200"/>
        <v>0.99218610916768624</v>
      </c>
      <c r="P3239" s="5">
        <f t="shared" si="201"/>
        <v>131.13620817843866</v>
      </c>
      <c r="Q3239" t="s">
        <v>8318</v>
      </c>
      <c r="R3239" t="s">
        <v>8319</v>
      </c>
      <c r="S3239" s="6">
        <f t="shared" si="202"/>
        <v>42252.474351851852</v>
      </c>
      <c r="T3239" s="7">
        <f t="shared" si="203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8270</v>
      </c>
      <c r="O3240" s="8">
        <f t="shared" si="200"/>
        <v>0.890302066772655</v>
      </c>
      <c r="P3240" s="5">
        <f t="shared" si="201"/>
        <v>39.810126582278478</v>
      </c>
      <c r="Q3240" t="s">
        <v>8318</v>
      </c>
      <c r="R3240" t="s">
        <v>8319</v>
      </c>
      <c r="S3240" s="6">
        <f t="shared" si="202"/>
        <v>42156.510393518518</v>
      </c>
      <c r="T3240" s="7">
        <f t="shared" si="203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8270</v>
      </c>
      <c r="O3241" s="8">
        <f t="shared" si="200"/>
        <v>0.94411642492003522</v>
      </c>
      <c r="P3241" s="5">
        <f t="shared" si="201"/>
        <v>59.701730769230764</v>
      </c>
      <c r="Q3241" t="s">
        <v>8318</v>
      </c>
      <c r="R3241" t="s">
        <v>8319</v>
      </c>
      <c r="S3241" s="6">
        <f t="shared" si="202"/>
        <v>42278.089039351849</v>
      </c>
      <c r="T3241" s="7">
        <f t="shared" si="203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8270</v>
      </c>
      <c r="O3242" s="8">
        <f t="shared" si="200"/>
        <v>0.99436526350679488</v>
      </c>
      <c r="P3242" s="5">
        <f t="shared" si="201"/>
        <v>88.735294117647058</v>
      </c>
      <c r="Q3242" t="s">
        <v>8318</v>
      </c>
      <c r="R3242" t="s">
        <v>8319</v>
      </c>
      <c r="S3242" s="6">
        <f t="shared" si="202"/>
        <v>42754.693842592591</v>
      </c>
      <c r="T3242" s="7">
        <f t="shared" si="203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8270</v>
      </c>
      <c r="O3243" s="8">
        <f t="shared" si="200"/>
        <v>0.86725844301601873</v>
      </c>
      <c r="P3243" s="5">
        <f t="shared" si="201"/>
        <v>58.688622754491021</v>
      </c>
      <c r="Q3243" t="s">
        <v>8318</v>
      </c>
      <c r="R3243" t="s">
        <v>8319</v>
      </c>
      <c r="S3243" s="6">
        <f t="shared" si="202"/>
        <v>41893.324884259258</v>
      </c>
      <c r="T3243" s="7">
        <f t="shared" si="203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8270</v>
      </c>
      <c r="O3244" s="8">
        <f t="shared" si="200"/>
        <v>0.78552003783064506</v>
      </c>
      <c r="P3244" s="5">
        <f t="shared" si="201"/>
        <v>69.56513661202186</v>
      </c>
      <c r="Q3244" t="s">
        <v>8318</v>
      </c>
      <c r="R3244" t="s">
        <v>8319</v>
      </c>
      <c r="S3244" s="6">
        <f t="shared" si="202"/>
        <v>41871.755694444444</v>
      </c>
      <c r="T3244" s="7">
        <f t="shared" si="203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8270</v>
      </c>
      <c r="O3245" s="8">
        <f t="shared" si="200"/>
        <v>0.97240792512458973</v>
      </c>
      <c r="P3245" s="5">
        <f t="shared" si="201"/>
        <v>115.87323943661971</v>
      </c>
      <c r="Q3245" t="s">
        <v>8318</v>
      </c>
      <c r="R3245" t="s">
        <v>8319</v>
      </c>
      <c r="S3245" s="6">
        <f t="shared" si="202"/>
        <v>42262.096782407403</v>
      </c>
      <c r="T3245" s="7">
        <f t="shared" si="203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8270</v>
      </c>
      <c r="O3246" s="8">
        <f t="shared" si="200"/>
        <v>0.97146326654523374</v>
      </c>
      <c r="P3246" s="5">
        <f t="shared" si="201"/>
        <v>23.869565217391305</v>
      </c>
      <c r="Q3246" t="s">
        <v>8318</v>
      </c>
      <c r="R3246" t="s">
        <v>8319</v>
      </c>
      <c r="S3246" s="6">
        <f t="shared" si="202"/>
        <v>42675.694236111114</v>
      </c>
      <c r="T3246" s="7">
        <f t="shared" si="203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8270</v>
      </c>
      <c r="O3247" s="8">
        <f t="shared" si="200"/>
        <v>0.95872899926953981</v>
      </c>
      <c r="P3247" s="5">
        <f t="shared" si="201"/>
        <v>81.125925925925927</v>
      </c>
      <c r="Q3247" t="s">
        <v>8318</v>
      </c>
      <c r="R3247" t="s">
        <v>8319</v>
      </c>
      <c r="S3247" s="6">
        <f t="shared" si="202"/>
        <v>42135.60020833333</v>
      </c>
      <c r="T3247" s="7">
        <f t="shared" si="203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8270</v>
      </c>
      <c r="O3248" s="8">
        <f t="shared" si="200"/>
        <v>0.89911886351375647</v>
      </c>
      <c r="P3248" s="5">
        <f t="shared" si="201"/>
        <v>57.626943005181346</v>
      </c>
      <c r="Q3248" t="s">
        <v>8318</v>
      </c>
      <c r="R3248" t="s">
        <v>8319</v>
      </c>
      <c r="S3248" s="6">
        <f t="shared" si="202"/>
        <v>42230.472222222219</v>
      </c>
      <c r="T3248" s="7">
        <f t="shared" si="203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8270</v>
      </c>
      <c r="O3249" s="8">
        <f t="shared" si="200"/>
        <v>0.94464386926128852</v>
      </c>
      <c r="P3249" s="5">
        <f t="shared" si="201"/>
        <v>46.429824561403507</v>
      </c>
      <c r="Q3249" t="s">
        <v>8318</v>
      </c>
      <c r="R3249" t="s">
        <v>8319</v>
      </c>
      <c r="S3249" s="6">
        <f t="shared" si="202"/>
        <v>42167.434166666666</v>
      </c>
      <c r="T3249" s="7">
        <f t="shared" si="203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8270</v>
      </c>
      <c r="O3250" s="8">
        <f t="shared" si="200"/>
        <v>0.99214551467548573</v>
      </c>
      <c r="P3250" s="5">
        <f t="shared" si="201"/>
        <v>60.475000000000001</v>
      </c>
      <c r="Q3250" t="s">
        <v>8318</v>
      </c>
      <c r="R3250" t="s">
        <v>8319</v>
      </c>
      <c r="S3250" s="6">
        <f t="shared" si="202"/>
        <v>42068.888391203705</v>
      </c>
      <c r="T3250" s="7">
        <f t="shared" si="203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8270</v>
      </c>
      <c r="O3251" s="8">
        <f t="shared" si="200"/>
        <v>0.95304106740599548</v>
      </c>
      <c r="P3251" s="5">
        <f t="shared" si="201"/>
        <v>65.579545454545453</v>
      </c>
      <c r="Q3251" t="s">
        <v>8318</v>
      </c>
      <c r="R3251" t="s">
        <v>8319</v>
      </c>
      <c r="S3251" s="6">
        <f t="shared" si="202"/>
        <v>42145.746689814812</v>
      </c>
      <c r="T3251" s="7">
        <f t="shared" si="203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8270</v>
      </c>
      <c r="O3252" s="8">
        <f t="shared" si="200"/>
        <v>0.98471718922325513</v>
      </c>
      <c r="P3252" s="5">
        <f t="shared" si="201"/>
        <v>119.1924882629108</v>
      </c>
      <c r="Q3252" t="s">
        <v>8318</v>
      </c>
      <c r="R3252" t="s">
        <v>8319</v>
      </c>
      <c r="S3252" s="6">
        <f t="shared" si="202"/>
        <v>41918.742175925923</v>
      </c>
      <c r="T3252" s="7">
        <f t="shared" si="203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8270</v>
      </c>
      <c r="O3253" s="8">
        <f t="shared" si="200"/>
        <v>0.90307043949428056</v>
      </c>
      <c r="P3253" s="5">
        <f t="shared" si="201"/>
        <v>83.05</v>
      </c>
      <c r="Q3253" t="s">
        <v>8318</v>
      </c>
      <c r="R3253" t="s">
        <v>8319</v>
      </c>
      <c r="S3253" s="6">
        <f t="shared" si="202"/>
        <v>42146.731087962966</v>
      </c>
      <c r="T3253" s="7">
        <f t="shared" si="203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8270</v>
      </c>
      <c r="O3254" s="8">
        <f t="shared" si="200"/>
        <v>0.78233657858136296</v>
      </c>
      <c r="P3254" s="5">
        <f t="shared" si="201"/>
        <v>57.52</v>
      </c>
      <c r="Q3254" t="s">
        <v>8318</v>
      </c>
      <c r="R3254" t="s">
        <v>8319</v>
      </c>
      <c r="S3254" s="6">
        <f t="shared" si="202"/>
        <v>42590.472685185188</v>
      </c>
      <c r="T3254" s="7">
        <f t="shared" si="203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8270</v>
      </c>
      <c r="O3255" s="8">
        <f t="shared" si="200"/>
        <v>0.98207709305180457</v>
      </c>
      <c r="P3255" s="5">
        <f t="shared" si="201"/>
        <v>177.08695652173913</v>
      </c>
      <c r="Q3255" t="s">
        <v>8318</v>
      </c>
      <c r="R3255" t="s">
        <v>8319</v>
      </c>
      <c r="S3255" s="6">
        <f t="shared" si="202"/>
        <v>42602.576712962968</v>
      </c>
      <c r="T3255" s="7">
        <f t="shared" si="203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8270</v>
      </c>
      <c r="O3256" s="8">
        <f t="shared" si="200"/>
        <v>0.98757929122193944</v>
      </c>
      <c r="P3256" s="5">
        <f t="shared" si="201"/>
        <v>70.771505376344081</v>
      </c>
      <c r="Q3256" t="s">
        <v>8318</v>
      </c>
      <c r="R3256" t="s">
        <v>8319</v>
      </c>
      <c r="S3256" s="6">
        <f t="shared" si="202"/>
        <v>42059.085752314815</v>
      </c>
      <c r="T3256" s="7">
        <f t="shared" si="203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8270</v>
      </c>
      <c r="O3257" s="8">
        <f t="shared" si="200"/>
        <v>0.5714285714285714</v>
      </c>
      <c r="P3257" s="5">
        <f t="shared" si="201"/>
        <v>29.166666666666668</v>
      </c>
      <c r="Q3257" t="s">
        <v>8318</v>
      </c>
      <c r="R3257" t="s">
        <v>8319</v>
      </c>
      <c r="S3257" s="6">
        <f t="shared" si="202"/>
        <v>41889.768229166664</v>
      </c>
      <c r="T3257" s="7">
        <f t="shared" si="203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8270</v>
      </c>
      <c r="O3258" s="8">
        <f t="shared" si="200"/>
        <v>0.78088396064344834</v>
      </c>
      <c r="P3258" s="5">
        <f t="shared" si="201"/>
        <v>72.76136363636364</v>
      </c>
      <c r="Q3258" t="s">
        <v>8318</v>
      </c>
      <c r="R3258" t="s">
        <v>8319</v>
      </c>
      <c r="S3258" s="6">
        <f t="shared" si="202"/>
        <v>42144.573807870373</v>
      </c>
      <c r="T3258" s="7">
        <f t="shared" si="203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8270</v>
      </c>
      <c r="O3259" s="8">
        <f t="shared" si="200"/>
        <v>0.94073819726339269</v>
      </c>
      <c r="P3259" s="5">
        <f t="shared" si="201"/>
        <v>51.853414634146333</v>
      </c>
      <c r="Q3259" t="s">
        <v>8318</v>
      </c>
      <c r="R3259" t="s">
        <v>8319</v>
      </c>
      <c r="S3259" s="6">
        <f t="shared" si="202"/>
        <v>42758.559629629628</v>
      </c>
      <c r="T3259" s="7">
        <f t="shared" si="203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8270</v>
      </c>
      <c r="O3260" s="8">
        <f t="shared" si="200"/>
        <v>0.95044127630685671</v>
      </c>
      <c r="P3260" s="5">
        <f t="shared" si="201"/>
        <v>98.2</v>
      </c>
      <c r="Q3260" t="s">
        <v>8318</v>
      </c>
      <c r="R3260" t="s">
        <v>8319</v>
      </c>
      <c r="S3260" s="6">
        <f t="shared" si="202"/>
        <v>41982.887280092589</v>
      </c>
      <c r="T3260" s="7">
        <f t="shared" si="203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8270</v>
      </c>
      <c r="O3261" s="8">
        <f t="shared" si="200"/>
        <v>0.94190494131522695</v>
      </c>
      <c r="P3261" s="5">
        <f t="shared" si="201"/>
        <v>251.7381443298969</v>
      </c>
      <c r="Q3261" t="s">
        <v>8318</v>
      </c>
      <c r="R3261" t="s">
        <v>8319</v>
      </c>
      <c r="S3261" s="6">
        <f t="shared" si="202"/>
        <v>42614.760937500003</v>
      </c>
      <c r="T3261" s="7">
        <f t="shared" si="203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8270</v>
      </c>
      <c r="O3262" s="8">
        <f t="shared" si="200"/>
        <v>0.91541559868180156</v>
      </c>
      <c r="P3262" s="5">
        <f t="shared" si="201"/>
        <v>74.821917808219183</v>
      </c>
      <c r="Q3262" t="s">
        <v>8318</v>
      </c>
      <c r="R3262" t="s">
        <v>8319</v>
      </c>
      <c r="S3262" s="6">
        <f t="shared" si="202"/>
        <v>42303.672662037032</v>
      </c>
      <c r="T3262" s="7">
        <f t="shared" si="203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8270</v>
      </c>
      <c r="O3263" s="8">
        <f t="shared" si="200"/>
        <v>0.99547511312217196</v>
      </c>
      <c r="P3263" s="5">
        <f t="shared" si="201"/>
        <v>67.65306122448979</v>
      </c>
      <c r="Q3263" t="s">
        <v>8318</v>
      </c>
      <c r="R3263" t="s">
        <v>8319</v>
      </c>
      <c r="S3263" s="6">
        <f t="shared" si="202"/>
        <v>42171.725416666668</v>
      </c>
      <c r="T3263" s="7">
        <f t="shared" si="203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 s="8">
        <f t="shared" si="200"/>
        <v>0.97048763026012252</v>
      </c>
      <c r="P3264" s="5">
        <f t="shared" si="201"/>
        <v>93.81343283582089</v>
      </c>
      <c r="Q3264" t="s">
        <v>8318</v>
      </c>
      <c r="R3264" t="s">
        <v>8319</v>
      </c>
      <c r="S3264" s="6">
        <f t="shared" si="202"/>
        <v>41964.315532407403</v>
      </c>
      <c r="T3264" s="7">
        <f t="shared" si="203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8270</v>
      </c>
      <c r="O3265" s="8">
        <f t="shared" si="200"/>
        <v>0.89153258016660963</v>
      </c>
      <c r="P3265" s="5">
        <f t="shared" si="201"/>
        <v>41.237647058823526</v>
      </c>
      <c r="Q3265" t="s">
        <v>8318</v>
      </c>
      <c r="R3265" t="s">
        <v>8319</v>
      </c>
      <c r="S3265" s="6">
        <f t="shared" si="202"/>
        <v>42284.516064814816</v>
      </c>
      <c r="T3265" s="7">
        <f t="shared" si="203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8270</v>
      </c>
      <c r="O3266" s="8">
        <f t="shared" si="200"/>
        <v>0.970873786407767</v>
      </c>
      <c r="P3266" s="5">
        <f t="shared" si="201"/>
        <v>52.551020408163268</v>
      </c>
      <c r="Q3266" t="s">
        <v>8318</v>
      </c>
      <c r="R3266" t="s">
        <v>8319</v>
      </c>
      <c r="S3266" s="6">
        <f t="shared" si="202"/>
        <v>42016.800208333334</v>
      </c>
      <c r="T3266" s="7">
        <f t="shared" si="203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8270</v>
      </c>
      <c r="O3267" s="8">
        <f t="shared" ref="O3267:O3330" si="204">D3267/E3267</f>
        <v>0.6097560975609756</v>
      </c>
      <c r="P3267" s="5">
        <f t="shared" ref="P3267:P3330" si="205">E3267/L3267</f>
        <v>70.285714285714292</v>
      </c>
      <c r="Q3267" t="s">
        <v>8318</v>
      </c>
      <c r="R3267" t="s">
        <v>8319</v>
      </c>
      <c r="S3267" s="6">
        <f t="shared" ref="S3267:S3330" si="206">(((J3267/60)/60)/24)+DATE(1970,1,1)</f>
        <v>42311.711979166663</v>
      </c>
      <c r="T3267" s="7">
        <f t="shared" ref="T3267:T3330" si="207">(((I3267/60)/60)/24)+DATE(1970,1,1)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8270</v>
      </c>
      <c r="O3268" s="8">
        <f t="shared" si="204"/>
        <v>0.76171131141297443</v>
      </c>
      <c r="P3268" s="5">
        <f t="shared" si="205"/>
        <v>48.325153374233132</v>
      </c>
      <c r="Q3268" t="s">
        <v>8318</v>
      </c>
      <c r="R3268" t="s">
        <v>8319</v>
      </c>
      <c r="S3268" s="6">
        <f t="shared" si="206"/>
        <v>42136.536134259266</v>
      </c>
      <c r="T3268" s="7">
        <f t="shared" si="207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8270</v>
      </c>
      <c r="O3269" s="8">
        <f t="shared" si="204"/>
        <v>0.97943192948090108</v>
      </c>
      <c r="P3269" s="5">
        <f t="shared" si="205"/>
        <v>53.177083333333336</v>
      </c>
      <c r="Q3269" t="s">
        <v>8318</v>
      </c>
      <c r="R3269" t="s">
        <v>8319</v>
      </c>
      <c r="S3269" s="6">
        <f t="shared" si="206"/>
        <v>42172.757638888885</v>
      </c>
      <c r="T3269" s="7">
        <f t="shared" si="207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8270</v>
      </c>
      <c r="O3270" s="8">
        <f t="shared" si="204"/>
        <v>0.78125</v>
      </c>
      <c r="P3270" s="5">
        <f t="shared" si="205"/>
        <v>60.952380952380949</v>
      </c>
      <c r="Q3270" t="s">
        <v>8318</v>
      </c>
      <c r="R3270" t="s">
        <v>8319</v>
      </c>
      <c r="S3270" s="6">
        <f t="shared" si="206"/>
        <v>42590.90425925926</v>
      </c>
      <c r="T3270" s="7">
        <f t="shared" si="207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8270</v>
      </c>
      <c r="O3271" s="8">
        <f t="shared" si="204"/>
        <v>0.98522167487684731</v>
      </c>
      <c r="P3271" s="5">
        <f t="shared" si="205"/>
        <v>116</v>
      </c>
      <c r="Q3271" t="s">
        <v>8318</v>
      </c>
      <c r="R3271" t="s">
        <v>8319</v>
      </c>
      <c r="S3271" s="6">
        <f t="shared" si="206"/>
        <v>42137.395798611105</v>
      </c>
      <c r="T3271" s="7">
        <f t="shared" si="207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8270</v>
      </c>
      <c r="O3272" s="8">
        <f t="shared" si="204"/>
        <v>0.98360655737704916</v>
      </c>
      <c r="P3272" s="5">
        <f t="shared" si="205"/>
        <v>61</v>
      </c>
      <c r="Q3272" t="s">
        <v>8318</v>
      </c>
      <c r="R3272" t="s">
        <v>8319</v>
      </c>
      <c r="S3272" s="6">
        <f t="shared" si="206"/>
        <v>42167.533159722225</v>
      </c>
      <c r="T3272" s="7">
        <f t="shared" si="207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8270</v>
      </c>
      <c r="O3273" s="8">
        <f t="shared" si="204"/>
        <v>0.76923076923076927</v>
      </c>
      <c r="P3273" s="5">
        <f t="shared" si="205"/>
        <v>38.235294117647058</v>
      </c>
      <c r="Q3273" t="s">
        <v>8318</v>
      </c>
      <c r="R3273" t="s">
        <v>8319</v>
      </c>
      <c r="S3273" s="6">
        <f t="shared" si="206"/>
        <v>41915.437210648146</v>
      </c>
      <c r="T3273" s="7">
        <f t="shared" si="207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8270</v>
      </c>
      <c r="O3274" s="8">
        <f t="shared" si="204"/>
        <v>0.64754257592436704</v>
      </c>
      <c r="P3274" s="5">
        <f t="shared" si="205"/>
        <v>106.50344827586207</v>
      </c>
      <c r="Q3274" t="s">
        <v>8318</v>
      </c>
      <c r="R3274" t="s">
        <v>8319</v>
      </c>
      <c r="S3274" s="6">
        <f t="shared" si="206"/>
        <v>42284.500104166669</v>
      </c>
      <c r="T3274" s="7">
        <f t="shared" si="207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8270</v>
      </c>
      <c r="O3275" s="8">
        <f t="shared" si="204"/>
        <v>0.93109869646182497</v>
      </c>
      <c r="P3275" s="5">
        <f t="shared" si="205"/>
        <v>204.57142857142858</v>
      </c>
      <c r="Q3275" t="s">
        <v>8318</v>
      </c>
      <c r="R3275" t="s">
        <v>8319</v>
      </c>
      <c r="S3275" s="6">
        <f t="shared" si="206"/>
        <v>42611.801412037035</v>
      </c>
      <c r="T3275" s="7">
        <f t="shared" si="207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8270</v>
      </c>
      <c r="O3276" s="8">
        <f t="shared" si="204"/>
        <v>0.98694683221903856</v>
      </c>
      <c r="P3276" s="5">
        <f t="shared" si="205"/>
        <v>54.912587412587413</v>
      </c>
      <c r="Q3276" t="s">
        <v>8318</v>
      </c>
      <c r="R3276" t="s">
        <v>8319</v>
      </c>
      <c r="S3276" s="6">
        <f t="shared" si="206"/>
        <v>42400.704537037032</v>
      </c>
      <c r="T3276" s="7">
        <f t="shared" si="207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8270</v>
      </c>
      <c r="O3277" s="8">
        <f t="shared" si="204"/>
        <v>0.99722991689750695</v>
      </c>
      <c r="P3277" s="5">
        <f t="shared" si="205"/>
        <v>150.41666666666666</v>
      </c>
      <c r="Q3277" t="s">
        <v>8318</v>
      </c>
      <c r="R3277" t="s">
        <v>8319</v>
      </c>
      <c r="S3277" s="6">
        <f t="shared" si="206"/>
        <v>42017.88045138889</v>
      </c>
      <c r="T3277" s="7">
        <f t="shared" si="207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8270</v>
      </c>
      <c r="O3278" s="8">
        <f t="shared" si="204"/>
        <v>0.85583872194750854</v>
      </c>
      <c r="P3278" s="5">
        <f t="shared" si="205"/>
        <v>52.58</v>
      </c>
      <c r="Q3278" t="s">
        <v>8318</v>
      </c>
      <c r="R3278" t="s">
        <v>8319</v>
      </c>
      <c r="S3278" s="6">
        <f t="shared" si="206"/>
        <v>42426.949988425928</v>
      </c>
      <c r="T3278" s="7">
        <f t="shared" si="207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8270</v>
      </c>
      <c r="O3279" s="8">
        <f t="shared" si="204"/>
        <v>0.92081031307550643</v>
      </c>
      <c r="P3279" s="5">
        <f t="shared" si="205"/>
        <v>54.3</v>
      </c>
      <c r="Q3279" t="s">
        <v>8318</v>
      </c>
      <c r="R3279" t="s">
        <v>8319</v>
      </c>
      <c r="S3279" s="6">
        <f t="shared" si="206"/>
        <v>41931.682939814818</v>
      </c>
      <c r="T3279" s="7">
        <f t="shared" si="207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8270</v>
      </c>
      <c r="O3280" s="8">
        <f t="shared" si="204"/>
        <v>0.96711798839458418</v>
      </c>
      <c r="P3280" s="5">
        <f t="shared" si="205"/>
        <v>76.029411764705884</v>
      </c>
      <c r="Q3280" t="s">
        <v>8318</v>
      </c>
      <c r="R3280" t="s">
        <v>8319</v>
      </c>
      <c r="S3280" s="6">
        <f t="shared" si="206"/>
        <v>42124.848414351851</v>
      </c>
      <c r="T3280" s="7">
        <f t="shared" si="207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8270</v>
      </c>
      <c r="O3281" s="8">
        <f t="shared" si="204"/>
        <v>0.87507543753771877</v>
      </c>
      <c r="P3281" s="5">
        <f t="shared" si="205"/>
        <v>105.2063492063492</v>
      </c>
      <c r="Q3281" t="s">
        <v>8318</v>
      </c>
      <c r="R3281" t="s">
        <v>8319</v>
      </c>
      <c r="S3281" s="6">
        <f t="shared" si="206"/>
        <v>42431.102534722217</v>
      </c>
      <c r="T3281" s="7">
        <f t="shared" si="207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8270</v>
      </c>
      <c r="O3282" s="8">
        <f t="shared" si="204"/>
        <v>0.970873786407767</v>
      </c>
      <c r="P3282" s="5">
        <f t="shared" si="205"/>
        <v>68.666666666666671</v>
      </c>
      <c r="Q3282" t="s">
        <v>8318</v>
      </c>
      <c r="R3282" t="s">
        <v>8319</v>
      </c>
      <c r="S3282" s="6">
        <f t="shared" si="206"/>
        <v>42121.756921296299</v>
      </c>
      <c r="T3282" s="7">
        <f t="shared" si="207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8270</v>
      </c>
      <c r="O3283" s="8">
        <f t="shared" si="204"/>
        <v>0.82236842105263153</v>
      </c>
      <c r="P3283" s="5">
        <f t="shared" si="205"/>
        <v>129.36170212765958</v>
      </c>
      <c r="Q3283" t="s">
        <v>8318</v>
      </c>
      <c r="R3283" t="s">
        <v>8319</v>
      </c>
      <c r="S3283" s="6">
        <f t="shared" si="206"/>
        <v>42219.019733796296</v>
      </c>
      <c r="T3283" s="7">
        <f t="shared" si="207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8270</v>
      </c>
      <c r="O3284" s="8">
        <f t="shared" si="204"/>
        <v>0.97421473578353579</v>
      </c>
      <c r="P3284" s="5">
        <f t="shared" si="205"/>
        <v>134.26371308016877</v>
      </c>
      <c r="Q3284" t="s">
        <v>8318</v>
      </c>
      <c r="R3284" t="s">
        <v>8319</v>
      </c>
      <c r="S3284" s="6">
        <f t="shared" si="206"/>
        <v>42445.19430555556</v>
      </c>
      <c r="T3284" s="7">
        <f t="shared" si="207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8270</v>
      </c>
      <c r="O3285" s="8">
        <f t="shared" si="204"/>
        <v>0.95465393794749398</v>
      </c>
      <c r="P3285" s="5">
        <f t="shared" si="205"/>
        <v>17.829787234042552</v>
      </c>
      <c r="Q3285" t="s">
        <v>8318</v>
      </c>
      <c r="R3285" t="s">
        <v>8319</v>
      </c>
      <c r="S3285" s="6">
        <f t="shared" si="206"/>
        <v>42379.74418981481</v>
      </c>
      <c r="T3285" s="7">
        <f t="shared" si="207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8270</v>
      </c>
      <c r="O3286" s="8">
        <f t="shared" si="204"/>
        <v>0.98425196850393704</v>
      </c>
      <c r="P3286" s="5">
        <f t="shared" si="205"/>
        <v>203.2</v>
      </c>
      <c r="Q3286" t="s">
        <v>8318</v>
      </c>
      <c r="R3286" t="s">
        <v>8319</v>
      </c>
      <c r="S3286" s="6">
        <f t="shared" si="206"/>
        <v>42380.884872685187</v>
      </c>
      <c r="T3286" s="7">
        <f t="shared" si="207"/>
        <v>42398.249305555553</v>
      </c>
    </row>
    <row r="3287" spans="1:20" ht="15.7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8270</v>
      </c>
      <c r="O3287" s="8">
        <f t="shared" si="204"/>
        <v>0.89204139900071378</v>
      </c>
      <c r="P3287" s="5">
        <f t="shared" si="205"/>
        <v>69.18518518518519</v>
      </c>
      <c r="Q3287" t="s">
        <v>8318</v>
      </c>
      <c r="R3287" t="s">
        <v>8319</v>
      </c>
      <c r="S3287" s="6">
        <f t="shared" si="206"/>
        <v>42762.942430555559</v>
      </c>
      <c r="T3287" s="7">
        <f t="shared" si="207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8270</v>
      </c>
      <c r="O3288" s="8">
        <f t="shared" si="204"/>
        <v>0.98264002620373403</v>
      </c>
      <c r="P3288" s="5">
        <f t="shared" si="205"/>
        <v>125.12295081967213</v>
      </c>
      <c r="Q3288" t="s">
        <v>8318</v>
      </c>
      <c r="R3288" t="s">
        <v>8319</v>
      </c>
      <c r="S3288" s="6">
        <f t="shared" si="206"/>
        <v>42567.840069444443</v>
      </c>
      <c r="T3288" s="7">
        <f t="shared" si="207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8270</v>
      </c>
      <c r="O3289" s="8">
        <f t="shared" si="204"/>
        <v>1</v>
      </c>
      <c r="P3289" s="5">
        <f t="shared" si="205"/>
        <v>73.529411764705884</v>
      </c>
      <c r="Q3289" t="s">
        <v>8318</v>
      </c>
      <c r="R3289" t="s">
        <v>8319</v>
      </c>
      <c r="S3289" s="6">
        <f t="shared" si="206"/>
        <v>42311.750324074077</v>
      </c>
      <c r="T3289" s="7">
        <f t="shared" si="207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8270</v>
      </c>
      <c r="O3290" s="8">
        <f t="shared" si="204"/>
        <v>0.99735799866154562</v>
      </c>
      <c r="P3290" s="5">
        <f t="shared" si="205"/>
        <v>48.437149758454105</v>
      </c>
      <c r="Q3290" t="s">
        <v>8318</v>
      </c>
      <c r="R3290" t="s">
        <v>8319</v>
      </c>
      <c r="S3290" s="6">
        <f t="shared" si="206"/>
        <v>42505.774479166663</v>
      </c>
      <c r="T3290" s="7">
        <f t="shared" si="207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8270</v>
      </c>
      <c r="O3291" s="8">
        <f t="shared" si="204"/>
        <v>0.75164233850964357</v>
      </c>
      <c r="P3291" s="5">
        <f t="shared" si="205"/>
        <v>26.608400000000003</v>
      </c>
      <c r="Q3291" t="s">
        <v>8318</v>
      </c>
      <c r="R3291" t="s">
        <v>8319</v>
      </c>
      <c r="S3291" s="6">
        <f t="shared" si="206"/>
        <v>42758.368078703701</v>
      </c>
      <c r="T3291" s="7">
        <f t="shared" si="207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8270</v>
      </c>
      <c r="O3292" s="8">
        <f t="shared" si="204"/>
        <v>0.82508250825082508</v>
      </c>
      <c r="P3292" s="5">
        <f t="shared" si="205"/>
        <v>33.666666666666664</v>
      </c>
      <c r="Q3292" t="s">
        <v>8318</v>
      </c>
      <c r="R3292" t="s">
        <v>8319</v>
      </c>
      <c r="S3292" s="6">
        <f t="shared" si="206"/>
        <v>42775.51494212963</v>
      </c>
      <c r="T3292" s="7">
        <f t="shared" si="207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8270</v>
      </c>
      <c r="O3293" s="8">
        <f t="shared" si="204"/>
        <v>0.8771929824561403</v>
      </c>
      <c r="P3293" s="5">
        <f t="shared" si="205"/>
        <v>40.714285714285715</v>
      </c>
      <c r="Q3293" t="s">
        <v>8318</v>
      </c>
      <c r="R3293" t="s">
        <v>8319</v>
      </c>
      <c r="S3293" s="6">
        <f t="shared" si="206"/>
        <v>42232.702546296292</v>
      </c>
      <c r="T3293" s="7">
        <f t="shared" si="207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8270</v>
      </c>
      <c r="O3294" s="8">
        <f t="shared" si="204"/>
        <v>0.34948096885813151</v>
      </c>
      <c r="P3294" s="5">
        <f t="shared" si="205"/>
        <v>19.266666666666666</v>
      </c>
      <c r="Q3294" t="s">
        <v>8318</v>
      </c>
      <c r="R3294" t="s">
        <v>8319</v>
      </c>
      <c r="S3294" s="6">
        <f t="shared" si="206"/>
        <v>42282.770231481481</v>
      </c>
      <c r="T3294" s="7">
        <f t="shared" si="207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8270</v>
      </c>
      <c r="O3295" s="8">
        <f t="shared" si="204"/>
        <v>0.58670143415906129</v>
      </c>
      <c r="P3295" s="5">
        <f t="shared" si="205"/>
        <v>84.285714285714292</v>
      </c>
      <c r="Q3295" t="s">
        <v>8318</v>
      </c>
      <c r="R3295" t="s">
        <v>8319</v>
      </c>
      <c r="S3295" s="6">
        <f t="shared" si="206"/>
        <v>42768.425370370373</v>
      </c>
      <c r="T3295" s="7">
        <f t="shared" si="207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8270</v>
      </c>
      <c r="O3296" s="8">
        <f t="shared" si="204"/>
        <v>0.84507042253521125</v>
      </c>
      <c r="P3296" s="5">
        <f t="shared" si="205"/>
        <v>29.583333333333332</v>
      </c>
      <c r="Q3296" t="s">
        <v>8318</v>
      </c>
      <c r="R3296" t="s">
        <v>8319</v>
      </c>
      <c r="S3296" s="6">
        <f t="shared" si="206"/>
        <v>42141.541134259256</v>
      </c>
      <c r="T3296" s="7">
        <f t="shared" si="207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8270</v>
      </c>
      <c r="O3297" s="8">
        <f t="shared" si="204"/>
        <v>0.97220871932334274</v>
      </c>
      <c r="P3297" s="5">
        <f t="shared" si="205"/>
        <v>26.667037037037037</v>
      </c>
      <c r="Q3297" t="s">
        <v>8318</v>
      </c>
      <c r="R3297" t="s">
        <v>8319</v>
      </c>
      <c r="S3297" s="6">
        <f t="shared" si="206"/>
        <v>42609.442465277782</v>
      </c>
      <c r="T3297" s="7">
        <f t="shared" si="207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8270</v>
      </c>
      <c r="O3298" s="8">
        <f t="shared" si="204"/>
        <v>0.69412309116149928</v>
      </c>
      <c r="P3298" s="5">
        <f t="shared" si="205"/>
        <v>45.978723404255319</v>
      </c>
      <c r="Q3298" t="s">
        <v>8318</v>
      </c>
      <c r="R3298" t="s">
        <v>8319</v>
      </c>
      <c r="S3298" s="6">
        <f t="shared" si="206"/>
        <v>42309.756620370375</v>
      </c>
      <c r="T3298" s="7">
        <f t="shared" si="207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8270</v>
      </c>
      <c r="O3299" s="8">
        <f t="shared" si="204"/>
        <v>0.99927325581395354</v>
      </c>
      <c r="P3299" s="5">
        <f t="shared" si="205"/>
        <v>125.09090909090909</v>
      </c>
      <c r="Q3299" t="s">
        <v>8318</v>
      </c>
      <c r="R3299" t="s">
        <v>8319</v>
      </c>
      <c r="S3299" s="6">
        <f t="shared" si="206"/>
        <v>42193.771481481483</v>
      </c>
      <c r="T3299" s="7">
        <f t="shared" si="207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8270</v>
      </c>
      <c r="O3300" s="8">
        <f t="shared" si="204"/>
        <v>0.98299420033421803</v>
      </c>
      <c r="P3300" s="5">
        <f t="shared" si="205"/>
        <v>141.29166666666666</v>
      </c>
      <c r="Q3300" t="s">
        <v>8318</v>
      </c>
      <c r="R3300" t="s">
        <v>8319</v>
      </c>
      <c r="S3300" s="6">
        <f t="shared" si="206"/>
        <v>42239.957962962959</v>
      </c>
      <c r="T3300" s="7">
        <f t="shared" si="207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8270</v>
      </c>
      <c r="O3301" s="8">
        <f t="shared" si="204"/>
        <v>0.86058519793459554</v>
      </c>
      <c r="P3301" s="5">
        <f t="shared" si="205"/>
        <v>55.333333333333336</v>
      </c>
      <c r="Q3301" t="s">
        <v>8318</v>
      </c>
      <c r="R3301" t="s">
        <v>8319</v>
      </c>
      <c r="S3301" s="6">
        <f t="shared" si="206"/>
        <v>42261.917395833334</v>
      </c>
      <c r="T3301" s="7">
        <f t="shared" si="207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8270</v>
      </c>
      <c r="O3302" s="8">
        <f t="shared" si="204"/>
        <v>0.73439412484700117</v>
      </c>
      <c r="P3302" s="5">
        <f t="shared" si="205"/>
        <v>46.420454545454547</v>
      </c>
      <c r="Q3302" t="s">
        <v>8318</v>
      </c>
      <c r="R3302" t="s">
        <v>8319</v>
      </c>
      <c r="S3302" s="6">
        <f t="shared" si="206"/>
        <v>42102.743773148148</v>
      </c>
      <c r="T3302" s="7">
        <f t="shared" si="207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8270</v>
      </c>
      <c r="O3303" s="8">
        <f t="shared" si="204"/>
        <v>0.7492507492507493</v>
      </c>
      <c r="P3303" s="5">
        <f t="shared" si="205"/>
        <v>57.2</v>
      </c>
      <c r="Q3303" t="s">
        <v>8318</v>
      </c>
      <c r="R3303" t="s">
        <v>8319</v>
      </c>
      <c r="S3303" s="6">
        <f t="shared" si="206"/>
        <v>42538.73583333334</v>
      </c>
      <c r="T3303" s="7">
        <f t="shared" si="207"/>
        <v>42583.290972222225</v>
      </c>
    </row>
    <row r="3304" spans="1:20" ht="15.7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8270</v>
      </c>
      <c r="O3304" s="8">
        <f t="shared" si="204"/>
        <v>0.9671848013816926</v>
      </c>
      <c r="P3304" s="5">
        <f t="shared" si="205"/>
        <v>173.7</v>
      </c>
      <c r="Q3304" t="s">
        <v>8318</v>
      </c>
      <c r="R3304" t="s">
        <v>8319</v>
      </c>
      <c r="S3304" s="6">
        <f t="shared" si="206"/>
        <v>42681.35157407407</v>
      </c>
      <c r="T3304" s="7">
        <f t="shared" si="207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8270</v>
      </c>
      <c r="O3305" s="8">
        <f t="shared" si="204"/>
        <v>0.86289549376797703</v>
      </c>
      <c r="P3305" s="5">
        <f t="shared" si="205"/>
        <v>59.6</v>
      </c>
      <c r="Q3305" t="s">
        <v>8318</v>
      </c>
      <c r="R3305" t="s">
        <v>8319</v>
      </c>
      <c r="S3305" s="6">
        <f t="shared" si="206"/>
        <v>42056.65143518518</v>
      </c>
      <c r="T3305" s="7">
        <f t="shared" si="207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8270</v>
      </c>
      <c r="O3306" s="8">
        <f t="shared" si="204"/>
        <v>0.95678520172221337</v>
      </c>
      <c r="P3306" s="5">
        <f t="shared" si="205"/>
        <v>89.585714285714289</v>
      </c>
      <c r="Q3306" t="s">
        <v>8318</v>
      </c>
      <c r="R3306" t="s">
        <v>8319</v>
      </c>
      <c r="S3306" s="6">
        <f t="shared" si="206"/>
        <v>42696.624444444446</v>
      </c>
      <c r="T3306" s="7">
        <f t="shared" si="207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8270</v>
      </c>
      <c r="O3307" s="8">
        <f t="shared" si="204"/>
        <v>0.98015192354814995</v>
      </c>
      <c r="P3307" s="5">
        <f t="shared" si="205"/>
        <v>204.05</v>
      </c>
      <c r="Q3307" t="s">
        <v>8318</v>
      </c>
      <c r="R3307" t="s">
        <v>8319</v>
      </c>
      <c r="S3307" s="6">
        <f t="shared" si="206"/>
        <v>42186.855879629627</v>
      </c>
      <c r="T3307" s="7">
        <f t="shared" si="207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8270</v>
      </c>
      <c r="O3308" s="8">
        <f t="shared" si="204"/>
        <v>0.57034220532319391</v>
      </c>
      <c r="P3308" s="5">
        <f t="shared" si="205"/>
        <v>48.703703703703702</v>
      </c>
      <c r="Q3308" t="s">
        <v>8318</v>
      </c>
      <c r="R3308" t="s">
        <v>8319</v>
      </c>
      <c r="S3308" s="6">
        <f t="shared" si="206"/>
        <v>42493.219236111108</v>
      </c>
      <c r="T3308" s="7">
        <f t="shared" si="207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8270</v>
      </c>
      <c r="O3309" s="8">
        <f t="shared" si="204"/>
        <v>0.9373828271466067</v>
      </c>
      <c r="P3309" s="5">
        <f t="shared" si="205"/>
        <v>53.339999999999996</v>
      </c>
      <c r="Q3309" t="s">
        <v>8318</v>
      </c>
      <c r="R3309" t="s">
        <v>8319</v>
      </c>
      <c r="S3309" s="6">
        <f t="shared" si="206"/>
        <v>42475.057164351849</v>
      </c>
      <c r="T3309" s="7">
        <f t="shared" si="207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8270</v>
      </c>
      <c r="O3310" s="8">
        <f t="shared" si="204"/>
        <v>0.81775700934579443</v>
      </c>
      <c r="P3310" s="5">
        <f t="shared" si="205"/>
        <v>75.087719298245617</v>
      </c>
      <c r="Q3310" t="s">
        <v>8318</v>
      </c>
      <c r="R3310" t="s">
        <v>8319</v>
      </c>
      <c r="S3310" s="6">
        <f t="shared" si="206"/>
        <v>42452.876909722225</v>
      </c>
      <c r="T3310" s="7">
        <f t="shared" si="207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8270</v>
      </c>
      <c r="O3311" s="8">
        <f t="shared" si="204"/>
        <v>0.62724014336917566</v>
      </c>
      <c r="P3311" s="5">
        <f t="shared" si="205"/>
        <v>18</v>
      </c>
      <c r="Q3311" t="s">
        <v>8318</v>
      </c>
      <c r="R3311" t="s">
        <v>8319</v>
      </c>
      <c r="S3311" s="6">
        <f t="shared" si="206"/>
        <v>42628.650208333333</v>
      </c>
      <c r="T3311" s="7">
        <f t="shared" si="207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8270</v>
      </c>
      <c r="O3312" s="8">
        <f t="shared" si="204"/>
        <v>0.99923136049192929</v>
      </c>
      <c r="P3312" s="5">
        <f t="shared" si="205"/>
        <v>209.83870967741936</v>
      </c>
      <c r="Q3312" t="s">
        <v>8318</v>
      </c>
      <c r="R3312" t="s">
        <v>8319</v>
      </c>
      <c r="S3312" s="6">
        <f t="shared" si="206"/>
        <v>42253.928530092591</v>
      </c>
      <c r="T3312" s="7">
        <f t="shared" si="207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8270</v>
      </c>
      <c r="O3313" s="8">
        <f t="shared" si="204"/>
        <v>0.91041514930808454</v>
      </c>
      <c r="P3313" s="5">
        <f t="shared" si="205"/>
        <v>61.022222222222226</v>
      </c>
      <c r="Q3313" t="s">
        <v>8318</v>
      </c>
      <c r="R3313" t="s">
        <v>8319</v>
      </c>
      <c r="S3313" s="6">
        <f t="shared" si="206"/>
        <v>42264.29178240741</v>
      </c>
      <c r="T3313" s="7">
        <f t="shared" si="207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8270</v>
      </c>
      <c r="O3314" s="8">
        <f t="shared" si="204"/>
        <v>0.99960015993602558</v>
      </c>
      <c r="P3314" s="5">
        <f t="shared" si="205"/>
        <v>61</v>
      </c>
      <c r="Q3314" t="s">
        <v>8318</v>
      </c>
      <c r="R3314" t="s">
        <v>8319</v>
      </c>
      <c r="S3314" s="6">
        <f t="shared" si="206"/>
        <v>42664.809560185182</v>
      </c>
      <c r="T3314" s="7">
        <f t="shared" si="207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8270</v>
      </c>
      <c r="O3315" s="8">
        <f t="shared" si="204"/>
        <v>0.86169754416199917</v>
      </c>
      <c r="P3315" s="5">
        <f t="shared" si="205"/>
        <v>80.034482758620683</v>
      </c>
      <c r="Q3315" t="s">
        <v>8318</v>
      </c>
      <c r="R3315" t="s">
        <v>8319</v>
      </c>
      <c r="S3315" s="6">
        <f t="shared" si="206"/>
        <v>42382.244409722218</v>
      </c>
      <c r="T3315" s="7">
        <f t="shared" si="207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8270</v>
      </c>
      <c r="O3316" s="8">
        <f t="shared" si="204"/>
        <v>0.47449584816132861</v>
      </c>
      <c r="P3316" s="5">
        <f t="shared" si="205"/>
        <v>29.068965517241381</v>
      </c>
      <c r="Q3316" t="s">
        <v>8318</v>
      </c>
      <c r="R3316" t="s">
        <v>8319</v>
      </c>
      <c r="S3316" s="6">
        <f t="shared" si="206"/>
        <v>42105.267488425925</v>
      </c>
      <c r="T3316" s="7">
        <f t="shared" si="207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8270</v>
      </c>
      <c r="O3317" s="8">
        <f t="shared" si="204"/>
        <v>0.90909090909090906</v>
      </c>
      <c r="P3317" s="5">
        <f t="shared" si="205"/>
        <v>49.438202247191015</v>
      </c>
      <c r="Q3317" t="s">
        <v>8318</v>
      </c>
      <c r="R3317" t="s">
        <v>8319</v>
      </c>
      <c r="S3317" s="6">
        <f t="shared" si="206"/>
        <v>42466.303715277783</v>
      </c>
      <c r="T3317" s="7">
        <f t="shared" si="207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8270</v>
      </c>
      <c r="O3318" s="8">
        <f t="shared" si="204"/>
        <v>0.99913340903944603</v>
      </c>
      <c r="P3318" s="5">
        <f t="shared" si="205"/>
        <v>93.977440000000001</v>
      </c>
      <c r="Q3318" t="s">
        <v>8318</v>
      </c>
      <c r="R3318" t="s">
        <v>8319</v>
      </c>
      <c r="S3318" s="6">
        <f t="shared" si="206"/>
        <v>41826.871238425927</v>
      </c>
      <c r="T3318" s="7">
        <f t="shared" si="207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8270</v>
      </c>
      <c r="O3319" s="8">
        <f t="shared" si="204"/>
        <v>0.94170403587443952</v>
      </c>
      <c r="P3319" s="5">
        <f t="shared" si="205"/>
        <v>61.944444444444443</v>
      </c>
      <c r="Q3319" t="s">
        <v>8318</v>
      </c>
      <c r="R3319" t="s">
        <v>8319</v>
      </c>
      <c r="S3319" s="6">
        <f t="shared" si="206"/>
        <v>42499.039629629624</v>
      </c>
      <c r="T3319" s="7">
        <f t="shared" si="207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8270</v>
      </c>
      <c r="O3320" s="8">
        <f t="shared" si="204"/>
        <v>0.79617834394904463</v>
      </c>
      <c r="P3320" s="5">
        <f t="shared" si="205"/>
        <v>78.5</v>
      </c>
      <c r="Q3320" t="s">
        <v>8318</v>
      </c>
      <c r="R3320" t="s">
        <v>8319</v>
      </c>
      <c r="S3320" s="6">
        <f t="shared" si="206"/>
        <v>42431.302002314813</v>
      </c>
      <c r="T3320" s="7">
        <f t="shared" si="207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8270</v>
      </c>
      <c r="O3321" s="8">
        <f t="shared" si="204"/>
        <v>0.92592592592592593</v>
      </c>
      <c r="P3321" s="5">
        <f t="shared" si="205"/>
        <v>33.75</v>
      </c>
      <c r="Q3321" t="s">
        <v>8318</v>
      </c>
      <c r="R3321" t="s">
        <v>8319</v>
      </c>
      <c r="S3321" s="6">
        <f t="shared" si="206"/>
        <v>41990.585486111115</v>
      </c>
      <c r="T3321" s="7">
        <f t="shared" si="207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8270</v>
      </c>
      <c r="O3322" s="8">
        <f t="shared" si="204"/>
        <v>0.99009900990099009</v>
      </c>
      <c r="P3322" s="5">
        <f t="shared" si="205"/>
        <v>66.44736842105263</v>
      </c>
      <c r="Q3322" t="s">
        <v>8318</v>
      </c>
      <c r="R3322" t="s">
        <v>8319</v>
      </c>
      <c r="S3322" s="6">
        <f t="shared" si="206"/>
        <v>42513.045798611114</v>
      </c>
      <c r="T3322" s="7">
        <f t="shared" si="207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8270</v>
      </c>
      <c r="O3323" s="8">
        <f t="shared" si="204"/>
        <v>0.93109869646182497</v>
      </c>
      <c r="P3323" s="5">
        <f t="shared" si="205"/>
        <v>35.799999999999997</v>
      </c>
      <c r="Q3323" t="s">
        <v>8318</v>
      </c>
      <c r="R3323" t="s">
        <v>8319</v>
      </c>
      <c r="S3323" s="6">
        <f t="shared" si="206"/>
        <v>41914.100289351853</v>
      </c>
      <c r="T3323" s="7">
        <f t="shared" si="207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8270</v>
      </c>
      <c r="O3324" s="8">
        <f t="shared" si="204"/>
        <v>0.9850746268656716</v>
      </c>
      <c r="P3324" s="5">
        <f t="shared" si="205"/>
        <v>145.65217391304347</v>
      </c>
      <c r="Q3324" t="s">
        <v>8318</v>
      </c>
      <c r="R3324" t="s">
        <v>8319</v>
      </c>
      <c r="S3324" s="6">
        <f t="shared" si="206"/>
        <v>42521.010370370372</v>
      </c>
      <c r="T3324" s="7">
        <f t="shared" si="207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8270</v>
      </c>
      <c r="O3325" s="8">
        <f t="shared" si="204"/>
        <v>0.79428117553613975</v>
      </c>
      <c r="P3325" s="5">
        <f t="shared" si="205"/>
        <v>25.693877551020407</v>
      </c>
      <c r="Q3325" t="s">
        <v>8318</v>
      </c>
      <c r="R3325" t="s">
        <v>8319</v>
      </c>
      <c r="S3325" s="6">
        <f t="shared" si="206"/>
        <v>42608.36583333333</v>
      </c>
      <c r="T3325" s="7">
        <f t="shared" si="207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8270</v>
      </c>
      <c r="O3326" s="8">
        <f t="shared" si="204"/>
        <v>0.98360655737704916</v>
      </c>
      <c r="P3326" s="5">
        <f t="shared" si="205"/>
        <v>152.5</v>
      </c>
      <c r="Q3326" t="s">
        <v>8318</v>
      </c>
      <c r="R3326" t="s">
        <v>8319</v>
      </c>
      <c r="S3326" s="6">
        <f t="shared" si="206"/>
        <v>42512.58321759259</v>
      </c>
      <c r="T3326" s="7">
        <f t="shared" si="207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8270</v>
      </c>
      <c r="O3327" s="8">
        <f t="shared" si="204"/>
        <v>0.88888888888888884</v>
      </c>
      <c r="P3327" s="5">
        <f t="shared" si="205"/>
        <v>30</v>
      </c>
      <c r="Q3327" t="s">
        <v>8318</v>
      </c>
      <c r="R3327" t="s">
        <v>8319</v>
      </c>
      <c r="S3327" s="6">
        <f t="shared" si="206"/>
        <v>42064.785613425927</v>
      </c>
      <c r="T3327" s="7">
        <f t="shared" si="207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8270</v>
      </c>
      <c r="O3328" s="8">
        <f t="shared" si="204"/>
        <v>0.98643649815043155</v>
      </c>
      <c r="P3328" s="5">
        <f t="shared" si="205"/>
        <v>142.28070175438597</v>
      </c>
      <c r="Q3328" t="s">
        <v>8318</v>
      </c>
      <c r="R3328" t="s">
        <v>8319</v>
      </c>
      <c r="S3328" s="6">
        <f t="shared" si="206"/>
        <v>42041.714178240742</v>
      </c>
      <c r="T3328" s="7">
        <f t="shared" si="207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8270</v>
      </c>
      <c r="O3329" s="8">
        <f t="shared" si="204"/>
        <v>0.98765432098765427</v>
      </c>
      <c r="P3329" s="5">
        <f t="shared" si="205"/>
        <v>24.545454545454547</v>
      </c>
      <c r="Q3329" t="s">
        <v>8318</v>
      </c>
      <c r="R3329" t="s">
        <v>8319</v>
      </c>
      <c r="S3329" s="6">
        <f t="shared" si="206"/>
        <v>42468.374606481477</v>
      </c>
      <c r="T3329" s="7">
        <f t="shared" si="207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8270</v>
      </c>
      <c r="O3330" s="8">
        <f t="shared" si="204"/>
        <v>0.68311195445920303</v>
      </c>
      <c r="P3330" s="5">
        <f t="shared" si="205"/>
        <v>292.77777777777777</v>
      </c>
      <c r="Q3330" t="s">
        <v>8318</v>
      </c>
      <c r="R3330" t="s">
        <v>8319</v>
      </c>
      <c r="S3330" s="6">
        <f t="shared" si="206"/>
        <v>41822.57503472222</v>
      </c>
      <c r="T3330" s="7">
        <f t="shared" si="207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8270</v>
      </c>
      <c r="O3331" s="8">
        <f t="shared" ref="O3331:O3394" si="208">D3331/E3331</f>
        <v>0.85616438356164382</v>
      </c>
      <c r="P3331" s="5">
        <f t="shared" ref="P3331:P3394" si="209">E3331/L3331</f>
        <v>44.92307692307692</v>
      </c>
      <c r="Q3331" t="s">
        <v>8318</v>
      </c>
      <c r="R3331" t="s">
        <v>8319</v>
      </c>
      <c r="S3331" s="6">
        <f t="shared" ref="S3331:S3394" si="210">(((J3331/60)/60)/24)+DATE(1970,1,1)</f>
        <v>41837.323009259257</v>
      </c>
      <c r="T3331" s="7">
        <f t="shared" ref="T3331:T3394" si="211">(((I3331/60)/60)/24)+DATE(1970,1,1)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8270</v>
      </c>
      <c r="O3332" s="8">
        <f t="shared" si="208"/>
        <v>0.94102885821831872</v>
      </c>
      <c r="P3332" s="5">
        <f t="shared" si="209"/>
        <v>23.10144927536232</v>
      </c>
      <c r="Q3332" t="s">
        <v>8318</v>
      </c>
      <c r="R3332" t="s">
        <v>8319</v>
      </c>
      <c r="S3332" s="6">
        <f t="shared" si="210"/>
        <v>42065.887361111112</v>
      </c>
      <c r="T3332" s="7">
        <f t="shared" si="211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8270</v>
      </c>
      <c r="O3333" s="8">
        <f t="shared" si="208"/>
        <v>0.95675468809797171</v>
      </c>
      <c r="P3333" s="5">
        <f t="shared" si="209"/>
        <v>80.400000000000006</v>
      </c>
      <c r="Q3333" t="s">
        <v>8318</v>
      </c>
      <c r="R3333" t="s">
        <v>8319</v>
      </c>
      <c r="S3333" s="6">
        <f t="shared" si="210"/>
        <v>42248.697754629626</v>
      </c>
      <c r="T3333" s="7">
        <f t="shared" si="211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8270</v>
      </c>
      <c r="O3334" s="8">
        <f t="shared" si="208"/>
        <v>1</v>
      </c>
      <c r="P3334" s="5">
        <f t="shared" si="209"/>
        <v>72.289156626506028</v>
      </c>
      <c r="Q3334" t="s">
        <v>8318</v>
      </c>
      <c r="R3334" t="s">
        <v>8319</v>
      </c>
      <c r="S3334" s="6">
        <f t="shared" si="210"/>
        <v>41809.860300925924</v>
      </c>
      <c r="T3334" s="7">
        <f t="shared" si="211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8270</v>
      </c>
      <c r="O3335" s="8">
        <f t="shared" si="208"/>
        <v>0.95628415300546443</v>
      </c>
      <c r="P3335" s="5">
        <f t="shared" si="209"/>
        <v>32.972972972972975</v>
      </c>
      <c r="Q3335" t="s">
        <v>8318</v>
      </c>
      <c r="R3335" t="s">
        <v>8319</v>
      </c>
      <c r="S3335" s="6">
        <f t="shared" si="210"/>
        <v>42148.676851851851</v>
      </c>
      <c r="T3335" s="7">
        <f t="shared" si="211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8270</v>
      </c>
      <c r="O3336" s="8">
        <f t="shared" si="208"/>
        <v>0.72139396198285499</v>
      </c>
      <c r="P3336" s="5">
        <f t="shared" si="209"/>
        <v>116.65217391304348</v>
      </c>
      <c r="Q3336" t="s">
        <v>8318</v>
      </c>
      <c r="R3336" t="s">
        <v>8319</v>
      </c>
      <c r="S3336" s="6">
        <f t="shared" si="210"/>
        <v>42185.521087962959</v>
      </c>
      <c r="T3336" s="7">
        <f t="shared" si="211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8270</v>
      </c>
      <c r="O3337" s="8">
        <f t="shared" si="208"/>
        <v>0.99681020733652315</v>
      </c>
      <c r="P3337" s="5">
        <f t="shared" si="209"/>
        <v>79.61904761904762</v>
      </c>
      <c r="Q3337" t="s">
        <v>8318</v>
      </c>
      <c r="R3337" t="s">
        <v>8319</v>
      </c>
      <c r="S3337" s="6">
        <f t="shared" si="210"/>
        <v>41827.674143518518</v>
      </c>
      <c r="T3337" s="7">
        <f t="shared" si="211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8270</v>
      </c>
      <c r="O3338" s="8">
        <f t="shared" si="208"/>
        <v>1</v>
      </c>
      <c r="P3338" s="5">
        <f t="shared" si="209"/>
        <v>27.777777777777779</v>
      </c>
      <c r="Q3338" t="s">
        <v>8318</v>
      </c>
      <c r="R3338" t="s">
        <v>8319</v>
      </c>
      <c r="S3338" s="6">
        <f t="shared" si="210"/>
        <v>42437.398680555561</v>
      </c>
      <c r="T3338" s="7">
        <f t="shared" si="211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8270</v>
      </c>
      <c r="O3339" s="8">
        <f t="shared" si="208"/>
        <v>0.90744101633393826</v>
      </c>
      <c r="P3339" s="5">
        <f t="shared" si="209"/>
        <v>81.029411764705884</v>
      </c>
      <c r="Q3339" t="s">
        <v>8318</v>
      </c>
      <c r="R3339" t="s">
        <v>8319</v>
      </c>
      <c r="S3339" s="6">
        <f t="shared" si="210"/>
        <v>41901.282025462962</v>
      </c>
      <c r="T3339" s="7">
        <f t="shared" si="211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8270</v>
      </c>
      <c r="O3340" s="8">
        <f t="shared" si="208"/>
        <v>0.97866510080250535</v>
      </c>
      <c r="P3340" s="5">
        <f t="shared" si="209"/>
        <v>136.84821428571428</v>
      </c>
      <c r="Q3340" t="s">
        <v>8318</v>
      </c>
      <c r="R3340" t="s">
        <v>8319</v>
      </c>
      <c r="S3340" s="6">
        <f t="shared" si="210"/>
        <v>42769.574999999997</v>
      </c>
      <c r="T3340" s="7">
        <f t="shared" si="211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8270</v>
      </c>
      <c r="O3341" s="8">
        <f t="shared" si="208"/>
        <v>0.95831336847149018</v>
      </c>
      <c r="P3341" s="5">
        <f t="shared" si="209"/>
        <v>177.61702127659575</v>
      </c>
      <c r="Q3341" t="s">
        <v>8318</v>
      </c>
      <c r="R3341" t="s">
        <v>8319</v>
      </c>
      <c r="S3341" s="6">
        <f t="shared" si="210"/>
        <v>42549.665717592594</v>
      </c>
      <c r="T3341" s="7">
        <f t="shared" si="211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8270</v>
      </c>
      <c r="O3342" s="8">
        <f t="shared" si="208"/>
        <v>0.72376357056694818</v>
      </c>
      <c r="P3342" s="5">
        <f t="shared" si="209"/>
        <v>109.07894736842105</v>
      </c>
      <c r="Q3342" t="s">
        <v>8318</v>
      </c>
      <c r="R3342" t="s">
        <v>8319</v>
      </c>
      <c r="S3342" s="6">
        <f t="shared" si="210"/>
        <v>42685.974004629628</v>
      </c>
      <c r="T3342" s="7">
        <f t="shared" si="211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8270</v>
      </c>
      <c r="O3343" s="8">
        <f t="shared" si="208"/>
        <v>1</v>
      </c>
      <c r="P3343" s="5">
        <f t="shared" si="209"/>
        <v>119.64285714285714</v>
      </c>
      <c r="Q3343" t="s">
        <v>8318</v>
      </c>
      <c r="R3343" t="s">
        <v>8319</v>
      </c>
      <c r="S3343" s="6">
        <f t="shared" si="210"/>
        <v>42510.798854166671</v>
      </c>
      <c r="T3343" s="7">
        <f t="shared" si="211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8270</v>
      </c>
      <c r="O3344" s="8">
        <f t="shared" si="208"/>
        <v>0.98360655737704916</v>
      </c>
      <c r="P3344" s="5">
        <f t="shared" si="209"/>
        <v>78.205128205128204</v>
      </c>
      <c r="Q3344" t="s">
        <v>8318</v>
      </c>
      <c r="R3344" t="s">
        <v>8319</v>
      </c>
      <c r="S3344" s="6">
        <f t="shared" si="210"/>
        <v>42062.296412037031</v>
      </c>
      <c r="T3344" s="7">
        <f t="shared" si="211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8270</v>
      </c>
      <c r="O3345" s="8">
        <f t="shared" si="208"/>
        <v>0.58333333333333337</v>
      </c>
      <c r="P3345" s="5">
        <f t="shared" si="209"/>
        <v>52.173913043478258</v>
      </c>
      <c r="Q3345" t="s">
        <v>8318</v>
      </c>
      <c r="R3345" t="s">
        <v>8319</v>
      </c>
      <c r="S3345" s="6">
        <f t="shared" si="210"/>
        <v>42452.916481481487</v>
      </c>
      <c r="T3345" s="7">
        <f t="shared" si="211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8270</v>
      </c>
      <c r="O3346" s="8">
        <f t="shared" si="208"/>
        <v>0.98576122672508215</v>
      </c>
      <c r="P3346" s="5">
        <f t="shared" si="209"/>
        <v>114.125</v>
      </c>
      <c r="Q3346" t="s">
        <v>8318</v>
      </c>
      <c r="R3346" t="s">
        <v>8319</v>
      </c>
      <c r="S3346" s="6">
        <f t="shared" si="210"/>
        <v>41851.200150462959</v>
      </c>
      <c r="T3346" s="7">
        <f t="shared" si="211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8270</v>
      </c>
      <c r="O3347" s="8">
        <f t="shared" si="208"/>
        <v>0.76923076923076927</v>
      </c>
      <c r="P3347" s="5">
        <f t="shared" si="209"/>
        <v>50</v>
      </c>
      <c r="Q3347" t="s">
        <v>8318</v>
      </c>
      <c r="R3347" t="s">
        <v>8319</v>
      </c>
      <c r="S3347" s="6">
        <f t="shared" si="210"/>
        <v>42053.106111111112</v>
      </c>
      <c r="T3347" s="7">
        <f t="shared" si="211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8270</v>
      </c>
      <c r="O3348" s="8">
        <f t="shared" si="208"/>
        <v>0.90909090909090906</v>
      </c>
      <c r="P3348" s="5">
        <f t="shared" si="209"/>
        <v>91.666666666666671</v>
      </c>
      <c r="Q3348" t="s">
        <v>8318</v>
      </c>
      <c r="R3348" t="s">
        <v>8319</v>
      </c>
      <c r="S3348" s="6">
        <f t="shared" si="210"/>
        <v>42054.024421296301</v>
      </c>
      <c r="T3348" s="7">
        <f t="shared" si="211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8270</v>
      </c>
      <c r="O3349" s="8">
        <f t="shared" si="208"/>
        <v>0.83717036416910839</v>
      </c>
      <c r="P3349" s="5">
        <f t="shared" si="209"/>
        <v>108.59090909090909</v>
      </c>
      <c r="Q3349" t="s">
        <v>8318</v>
      </c>
      <c r="R3349" t="s">
        <v>8319</v>
      </c>
      <c r="S3349" s="6">
        <f t="shared" si="210"/>
        <v>42484.551550925928</v>
      </c>
      <c r="T3349" s="7">
        <f t="shared" si="211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8270</v>
      </c>
      <c r="O3350" s="8">
        <f t="shared" si="208"/>
        <v>0.99709934735315442</v>
      </c>
      <c r="P3350" s="5">
        <f t="shared" si="209"/>
        <v>69.822784810126578</v>
      </c>
      <c r="Q3350" t="s">
        <v>8318</v>
      </c>
      <c r="R3350" t="s">
        <v>8319</v>
      </c>
      <c r="S3350" s="6">
        <f t="shared" si="210"/>
        <v>42466.558796296296</v>
      </c>
      <c r="T3350" s="7">
        <f t="shared" si="211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8270</v>
      </c>
      <c r="O3351" s="8">
        <f t="shared" si="208"/>
        <v>0.65189048239895697</v>
      </c>
      <c r="P3351" s="5">
        <f t="shared" si="209"/>
        <v>109.57142857142857</v>
      </c>
      <c r="Q3351" t="s">
        <v>8318</v>
      </c>
      <c r="R3351" t="s">
        <v>8319</v>
      </c>
      <c r="S3351" s="6">
        <f t="shared" si="210"/>
        <v>42513.110787037032</v>
      </c>
      <c r="T3351" s="7">
        <f t="shared" si="211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8270</v>
      </c>
      <c r="O3352" s="8">
        <f t="shared" si="208"/>
        <v>0.95759233926128595</v>
      </c>
      <c r="P3352" s="5">
        <f t="shared" si="209"/>
        <v>71.666666666666671</v>
      </c>
      <c r="Q3352" t="s">
        <v>8318</v>
      </c>
      <c r="R3352" t="s">
        <v>8319</v>
      </c>
      <c r="S3352" s="6">
        <f t="shared" si="210"/>
        <v>42302.701516203699</v>
      </c>
      <c r="T3352" s="7">
        <f t="shared" si="211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8270</v>
      </c>
      <c r="O3353" s="8">
        <f t="shared" si="208"/>
        <v>0.98911968348170132</v>
      </c>
      <c r="P3353" s="5">
        <f t="shared" si="209"/>
        <v>93.611111111111114</v>
      </c>
      <c r="Q3353" t="s">
        <v>8318</v>
      </c>
      <c r="R3353" t="s">
        <v>8319</v>
      </c>
      <c r="S3353" s="6">
        <f t="shared" si="210"/>
        <v>41806.395428240743</v>
      </c>
      <c r="T3353" s="7">
        <f t="shared" si="211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8270</v>
      </c>
      <c r="O3354" s="8">
        <f t="shared" si="208"/>
        <v>0.93005952380952384</v>
      </c>
      <c r="P3354" s="5">
        <f t="shared" si="209"/>
        <v>76.8</v>
      </c>
      <c r="Q3354" t="s">
        <v>8318</v>
      </c>
      <c r="R3354" t="s">
        <v>8319</v>
      </c>
      <c r="S3354" s="6">
        <f t="shared" si="210"/>
        <v>42495.992800925931</v>
      </c>
      <c r="T3354" s="7">
        <f t="shared" si="211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8270</v>
      </c>
      <c r="O3355" s="8">
        <f t="shared" si="208"/>
        <v>0.31746031746031744</v>
      </c>
      <c r="P3355" s="5">
        <f t="shared" si="209"/>
        <v>35.795454545454547</v>
      </c>
      <c r="Q3355" t="s">
        <v>8318</v>
      </c>
      <c r="R3355" t="s">
        <v>8319</v>
      </c>
      <c r="S3355" s="6">
        <f t="shared" si="210"/>
        <v>42479.432291666672</v>
      </c>
      <c r="T3355" s="7">
        <f t="shared" si="211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8270</v>
      </c>
      <c r="O3356" s="8">
        <f t="shared" si="208"/>
        <v>0.98103335513407453</v>
      </c>
      <c r="P3356" s="5">
        <f t="shared" si="209"/>
        <v>55.6</v>
      </c>
      <c r="Q3356" t="s">
        <v>8318</v>
      </c>
      <c r="R3356" t="s">
        <v>8319</v>
      </c>
      <c r="S3356" s="6">
        <f t="shared" si="210"/>
        <v>42270.7269212963</v>
      </c>
      <c r="T3356" s="7">
        <f t="shared" si="211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8270</v>
      </c>
      <c r="O3357" s="8">
        <f t="shared" si="208"/>
        <v>0.79185520361990946</v>
      </c>
      <c r="P3357" s="5">
        <f t="shared" si="209"/>
        <v>147.33333333333334</v>
      </c>
      <c r="Q3357" t="s">
        <v>8318</v>
      </c>
      <c r="R3357" t="s">
        <v>8319</v>
      </c>
      <c r="S3357" s="6">
        <f t="shared" si="210"/>
        <v>42489.619525462964</v>
      </c>
      <c r="T3357" s="7">
        <f t="shared" si="211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8270</v>
      </c>
      <c r="O3358" s="8">
        <f t="shared" si="208"/>
        <v>0.98619329388560162</v>
      </c>
      <c r="P3358" s="5">
        <f t="shared" si="209"/>
        <v>56.333333333333336</v>
      </c>
      <c r="Q3358" t="s">
        <v>8318</v>
      </c>
      <c r="R3358" t="s">
        <v>8319</v>
      </c>
      <c r="S3358" s="6">
        <f t="shared" si="210"/>
        <v>42536.815648148149</v>
      </c>
      <c r="T3358" s="7">
        <f t="shared" si="211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8270</v>
      </c>
      <c r="O3359" s="8">
        <f t="shared" si="208"/>
        <v>0.99009900990099009</v>
      </c>
      <c r="P3359" s="5">
        <f t="shared" si="209"/>
        <v>96.19047619047619</v>
      </c>
      <c r="Q3359" t="s">
        <v>8318</v>
      </c>
      <c r="R3359" t="s">
        <v>8319</v>
      </c>
      <c r="S3359" s="6">
        <f t="shared" si="210"/>
        <v>41822.417939814812</v>
      </c>
      <c r="T3359" s="7">
        <f t="shared" si="211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8270</v>
      </c>
      <c r="O3360" s="8">
        <f t="shared" si="208"/>
        <v>0.9709680551509855</v>
      </c>
      <c r="P3360" s="5">
        <f t="shared" si="209"/>
        <v>63.574074074074076</v>
      </c>
      <c r="Q3360" t="s">
        <v>8318</v>
      </c>
      <c r="R3360" t="s">
        <v>8319</v>
      </c>
      <c r="S3360" s="6">
        <f t="shared" si="210"/>
        <v>41932.311099537037</v>
      </c>
      <c r="T3360" s="7">
        <f t="shared" si="211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8270</v>
      </c>
      <c r="O3361" s="8">
        <f t="shared" si="208"/>
        <v>0.94117647058823528</v>
      </c>
      <c r="P3361" s="5">
        <f t="shared" si="209"/>
        <v>184.78260869565219</v>
      </c>
      <c r="Q3361" t="s">
        <v>8318</v>
      </c>
      <c r="R3361" t="s">
        <v>8319</v>
      </c>
      <c r="S3361" s="6">
        <f t="shared" si="210"/>
        <v>42746.057106481487</v>
      </c>
      <c r="T3361" s="7">
        <f t="shared" si="211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8270</v>
      </c>
      <c r="O3362" s="8">
        <f t="shared" si="208"/>
        <v>0.98640946953090747</v>
      </c>
      <c r="P3362" s="5">
        <f t="shared" si="209"/>
        <v>126.72222222222223</v>
      </c>
      <c r="Q3362" t="s">
        <v>8318</v>
      </c>
      <c r="R3362" t="s">
        <v>8319</v>
      </c>
      <c r="S3362" s="6">
        <f t="shared" si="210"/>
        <v>42697.082673611112</v>
      </c>
      <c r="T3362" s="7">
        <f t="shared" si="211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8270</v>
      </c>
      <c r="O3363" s="8">
        <f t="shared" si="208"/>
        <v>0.88136788295434509</v>
      </c>
      <c r="P3363" s="5">
        <f t="shared" si="209"/>
        <v>83.42647058823529</v>
      </c>
      <c r="Q3363" t="s">
        <v>8318</v>
      </c>
      <c r="R3363" t="s">
        <v>8319</v>
      </c>
      <c r="S3363" s="6">
        <f t="shared" si="210"/>
        <v>41866.025347222225</v>
      </c>
      <c r="T3363" s="7">
        <f t="shared" si="211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8270</v>
      </c>
      <c r="O3364" s="8">
        <f t="shared" si="208"/>
        <v>0.45871559633027525</v>
      </c>
      <c r="P3364" s="5">
        <f t="shared" si="209"/>
        <v>54.5</v>
      </c>
      <c r="Q3364" t="s">
        <v>8318</v>
      </c>
      <c r="R3364" t="s">
        <v>8319</v>
      </c>
      <c r="S3364" s="6">
        <f t="shared" si="210"/>
        <v>42056.091631944444</v>
      </c>
      <c r="T3364" s="7">
        <f t="shared" si="211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8270</v>
      </c>
      <c r="O3365" s="8">
        <f t="shared" si="208"/>
        <v>0.98600508905852413</v>
      </c>
      <c r="P3365" s="5">
        <f t="shared" si="209"/>
        <v>302.30769230769232</v>
      </c>
      <c r="Q3365" t="s">
        <v>8318</v>
      </c>
      <c r="R3365" t="s">
        <v>8319</v>
      </c>
      <c r="S3365" s="6">
        <f t="shared" si="210"/>
        <v>41851.771354166667</v>
      </c>
      <c r="T3365" s="7">
        <f t="shared" si="211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8270</v>
      </c>
      <c r="O3366" s="8">
        <f t="shared" si="208"/>
        <v>0.94398993077407178</v>
      </c>
      <c r="P3366" s="5">
        <f t="shared" si="209"/>
        <v>44.138888888888886</v>
      </c>
      <c r="Q3366" t="s">
        <v>8318</v>
      </c>
      <c r="R3366" t="s">
        <v>8319</v>
      </c>
      <c r="S3366" s="6">
        <f t="shared" si="210"/>
        <v>42422.977418981478</v>
      </c>
      <c r="T3366" s="7">
        <f t="shared" si="211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8270</v>
      </c>
      <c r="O3367" s="8">
        <f t="shared" si="208"/>
        <v>0.96153846153846156</v>
      </c>
      <c r="P3367" s="5">
        <f t="shared" si="209"/>
        <v>866.66666666666663</v>
      </c>
      <c r="Q3367" t="s">
        <v>8318</v>
      </c>
      <c r="R3367" t="s">
        <v>8319</v>
      </c>
      <c r="S3367" s="6">
        <f t="shared" si="210"/>
        <v>42321.101759259262</v>
      </c>
      <c r="T3367" s="7">
        <f t="shared" si="211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8270</v>
      </c>
      <c r="O3368" s="8">
        <f t="shared" si="208"/>
        <v>0.45248868778280543</v>
      </c>
      <c r="P3368" s="5">
        <f t="shared" si="209"/>
        <v>61.388888888888886</v>
      </c>
      <c r="Q3368" t="s">
        <v>8318</v>
      </c>
      <c r="R3368" t="s">
        <v>8319</v>
      </c>
      <c r="S3368" s="6">
        <f t="shared" si="210"/>
        <v>42107.067557870367</v>
      </c>
      <c r="T3368" s="7">
        <f t="shared" si="211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8270</v>
      </c>
      <c r="O3369" s="8">
        <f t="shared" si="208"/>
        <v>0.84269662921348309</v>
      </c>
      <c r="P3369" s="5">
        <f t="shared" si="209"/>
        <v>29.666666666666668</v>
      </c>
      <c r="Q3369" t="s">
        <v>8318</v>
      </c>
      <c r="R3369" t="s">
        <v>8319</v>
      </c>
      <c r="S3369" s="6">
        <f t="shared" si="210"/>
        <v>42192.933958333335</v>
      </c>
      <c r="T3369" s="7">
        <f t="shared" si="211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8270</v>
      </c>
      <c r="O3370" s="8">
        <f t="shared" si="208"/>
        <v>0.95602294455066916</v>
      </c>
      <c r="P3370" s="5">
        <f t="shared" si="209"/>
        <v>45.478260869565219</v>
      </c>
      <c r="Q3370" t="s">
        <v>8318</v>
      </c>
      <c r="R3370" t="s">
        <v>8319</v>
      </c>
      <c r="S3370" s="6">
        <f t="shared" si="210"/>
        <v>41969.199756944443</v>
      </c>
      <c r="T3370" s="7">
        <f t="shared" si="211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8270</v>
      </c>
      <c r="O3371" s="8">
        <f t="shared" si="208"/>
        <v>0.9624639076034649</v>
      </c>
      <c r="P3371" s="5">
        <f t="shared" si="209"/>
        <v>96.203703703703709</v>
      </c>
      <c r="Q3371" t="s">
        <v>8318</v>
      </c>
      <c r="R3371" t="s">
        <v>8319</v>
      </c>
      <c r="S3371" s="6">
        <f t="shared" si="210"/>
        <v>42690.041435185187</v>
      </c>
      <c r="T3371" s="7">
        <f t="shared" si="211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8270</v>
      </c>
      <c r="O3372" s="8">
        <f t="shared" si="208"/>
        <v>0.84937712344280858</v>
      </c>
      <c r="P3372" s="5">
        <f t="shared" si="209"/>
        <v>67.92307692307692</v>
      </c>
      <c r="Q3372" t="s">
        <v>8318</v>
      </c>
      <c r="R3372" t="s">
        <v>8319</v>
      </c>
      <c r="S3372" s="6">
        <f t="shared" si="210"/>
        <v>42690.334317129629</v>
      </c>
      <c r="T3372" s="7">
        <f t="shared" si="211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8270</v>
      </c>
      <c r="O3373" s="8">
        <f t="shared" si="208"/>
        <v>0.72202166064981954</v>
      </c>
      <c r="P3373" s="5">
        <f t="shared" si="209"/>
        <v>30.777777777777779</v>
      </c>
      <c r="Q3373" t="s">
        <v>8318</v>
      </c>
      <c r="R3373" t="s">
        <v>8319</v>
      </c>
      <c r="S3373" s="6">
        <f t="shared" si="210"/>
        <v>42312.874594907407</v>
      </c>
      <c r="T3373" s="7">
        <f t="shared" si="211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8270</v>
      </c>
      <c r="O3374" s="8">
        <f t="shared" si="208"/>
        <v>0.96618357487922701</v>
      </c>
      <c r="P3374" s="5">
        <f t="shared" si="209"/>
        <v>38.333333333333336</v>
      </c>
      <c r="Q3374" t="s">
        <v>8318</v>
      </c>
      <c r="R3374" t="s">
        <v>8319</v>
      </c>
      <c r="S3374" s="6">
        <f t="shared" si="210"/>
        <v>41855.548101851848</v>
      </c>
      <c r="T3374" s="7">
        <f t="shared" si="211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8270</v>
      </c>
      <c r="O3375" s="8">
        <f t="shared" si="208"/>
        <v>0.99750623441396513</v>
      </c>
      <c r="P3375" s="5">
        <f t="shared" si="209"/>
        <v>66.833333333333329</v>
      </c>
      <c r="Q3375" t="s">
        <v>8318</v>
      </c>
      <c r="R3375" t="s">
        <v>8319</v>
      </c>
      <c r="S3375" s="6">
        <f t="shared" si="210"/>
        <v>42179.854629629626</v>
      </c>
      <c r="T3375" s="7">
        <f t="shared" si="211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8270</v>
      </c>
      <c r="O3376" s="8">
        <f t="shared" si="208"/>
        <v>0.93833780160857905</v>
      </c>
      <c r="P3376" s="5">
        <f t="shared" si="209"/>
        <v>71.730769230769226</v>
      </c>
      <c r="Q3376" t="s">
        <v>8318</v>
      </c>
      <c r="R3376" t="s">
        <v>8319</v>
      </c>
      <c r="S3376" s="6">
        <f t="shared" si="210"/>
        <v>42275.731666666667</v>
      </c>
      <c r="T3376" s="7">
        <f t="shared" si="211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8270</v>
      </c>
      <c r="O3377" s="8">
        <f t="shared" si="208"/>
        <v>1</v>
      </c>
      <c r="P3377" s="5">
        <f t="shared" si="209"/>
        <v>176.47058823529412</v>
      </c>
      <c r="Q3377" t="s">
        <v>8318</v>
      </c>
      <c r="R3377" t="s">
        <v>8319</v>
      </c>
      <c r="S3377" s="6">
        <f t="shared" si="210"/>
        <v>41765.610798611109</v>
      </c>
      <c r="T3377" s="7">
        <f t="shared" si="211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8270</v>
      </c>
      <c r="O3378" s="8">
        <f t="shared" si="208"/>
        <v>0.99987501562304715</v>
      </c>
      <c r="P3378" s="5">
        <f t="shared" si="209"/>
        <v>421.10526315789474</v>
      </c>
      <c r="Q3378" t="s">
        <v>8318</v>
      </c>
      <c r="R3378" t="s">
        <v>8319</v>
      </c>
      <c r="S3378" s="6">
        <f t="shared" si="210"/>
        <v>42059.701319444444</v>
      </c>
      <c r="T3378" s="7">
        <f t="shared" si="211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8270</v>
      </c>
      <c r="O3379" s="8">
        <f t="shared" si="208"/>
        <v>0.98960910440376049</v>
      </c>
      <c r="P3379" s="5">
        <f t="shared" si="209"/>
        <v>104.98701298701299</v>
      </c>
      <c r="Q3379" t="s">
        <v>8318</v>
      </c>
      <c r="R3379" t="s">
        <v>8319</v>
      </c>
      <c r="S3379" s="6">
        <f t="shared" si="210"/>
        <v>42053.732627314821</v>
      </c>
      <c r="T3379" s="7">
        <f t="shared" si="211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8270</v>
      </c>
      <c r="O3380" s="8">
        <f t="shared" si="208"/>
        <v>0.92905405405405406</v>
      </c>
      <c r="P3380" s="5">
        <f t="shared" si="209"/>
        <v>28.19047619047619</v>
      </c>
      <c r="Q3380" t="s">
        <v>8318</v>
      </c>
      <c r="R3380" t="s">
        <v>8319</v>
      </c>
      <c r="S3380" s="6">
        <f t="shared" si="210"/>
        <v>41858.355393518519</v>
      </c>
      <c r="T3380" s="7">
        <f t="shared" si="211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8270</v>
      </c>
      <c r="O3381" s="8">
        <f t="shared" si="208"/>
        <v>0.964785335262904</v>
      </c>
      <c r="P3381" s="5">
        <f t="shared" si="209"/>
        <v>54.55263157894737</v>
      </c>
      <c r="Q3381" t="s">
        <v>8318</v>
      </c>
      <c r="R3381" t="s">
        <v>8319</v>
      </c>
      <c r="S3381" s="6">
        <f t="shared" si="210"/>
        <v>42225.513888888891</v>
      </c>
      <c r="T3381" s="7">
        <f t="shared" si="211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8270</v>
      </c>
      <c r="O3382" s="8">
        <f t="shared" si="208"/>
        <v>0.95754867539099908</v>
      </c>
      <c r="P3382" s="5">
        <f t="shared" si="209"/>
        <v>111.89285714285714</v>
      </c>
      <c r="Q3382" t="s">
        <v>8318</v>
      </c>
      <c r="R3382" t="s">
        <v>8319</v>
      </c>
      <c r="S3382" s="6">
        <f t="shared" si="210"/>
        <v>41937.95344907407</v>
      </c>
      <c r="T3382" s="7">
        <f t="shared" si="211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8270</v>
      </c>
      <c r="O3383" s="8">
        <f t="shared" si="208"/>
        <v>0.97799511002444983</v>
      </c>
      <c r="P3383" s="5">
        <f t="shared" si="209"/>
        <v>85.208333333333329</v>
      </c>
      <c r="Q3383" t="s">
        <v>8318</v>
      </c>
      <c r="R3383" t="s">
        <v>8319</v>
      </c>
      <c r="S3383" s="6">
        <f t="shared" si="210"/>
        <v>42044.184988425928</v>
      </c>
      <c r="T3383" s="7">
        <f t="shared" si="211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8270</v>
      </c>
      <c r="O3384" s="8">
        <f t="shared" si="208"/>
        <v>0.99262620533182078</v>
      </c>
      <c r="P3384" s="5">
        <f t="shared" si="209"/>
        <v>76.652173913043484</v>
      </c>
      <c r="Q3384" t="s">
        <v>8318</v>
      </c>
      <c r="R3384" t="s">
        <v>8319</v>
      </c>
      <c r="S3384" s="6">
        <f t="shared" si="210"/>
        <v>42559.431203703702</v>
      </c>
      <c r="T3384" s="7">
        <f t="shared" si="211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8270</v>
      </c>
      <c r="O3385" s="8">
        <f t="shared" si="208"/>
        <v>0.8951406649616368</v>
      </c>
      <c r="P3385" s="5">
        <f t="shared" si="209"/>
        <v>65.166666666666671</v>
      </c>
      <c r="Q3385" t="s">
        <v>8318</v>
      </c>
      <c r="R3385" t="s">
        <v>8319</v>
      </c>
      <c r="S3385" s="6">
        <f t="shared" si="210"/>
        <v>42524.782638888893</v>
      </c>
      <c r="T3385" s="7">
        <f t="shared" si="211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8270</v>
      </c>
      <c r="O3386" s="8">
        <f t="shared" si="208"/>
        <v>0.99989001209866912</v>
      </c>
      <c r="P3386" s="5">
        <f t="shared" si="209"/>
        <v>93.760312499999998</v>
      </c>
      <c r="Q3386" t="s">
        <v>8318</v>
      </c>
      <c r="R3386" t="s">
        <v>8319</v>
      </c>
      <c r="S3386" s="6">
        <f t="shared" si="210"/>
        <v>42292.087592592594</v>
      </c>
      <c r="T3386" s="7">
        <f t="shared" si="211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8270</v>
      </c>
      <c r="O3387" s="8">
        <f t="shared" si="208"/>
        <v>1</v>
      </c>
      <c r="P3387" s="5">
        <f t="shared" si="209"/>
        <v>133.33333333333334</v>
      </c>
      <c r="Q3387" t="s">
        <v>8318</v>
      </c>
      <c r="R3387" t="s">
        <v>8319</v>
      </c>
      <c r="S3387" s="6">
        <f t="shared" si="210"/>
        <v>41953.8675</v>
      </c>
      <c r="T3387" s="7">
        <f t="shared" si="211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8270</v>
      </c>
      <c r="O3388" s="8">
        <f t="shared" si="208"/>
        <v>0.95238095238095233</v>
      </c>
      <c r="P3388" s="5">
        <f t="shared" si="209"/>
        <v>51.219512195121951</v>
      </c>
      <c r="Q3388" t="s">
        <v>8318</v>
      </c>
      <c r="R3388" t="s">
        <v>8319</v>
      </c>
      <c r="S3388" s="6">
        <f t="shared" si="210"/>
        <v>41946.644745370373</v>
      </c>
      <c r="T3388" s="7">
        <f t="shared" si="211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8270</v>
      </c>
      <c r="O3389" s="8">
        <f t="shared" si="208"/>
        <v>0.85567598402738165</v>
      </c>
      <c r="P3389" s="5">
        <f t="shared" si="209"/>
        <v>100.17142857142858</v>
      </c>
      <c r="Q3389" t="s">
        <v>8318</v>
      </c>
      <c r="R3389" t="s">
        <v>8319</v>
      </c>
      <c r="S3389" s="6">
        <f t="shared" si="210"/>
        <v>41947.762592592589</v>
      </c>
      <c r="T3389" s="7">
        <f t="shared" si="211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8270</v>
      </c>
      <c r="O3390" s="8">
        <f t="shared" si="208"/>
        <v>0.96339113680154143</v>
      </c>
      <c r="P3390" s="5">
        <f t="shared" si="209"/>
        <v>34.6</v>
      </c>
      <c r="Q3390" t="s">
        <v>8318</v>
      </c>
      <c r="R3390" t="s">
        <v>8319</v>
      </c>
      <c r="S3390" s="6">
        <f t="shared" si="210"/>
        <v>42143.461122685185</v>
      </c>
      <c r="T3390" s="7">
        <f t="shared" si="211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8270</v>
      </c>
      <c r="O3391" s="8">
        <f t="shared" si="208"/>
        <v>0.8733624454148472</v>
      </c>
      <c r="P3391" s="5">
        <f t="shared" si="209"/>
        <v>184.67741935483872</v>
      </c>
      <c r="Q3391" t="s">
        <v>8318</v>
      </c>
      <c r="R3391" t="s">
        <v>8319</v>
      </c>
      <c r="S3391" s="6">
        <f t="shared" si="210"/>
        <v>42494.563449074078</v>
      </c>
      <c r="T3391" s="7">
        <f t="shared" si="211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8270</v>
      </c>
      <c r="O3392" s="8">
        <f t="shared" si="208"/>
        <v>0.9765625</v>
      </c>
      <c r="P3392" s="5">
        <f t="shared" si="209"/>
        <v>69.818181818181813</v>
      </c>
      <c r="Q3392" t="s">
        <v>8318</v>
      </c>
      <c r="R3392" t="s">
        <v>8319</v>
      </c>
      <c r="S3392" s="6">
        <f t="shared" si="210"/>
        <v>41815.774826388886</v>
      </c>
      <c r="T3392" s="7">
        <f t="shared" si="211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8270</v>
      </c>
      <c r="O3393" s="8">
        <f t="shared" si="208"/>
        <v>0.44843049327354262</v>
      </c>
      <c r="P3393" s="5">
        <f t="shared" si="209"/>
        <v>61.944444444444443</v>
      </c>
      <c r="Q3393" t="s">
        <v>8318</v>
      </c>
      <c r="R3393" t="s">
        <v>8319</v>
      </c>
      <c r="S3393" s="6">
        <f t="shared" si="210"/>
        <v>41830.545694444445</v>
      </c>
      <c r="T3393" s="7">
        <f t="shared" si="211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8270</v>
      </c>
      <c r="O3394" s="8">
        <f t="shared" si="208"/>
        <v>1</v>
      </c>
      <c r="P3394" s="5">
        <f t="shared" si="209"/>
        <v>41.666666666666664</v>
      </c>
      <c r="Q3394" t="s">
        <v>8318</v>
      </c>
      <c r="R3394" t="s">
        <v>8319</v>
      </c>
      <c r="S3394" s="6">
        <f t="shared" si="210"/>
        <v>42446.845543981486</v>
      </c>
      <c r="T3394" s="7">
        <f t="shared" si="211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8270</v>
      </c>
      <c r="O3395" s="8">
        <f t="shared" ref="O3395:O3458" si="212">D3395/E3395</f>
        <v>0.94517958412098302</v>
      </c>
      <c r="P3395" s="5">
        <f t="shared" ref="P3395:P3458" si="213">E3395/L3395</f>
        <v>36.06818181818182</v>
      </c>
      <c r="Q3395" t="s">
        <v>8318</v>
      </c>
      <c r="R3395" t="s">
        <v>8319</v>
      </c>
      <c r="S3395" s="6">
        <f t="shared" ref="S3395:S3458" si="214">(((J3395/60)/60)/24)+DATE(1970,1,1)</f>
        <v>41923.921643518523</v>
      </c>
      <c r="T3395" s="7">
        <f t="shared" ref="T3395:T3458" si="215">(((I3395/60)/60)/24)+DATE(1970,1,1)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8270</v>
      </c>
      <c r="O3396" s="8">
        <f t="shared" si="212"/>
        <v>0.70242656449552998</v>
      </c>
      <c r="P3396" s="5">
        <f t="shared" si="213"/>
        <v>29</v>
      </c>
      <c r="Q3396" t="s">
        <v>8318</v>
      </c>
      <c r="R3396" t="s">
        <v>8319</v>
      </c>
      <c r="S3396" s="6">
        <f t="shared" si="214"/>
        <v>41817.59542824074</v>
      </c>
      <c r="T3396" s="7">
        <f t="shared" si="215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8270</v>
      </c>
      <c r="O3397" s="8">
        <f t="shared" si="212"/>
        <v>0.54347826086956519</v>
      </c>
      <c r="P3397" s="5">
        <f t="shared" si="213"/>
        <v>24.210526315789473</v>
      </c>
      <c r="Q3397" t="s">
        <v>8318</v>
      </c>
      <c r="R3397" t="s">
        <v>8319</v>
      </c>
      <c r="S3397" s="6">
        <f t="shared" si="214"/>
        <v>42140.712314814817</v>
      </c>
      <c r="T3397" s="7">
        <f t="shared" si="215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8270</v>
      </c>
      <c r="O3398" s="8">
        <f t="shared" si="212"/>
        <v>0.95846645367412142</v>
      </c>
      <c r="P3398" s="5">
        <f t="shared" si="213"/>
        <v>55.892857142857146</v>
      </c>
      <c r="Q3398" t="s">
        <v>8318</v>
      </c>
      <c r="R3398" t="s">
        <v>8319</v>
      </c>
      <c r="S3398" s="6">
        <f t="shared" si="214"/>
        <v>41764.44663194444</v>
      </c>
      <c r="T3398" s="7">
        <f t="shared" si="215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8270</v>
      </c>
      <c r="O3399" s="8">
        <f t="shared" si="212"/>
        <v>0.8928571428571429</v>
      </c>
      <c r="P3399" s="5">
        <f t="shared" si="213"/>
        <v>11.666666666666666</v>
      </c>
      <c r="Q3399" t="s">
        <v>8318</v>
      </c>
      <c r="R3399" t="s">
        <v>8319</v>
      </c>
      <c r="S3399" s="6">
        <f t="shared" si="214"/>
        <v>42378.478344907402</v>
      </c>
      <c r="T3399" s="7">
        <f t="shared" si="215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8270</v>
      </c>
      <c r="O3400" s="8">
        <f t="shared" si="212"/>
        <v>0.90029259509340531</v>
      </c>
      <c r="P3400" s="5">
        <f t="shared" si="213"/>
        <v>68.353846153846149</v>
      </c>
      <c r="Q3400" t="s">
        <v>8318</v>
      </c>
      <c r="R3400" t="s">
        <v>8319</v>
      </c>
      <c r="S3400" s="6">
        <f t="shared" si="214"/>
        <v>41941.75203703704</v>
      </c>
      <c r="T3400" s="7">
        <f t="shared" si="215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8270</v>
      </c>
      <c r="O3401" s="8">
        <f t="shared" si="212"/>
        <v>0.96385542168674698</v>
      </c>
      <c r="P3401" s="5">
        <f t="shared" si="213"/>
        <v>27.065217391304348</v>
      </c>
      <c r="Q3401" t="s">
        <v>8318</v>
      </c>
      <c r="R3401" t="s">
        <v>8319</v>
      </c>
      <c r="S3401" s="6">
        <f t="shared" si="214"/>
        <v>42026.920428240745</v>
      </c>
      <c r="T3401" s="7">
        <f t="shared" si="215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8270</v>
      </c>
      <c r="O3402" s="8">
        <f t="shared" si="212"/>
        <v>0.9959167413604223</v>
      </c>
      <c r="P3402" s="5">
        <f t="shared" si="213"/>
        <v>118.12941176470588</v>
      </c>
      <c r="Q3402" t="s">
        <v>8318</v>
      </c>
      <c r="R3402" t="s">
        <v>8319</v>
      </c>
      <c r="S3402" s="6">
        <f t="shared" si="214"/>
        <v>41834.953865740739</v>
      </c>
      <c r="T3402" s="7">
        <f t="shared" si="215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8270</v>
      </c>
      <c r="O3403" s="8">
        <f t="shared" si="212"/>
        <v>0.98171970209884907</v>
      </c>
      <c r="P3403" s="5">
        <f t="shared" si="213"/>
        <v>44.757575757575758</v>
      </c>
      <c r="Q3403" t="s">
        <v>8318</v>
      </c>
      <c r="R3403" t="s">
        <v>8319</v>
      </c>
      <c r="S3403" s="6">
        <f t="shared" si="214"/>
        <v>42193.723912037036</v>
      </c>
      <c r="T3403" s="7">
        <f t="shared" si="215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8270</v>
      </c>
      <c r="O3404" s="8">
        <f t="shared" si="212"/>
        <v>0.91102338293349527</v>
      </c>
      <c r="P3404" s="5">
        <f t="shared" si="213"/>
        <v>99.787878787878782</v>
      </c>
      <c r="Q3404" t="s">
        <v>8318</v>
      </c>
      <c r="R3404" t="s">
        <v>8319</v>
      </c>
      <c r="S3404" s="6">
        <f t="shared" si="214"/>
        <v>42290.61855324074</v>
      </c>
      <c r="T3404" s="7">
        <f t="shared" si="215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8270</v>
      </c>
      <c r="O3405" s="8">
        <f t="shared" si="212"/>
        <v>1</v>
      </c>
      <c r="P3405" s="5">
        <f t="shared" si="213"/>
        <v>117.64705882352941</v>
      </c>
      <c r="Q3405" t="s">
        <v>8318</v>
      </c>
      <c r="R3405" t="s">
        <v>8319</v>
      </c>
      <c r="S3405" s="6">
        <f t="shared" si="214"/>
        <v>42150.462083333332</v>
      </c>
      <c r="T3405" s="7">
        <f t="shared" si="215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8270</v>
      </c>
      <c r="O3406" s="8">
        <f t="shared" si="212"/>
        <v>0.81967213114754101</v>
      </c>
      <c r="P3406" s="5">
        <f t="shared" si="213"/>
        <v>203.33333333333334</v>
      </c>
      <c r="Q3406" t="s">
        <v>8318</v>
      </c>
      <c r="R3406" t="s">
        <v>8319</v>
      </c>
      <c r="S3406" s="6">
        <f t="shared" si="214"/>
        <v>42152.503495370373</v>
      </c>
      <c r="T3406" s="7">
        <f t="shared" si="215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8270</v>
      </c>
      <c r="O3407" s="8">
        <f t="shared" si="212"/>
        <v>0.72689511941848395</v>
      </c>
      <c r="P3407" s="5">
        <f t="shared" si="213"/>
        <v>28.323529411764707</v>
      </c>
      <c r="Q3407" t="s">
        <v>8318</v>
      </c>
      <c r="R3407" t="s">
        <v>8319</v>
      </c>
      <c r="S3407" s="6">
        <f t="shared" si="214"/>
        <v>42410.017199074078</v>
      </c>
      <c r="T3407" s="7">
        <f t="shared" si="215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8270</v>
      </c>
      <c r="O3408" s="8">
        <f t="shared" si="212"/>
        <v>0.99690958030106669</v>
      </c>
      <c r="P3408" s="5">
        <f t="shared" si="213"/>
        <v>110.23076923076923</v>
      </c>
      <c r="Q3408" t="s">
        <v>8318</v>
      </c>
      <c r="R3408" t="s">
        <v>8319</v>
      </c>
      <c r="S3408" s="6">
        <f t="shared" si="214"/>
        <v>41791.492777777778</v>
      </c>
      <c r="T3408" s="7">
        <f t="shared" si="215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8270</v>
      </c>
      <c r="O3409" s="8">
        <f t="shared" si="212"/>
        <v>0.93370681605975725</v>
      </c>
      <c r="P3409" s="5">
        <f t="shared" si="213"/>
        <v>31.970149253731343</v>
      </c>
      <c r="Q3409" t="s">
        <v>8318</v>
      </c>
      <c r="R3409" t="s">
        <v>8319</v>
      </c>
      <c r="S3409" s="6">
        <f t="shared" si="214"/>
        <v>41796.422326388885</v>
      </c>
      <c r="T3409" s="7">
        <f t="shared" si="215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8270</v>
      </c>
      <c r="O3410" s="8">
        <f t="shared" si="212"/>
        <v>0.47393364928909953</v>
      </c>
      <c r="P3410" s="5">
        <f t="shared" si="213"/>
        <v>58.611111111111114</v>
      </c>
      <c r="Q3410" t="s">
        <v>8318</v>
      </c>
      <c r="R3410" t="s">
        <v>8319</v>
      </c>
      <c r="S3410" s="6">
        <f t="shared" si="214"/>
        <v>41808.991944444446</v>
      </c>
      <c r="T3410" s="7">
        <f t="shared" si="215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8270</v>
      </c>
      <c r="O3411" s="8">
        <f t="shared" si="212"/>
        <v>0.80906148867313921</v>
      </c>
      <c r="P3411" s="5">
        <f t="shared" si="213"/>
        <v>29.428571428571427</v>
      </c>
      <c r="Q3411" t="s">
        <v>8318</v>
      </c>
      <c r="R3411" t="s">
        <v>8319</v>
      </c>
      <c r="S3411" s="6">
        <f t="shared" si="214"/>
        <v>42544.814328703709</v>
      </c>
      <c r="T3411" s="7">
        <f t="shared" si="215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8270</v>
      </c>
      <c r="O3412" s="8">
        <f t="shared" si="212"/>
        <v>0.92165898617511521</v>
      </c>
      <c r="P3412" s="5">
        <f t="shared" si="213"/>
        <v>81.375</v>
      </c>
      <c r="Q3412" t="s">
        <v>8318</v>
      </c>
      <c r="R3412" t="s">
        <v>8319</v>
      </c>
      <c r="S3412" s="6">
        <f t="shared" si="214"/>
        <v>42500.041550925926</v>
      </c>
      <c r="T3412" s="7">
        <f t="shared" si="215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8270</v>
      </c>
      <c r="O3413" s="8">
        <f t="shared" si="212"/>
        <v>0.96556163501770198</v>
      </c>
      <c r="P3413" s="5">
        <f t="shared" si="213"/>
        <v>199.16666666666666</v>
      </c>
      <c r="Q3413" t="s">
        <v>8318</v>
      </c>
      <c r="R3413" t="s">
        <v>8319</v>
      </c>
      <c r="S3413" s="6">
        <f t="shared" si="214"/>
        <v>42265.022824074069</v>
      </c>
      <c r="T3413" s="7">
        <f t="shared" si="215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8270</v>
      </c>
      <c r="O3414" s="8">
        <f t="shared" si="212"/>
        <v>1</v>
      </c>
      <c r="P3414" s="5">
        <f t="shared" si="213"/>
        <v>115.38461538461539</v>
      </c>
      <c r="Q3414" t="s">
        <v>8318</v>
      </c>
      <c r="R3414" t="s">
        <v>8319</v>
      </c>
      <c r="S3414" s="6">
        <f t="shared" si="214"/>
        <v>41879.959050925929</v>
      </c>
      <c r="T3414" s="7">
        <f t="shared" si="215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8270</v>
      </c>
      <c r="O3415" s="8">
        <f t="shared" si="212"/>
        <v>0.76923076923076927</v>
      </c>
      <c r="P3415" s="5">
        <f t="shared" si="213"/>
        <v>46.428571428571431</v>
      </c>
      <c r="Q3415" t="s">
        <v>8318</v>
      </c>
      <c r="R3415" t="s">
        <v>8319</v>
      </c>
      <c r="S3415" s="6">
        <f t="shared" si="214"/>
        <v>42053.733078703706</v>
      </c>
      <c r="T3415" s="7">
        <f t="shared" si="215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8270</v>
      </c>
      <c r="O3416" s="8">
        <f t="shared" si="212"/>
        <v>0.96618357487922701</v>
      </c>
      <c r="P3416" s="5">
        <f t="shared" si="213"/>
        <v>70.568181818181813</v>
      </c>
      <c r="Q3416" t="s">
        <v>8318</v>
      </c>
      <c r="R3416" t="s">
        <v>8319</v>
      </c>
      <c r="S3416" s="6">
        <f t="shared" si="214"/>
        <v>42675.832465277781</v>
      </c>
      <c r="T3416" s="7">
        <f t="shared" si="215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8270</v>
      </c>
      <c r="O3417" s="8">
        <f t="shared" si="212"/>
        <v>1</v>
      </c>
      <c r="P3417" s="5">
        <f t="shared" si="213"/>
        <v>22.222222222222221</v>
      </c>
      <c r="Q3417" t="s">
        <v>8318</v>
      </c>
      <c r="R3417" t="s">
        <v>8319</v>
      </c>
      <c r="S3417" s="6">
        <f t="shared" si="214"/>
        <v>42467.144166666665</v>
      </c>
      <c r="T3417" s="7">
        <f t="shared" si="215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8270</v>
      </c>
      <c r="O3418" s="8">
        <f t="shared" si="212"/>
        <v>0.83612040133779264</v>
      </c>
      <c r="P3418" s="5">
        <f t="shared" si="213"/>
        <v>159.46666666666667</v>
      </c>
      <c r="Q3418" t="s">
        <v>8318</v>
      </c>
      <c r="R3418" t="s">
        <v>8319</v>
      </c>
      <c r="S3418" s="6">
        <f t="shared" si="214"/>
        <v>42089.412557870368</v>
      </c>
      <c r="T3418" s="7">
        <f t="shared" si="215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8270</v>
      </c>
      <c r="O3419" s="8">
        <f t="shared" si="212"/>
        <v>0.99999411768166069</v>
      </c>
      <c r="P3419" s="5">
        <f t="shared" si="213"/>
        <v>37.777999999999999</v>
      </c>
      <c r="Q3419" t="s">
        <v>8318</v>
      </c>
      <c r="R3419" t="s">
        <v>8319</v>
      </c>
      <c r="S3419" s="6">
        <f t="shared" si="214"/>
        <v>41894.91375</v>
      </c>
      <c r="T3419" s="7">
        <f t="shared" si="215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8270</v>
      </c>
      <c r="O3420" s="8">
        <f t="shared" si="212"/>
        <v>0.99132589838909546</v>
      </c>
      <c r="P3420" s="5">
        <f t="shared" si="213"/>
        <v>72.053571428571431</v>
      </c>
      <c r="Q3420" t="s">
        <v>8318</v>
      </c>
      <c r="R3420" t="s">
        <v>8319</v>
      </c>
      <c r="S3420" s="6">
        <f t="shared" si="214"/>
        <v>41752.83457175926</v>
      </c>
      <c r="T3420" s="7">
        <f t="shared" si="215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8270</v>
      </c>
      <c r="O3421" s="8">
        <f t="shared" si="212"/>
        <v>0.93856655290102387</v>
      </c>
      <c r="P3421" s="5">
        <f t="shared" si="213"/>
        <v>63.695652173913047</v>
      </c>
      <c r="Q3421" t="s">
        <v>8318</v>
      </c>
      <c r="R3421" t="s">
        <v>8319</v>
      </c>
      <c r="S3421" s="6">
        <f t="shared" si="214"/>
        <v>42448.821585648147</v>
      </c>
      <c r="T3421" s="7">
        <f t="shared" si="215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8270</v>
      </c>
      <c r="O3422" s="8">
        <f t="shared" si="212"/>
        <v>0.72463768115942029</v>
      </c>
      <c r="P3422" s="5">
        <f t="shared" si="213"/>
        <v>28.411764705882351</v>
      </c>
      <c r="Q3422" t="s">
        <v>8318</v>
      </c>
      <c r="R3422" t="s">
        <v>8319</v>
      </c>
      <c r="S3422" s="6">
        <f t="shared" si="214"/>
        <v>42405.090300925927</v>
      </c>
      <c r="T3422" s="7">
        <f t="shared" si="215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8270</v>
      </c>
      <c r="O3423" s="8">
        <f t="shared" si="212"/>
        <v>0.98863074641621351</v>
      </c>
      <c r="P3423" s="5">
        <f t="shared" si="213"/>
        <v>103.21428571428571</v>
      </c>
      <c r="Q3423" t="s">
        <v>8318</v>
      </c>
      <c r="R3423" t="s">
        <v>8319</v>
      </c>
      <c r="S3423" s="6">
        <f t="shared" si="214"/>
        <v>42037.791238425925</v>
      </c>
      <c r="T3423" s="7">
        <f t="shared" si="215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8270</v>
      </c>
      <c r="O3424" s="8">
        <f t="shared" si="212"/>
        <v>0.91659028414298804</v>
      </c>
      <c r="P3424" s="5">
        <f t="shared" si="213"/>
        <v>71.152173913043484</v>
      </c>
      <c r="Q3424" t="s">
        <v>8318</v>
      </c>
      <c r="R3424" t="s">
        <v>8319</v>
      </c>
      <c r="S3424" s="6">
        <f t="shared" si="214"/>
        <v>42323.562222222223</v>
      </c>
      <c r="T3424" s="7">
        <f t="shared" si="215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8270</v>
      </c>
      <c r="O3425" s="8">
        <f t="shared" si="212"/>
        <v>0.7142857142857143</v>
      </c>
      <c r="P3425" s="5">
        <f t="shared" si="213"/>
        <v>35</v>
      </c>
      <c r="Q3425" t="s">
        <v>8318</v>
      </c>
      <c r="R3425" t="s">
        <v>8319</v>
      </c>
      <c r="S3425" s="6">
        <f t="shared" si="214"/>
        <v>42088.911354166667</v>
      </c>
      <c r="T3425" s="7">
        <f t="shared" si="215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8270</v>
      </c>
      <c r="O3426" s="8">
        <f t="shared" si="212"/>
        <v>0.96540627514078836</v>
      </c>
      <c r="P3426" s="5">
        <f t="shared" si="213"/>
        <v>81.776315789473685</v>
      </c>
      <c r="Q3426" t="s">
        <v>8318</v>
      </c>
      <c r="R3426" t="s">
        <v>8319</v>
      </c>
      <c r="S3426" s="6">
        <f t="shared" si="214"/>
        <v>42018.676898148144</v>
      </c>
      <c r="T3426" s="7">
        <f t="shared" si="215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8270</v>
      </c>
      <c r="O3427" s="8">
        <f t="shared" si="212"/>
        <v>0.97115350375998266</v>
      </c>
      <c r="P3427" s="5">
        <f t="shared" si="213"/>
        <v>297.02980769230766</v>
      </c>
      <c r="Q3427" t="s">
        <v>8318</v>
      </c>
      <c r="R3427" t="s">
        <v>8319</v>
      </c>
      <c r="S3427" s="6">
        <f t="shared" si="214"/>
        <v>41884.617314814815</v>
      </c>
      <c r="T3427" s="7">
        <f t="shared" si="215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8270</v>
      </c>
      <c r="O3428" s="8">
        <f t="shared" si="212"/>
        <v>0.92478421701602964</v>
      </c>
      <c r="P3428" s="5">
        <f t="shared" si="213"/>
        <v>46.609195402298852</v>
      </c>
      <c r="Q3428" t="s">
        <v>8318</v>
      </c>
      <c r="R3428" t="s">
        <v>8319</v>
      </c>
      <c r="S3428" s="6">
        <f t="shared" si="214"/>
        <v>41884.056747685187</v>
      </c>
      <c r="T3428" s="7">
        <f t="shared" si="215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8270</v>
      </c>
      <c r="O3429" s="8">
        <f t="shared" si="212"/>
        <v>1</v>
      </c>
      <c r="P3429" s="5">
        <f t="shared" si="213"/>
        <v>51.724137931034484</v>
      </c>
      <c r="Q3429" t="s">
        <v>8318</v>
      </c>
      <c r="R3429" t="s">
        <v>8319</v>
      </c>
      <c r="S3429" s="6">
        <f t="shared" si="214"/>
        <v>41792.645277777774</v>
      </c>
      <c r="T3429" s="7">
        <f t="shared" si="215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8270</v>
      </c>
      <c r="O3430" s="8">
        <f t="shared" si="212"/>
        <v>0.97323600973236013</v>
      </c>
      <c r="P3430" s="5">
        <f t="shared" si="213"/>
        <v>40.294117647058826</v>
      </c>
      <c r="Q3430" t="s">
        <v>8318</v>
      </c>
      <c r="R3430" t="s">
        <v>8319</v>
      </c>
      <c r="S3430" s="6">
        <f t="shared" si="214"/>
        <v>42038.720451388886</v>
      </c>
      <c r="T3430" s="7">
        <f t="shared" si="215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8270</v>
      </c>
      <c r="O3431" s="8">
        <f t="shared" si="212"/>
        <v>0.76923076923076927</v>
      </c>
      <c r="P3431" s="5">
        <f t="shared" si="213"/>
        <v>16.25</v>
      </c>
      <c r="Q3431" t="s">
        <v>8318</v>
      </c>
      <c r="R3431" t="s">
        <v>8319</v>
      </c>
      <c r="S3431" s="6">
        <f t="shared" si="214"/>
        <v>42662.021539351852</v>
      </c>
      <c r="T3431" s="7">
        <f t="shared" si="215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8270</v>
      </c>
      <c r="O3432" s="8">
        <f t="shared" si="212"/>
        <v>0.92123869755272947</v>
      </c>
      <c r="P3432" s="5">
        <f t="shared" si="213"/>
        <v>30.152638888888887</v>
      </c>
      <c r="Q3432" t="s">
        <v>8318</v>
      </c>
      <c r="R3432" t="s">
        <v>8319</v>
      </c>
      <c r="S3432" s="6">
        <f t="shared" si="214"/>
        <v>41820.945613425924</v>
      </c>
      <c r="T3432" s="7">
        <f t="shared" si="215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8270</v>
      </c>
      <c r="O3433" s="8">
        <f t="shared" si="212"/>
        <v>1</v>
      </c>
      <c r="P3433" s="5">
        <f t="shared" si="213"/>
        <v>95.238095238095241</v>
      </c>
      <c r="Q3433" t="s">
        <v>8318</v>
      </c>
      <c r="R3433" t="s">
        <v>8319</v>
      </c>
      <c r="S3433" s="6">
        <f t="shared" si="214"/>
        <v>41839.730937500004</v>
      </c>
      <c r="T3433" s="7">
        <f t="shared" si="215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8270</v>
      </c>
      <c r="O3434" s="8">
        <f t="shared" si="212"/>
        <v>0.91199270405836752</v>
      </c>
      <c r="P3434" s="5">
        <f t="shared" si="213"/>
        <v>52.214285714285715</v>
      </c>
      <c r="Q3434" t="s">
        <v>8318</v>
      </c>
      <c r="R3434" t="s">
        <v>8319</v>
      </c>
      <c r="S3434" s="6">
        <f t="shared" si="214"/>
        <v>42380.581180555557</v>
      </c>
      <c r="T3434" s="7">
        <f t="shared" si="215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8270</v>
      </c>
      <c r="O3435" s="8">
        <f t="shared" si="212"/>
        <v>0.99737532808398954</v>
      </c>
      <c r="P3435" s="5">
        <f t="shared" si="213"/>
        <v>134.1549295774648</v>
      </c>
      <c r="Q3435" t="s">
        <v>8318</v>
      </c>
      <c r="R3435" t="s">
        <v>8319</v>
      </c>
      <c r="S3435" s="6">
        <f t="shared" si="214"/>
        <v>41776.063136574077</v>
      </c>
      <c r="T3435" s="7">
        <f t="shared" si="215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8270</v>
      </c>
      <c r="O3436" s="8">
        <f t="shared" si="212"/>
        <v>0.94741828517290383</v>
      </c>
      <c r="P3436" s="5">
        <f t="shared" si="213"/>
        <v>62.827380952380949</v>
      </c>
      <c r="Q3436" t="s">
        <v>8318</v>
      </c>
      <c r="R3436" t="s">
        <v>8319</v>
      </c>
      <c r="S3436" s="6">
        <f t="shared" si="214"/>
        <v>41800.380428240744</v>
      </c>
      <c r="T3436" s="7">
        <f t="shared" si="215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8270</v>
      </c>
      <c r="O3437" s="8">
        <f t="shared" si="212"/>
        <v>0.8928571428571429</v>
      </c>
      <c r="P3437" s="5">
        <f t="shared" si="213"/>
        <v>58.94736842105263</v>
      </c>
      <c r="Q3437" t="s">
        <v>8318</v>
      </c>
      <c r="R3437" t="s">
        <v>8319</v>
      </c>
      <c r="S3437" s="6">
        <f t="shared" si="214"/>
        <v>42572.61681712963</v>
      </c>
      <c r="T3437" s="7">
        <f t="shared" si="215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8270</v>
      </c>
      <c r="O3438" s="8">
        <f t="shared" si="212"/>
        <v>0.94428706326723322</v>
      </c>
      <c r="P3438" s="5">
        <f t="shared" si="213"/>
        <v>143.1081081081081</v>
      </c>
      <c r="Q3438" t="s">
        <v>8318</v>
      </c>
      <c r="R3438" t="s">
        <v>8319</v>
      </c>
      <c r="S3438" s="6">
        <f t="shared" si="214"/>
        <v>41851.541585648149</v>
      </c>
      <c r="T3438" s="7">
        <f t="shared" si="215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8270</v>
      </c>
      <c r="O3439" s="8">
        <f t="shared" si="212"/>
        <v>0.99009900990099009</v>
      </c>
      <c r="P3439" s="5">
        <f t="shared" si="213"/>
        <v>84.166666666666671</v>
      </c>
      <c r="Q3439" t="s">
        <v>8318</v>
      </c>
      <c r="R3439" t="s">
        <v>8319</v>
      </c>
      <c r="S3439" s="6">
        <f t="shared" si="214"/>
        <v>42205.710879629631</v>
      </c>
      <c r="T3439" s="7">
        <f t="shared" si="215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8270</v>
      </c>
      <c r="O3440" s="8">
        <f t="shared" si="212"/>
        <v>0.95969289827255277</v>
      </c>
      <c r="P3440" s="5">
        <f t="shared" si="213"/>
        <v>186.07142857142858</v>
      </c>
      <c r="Q3440" t="s">
        <v>8318</v>
      </c>
      <c r="R3440" t="s">
        <v>8319</v>
      </c>
      <c r="S3440" s="6">
        <f t="shared" si="214"/>
        <v>42100.927858796291</v>
      </c>
      <c r="T3440" s="7">
        <f t="shared" si="215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8270</v>
      </c>
      <c r="O3441" s="8">
        <f t="shared" si="212"/>
        <v>0.74250993107032803</v>
      </c>
      <c r="P3441" s="5">
        <f t="shared" si="213"/>
        <v>89.785555555555561</v>
      </c>
      <c r="Q3441" t="s">
        <v>8318</v>
      </c>
      <c r="R3441" t="s">
        <v>8319</v>
      </c>
      <c r="S3441" s="6">
        <f t="shared" si="214"/>
        <v>42374.911226851851</v>
      </c>
      <c r="T3441" s="7">
        <f t="shared" si="215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8270</v>
      </c>
      <c r="O3442" s="8">
        <f t="shared" si="212"/>
        <v>0.95040411182834938</v>
      </c>
      <c r="P3442" s="5">
        <f t="shared" si="213"/>
        <v>64.157560975609755</v>
      </c>
      <c r="Q3442" t="s">
        <v>8318</v>
      </c>
      <c r="R3442" t="s">
        <v>8319</v>
      </c>
      <c r="S3442" s="6">
        <f t="shared" si="214"/>
        <v>41809.12300925926</v>
      </c>
      <c r="T3442" s="7">
        <f t="shared" si="215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8270</v>
      </c>
      <c r="O3443" s="8">
        <f t="shared" si="212"/>
        <v>0.97465886939571145</v>
      </c>
      <c r="P3443" s="5">
        <f t="shared" si="213"/>
        <v>59.651162790697676</v>
      </c>
      <c r="Q3443" t="s">
        <v>8318</v>
      </c>
      <c r="R3443" t="s">
        <v>8319</v>
      </c>
      <c r="S3443" s="6">
        <f t="shared" si="214"/>
        <v>42294.429641203707</v>
      </c>
      <c r="T3443" s="7">
        <f t="shared" si="215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8270</v>
      </c>
      <c r="O3444" s="8">
        <f t="shared" si="212"/>
        <v>1</v>
      </c>
      <c r="P3444" s="5">
        <f t="shared" si="213"/>
        <v>31.25</v>
      </c>
      <c r="Q3444" t="s">
        <v>8318</v>
      </c>
      <c r="R3444" t="s">
        <v>8319</v>
      </c>
      <c r="S3444" s="6">
        <f t="shared" si="214"/>
        <v>42124.841111111105</v>
      </c>
      <c r="T3444" s="7">
        <f t="shared" si="215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8270</v>
      </c>
      <c r="O3445" s="8">
        <f t="shared" si="212"/>
        <v>0.53908355795148244</v>
      </c>
      <c r="P3445" s="5">
        <f t="shared" si="213"/>
        <v>41.222222222222221</v>
      </c>
      <c r="Q3445" t="s">
        <v>8318</v>
      </c>
      <c r="R3445" t="s">
        <v>8319</v>
      </c>
      <c r="S3445" s="6">
        <f t="shared" si="214"/>
        <v>41861.524837962963</v>
      </c>
      <c r="T3445" s="7">
        <f t="shared" si="215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8270</v>
      </c>
      <c r="O3446" s="8">
        <f t="shared" si="212"/>
        <v>0.34602076124567471</v>
      </c>
      <c r="P3446" s="5">
        <f t="shared" si="213"/>
        <v>43.35</v>
      </c>
      <c r="Q3446" t="s">
        <v>8318</v>
      </c>
      <c r="R3446" t="s">
        <v>8319</v>
      </c>
      <c r="S3446" s="6">
        <f t="shared" si="214"/>
        <v>42521.291504629626</v>
      </c>
      <c r="T3446" s="7">
        <f t="shared" si="215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8270</v>
      </c>
      <c r="O3447" s="8">
        <f t="shared" si="212"/>
        <v>1</v>
      </c>
      <c r="P3447" s="5">
        <f t="shared" si="213"/>
        <v>64.516129032258064</v>
      </c>
      <c r="Q3447" t="s">
        <v>8318</v>
      </c>
      <c r="R3447" t="s">
        <v>8319</v>
      </c>
      <c r="S3447" s="6">
        <f t="shared" si="214"/>
        <v>42272.530509259261</v>
      </c>
      <c r="T3447" s="7">
        <f t="shared" si="215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8270</v>
      </c>
      <c r="O3448" s="8">
        <f t="shared" si="212"/>
        <v>0.92421441774491686</v>
      </c>
      <c r="P3448" s="5">
        <f t="shared" si="213"/>
        <v>43.28</v>
      </c>
      <c r="Q3448" t="s">
        <v>8318</v>
      </c>
      <c r="R3448" t="s">
        <v>8319</v>
      </c>
      <c r="S3448" s="6">
        <f t="shared" si="214"/>
        <v>42016.832465277781</v>
      </c>
      <c r="T3448" s="7">
        <f t="shared" si="215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8270</v>
      </c>
      <c r="O3449" s="8">
        <f t="shared" si="212"/>
        <v>0.92764378478664189</v>
      </c>
      <c r="P3449" s="5">
        <f t="shared" si="213"/>
        <v>77</v>
      </c>
      <c r="Q3449" t="s">
        <v>8318</v>
      </c>
      <c r="R3449" t="s">
        <v>8319</v>
      </c>
      <c r="S3449" s="6">
        <f t="shared" si="214"/>
        <v>42402.889027777783</v>
      </c>
      <c r="T3449" s="7">
        <f t="shared" si="215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8270</v>
      </c>
      <c r="O3450" s="8">
        <f t="shared" si="212"/>
        <v>0.91106290672451196</v>
      </c>
      <c r="P3450" s="5">
        <f t="shared" si="213"/>
        <v>51.222222222222221</v>
      </c>
      <c r="Q3450" t="s">
        <v>8318</v>
      </c>
      <c r="R3450" t="s">
        <v>8319</v>
      </c>
      <c r="S3450" s="6">
        <f t="shared" si="214"/>
        <v>41960.119085648148</v>
      </c>
      <c r="T3450" s="7">
        <f t="shared" si="215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8270</v>
      </c>
      <c r="O3451" s="8">
        <f t="shared" si="212"/>
        <v>0.58608058608058611</v>
      </c>
      <c r="P3451" s="5">
        <f t="shared" si="213"/>
        <v>68.25</v>
      </c>
      <c r="Q3451" t="s">
        <v>8318</v>
      </c>
      <c r="R3451" t="s">
        <v>8319</v>
      </c>
      <c r="S3451" s="6">
        <f t="shared" si="214"/>
        <v>42532.052523148144</v>
      </c>
      <c r="T3451" s="7">
        <f t="shared" si="215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8270</v>
      </c>
      <c r="O3452" s="8">
        <f t="shared" si="212"/>
        <v>0.65789473684210531</v>
      </c>
      <c r="P3452" s="5">
        <f t="shared" si="213"/>
        <v>19.487179487179485</v>
      </c>
      <c r="Q3452" t="s">
        <v>8318</v>
      </c>
      <c r="R3452" t="s">
        <v>8319</v>
      </c>
      <c r="S3452" s="6">
        <f t="shared" si="214"/>
        <v>42036.704525462963</v>
      </c>
      <c r="T3452" s="7">
        <f t="shared" si="215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8270</v>
      </c>
      <c r="O3453" s="8">
        <f t="shared" si="212"/>
        <v>0.9878419452887538</v>
      </c>
      <c r="P3453" s="5">
        <f t="shared" si="213"/>
        <v>41.125</v>
      </c>
      <c r="Q3453" t="s">
        <v>8318</v>
      </c>
      <c r="R3453" t="s">
        <v>8319</v>
      </c>
      <c r="S3453" s="6">
        <f t="shared" si="214"/>
        <v>42088.723692129628</v>
      </c>
      <c r="T3453" s="7">
        <f t="shared" si="215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8270</v>
      </c>
      <c r="O3454" s="8">
        <f t="shared" si="212"/>
        <v>0.65274151436031336</v>
      </c>
      <c r="P3454" s="5">
        <f t="shared" si="213"/>
        <v>41.405405405405403</v>
      </c>
      <c r="Q3454" t="s">
        <v>8318</v>
      </c>
      <c r="R3454" t="s">
        <v>8319</v>
      </c>
      <c r="S3454" s="6">
        <f t="shared" si="214"/>
        <v>41820.639189814814</v>
      </c>
      <c r="T3454" s="7">
        <f t="shared" si="215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8270</v>
      </c>
      <c r="O3455" s="8">
        <f t="shared" si="212"/>
        <v>0.77922077922077926</v>
      </c>
      <c r="P3455" s="5">
        <f t="shared" si="213"/>
        <v>27.5</v>
      </c>
      <c r="Q3455" t="s">
        <v>8318</v>
      </c>
      <c r="R3455" t="s">
        <v>8319</v>
      </c>
      <c r="S3455" s="6">
        <f t="shared" si="214"/>
        <v>42535.97865740741</v>
      </c>
      <c r="T3455" s="7">
        <f t="shared" si="215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8270</v>
      </c>
      <c r="O3456" s="8">
        <f t="shared" si="212"/>
        <v>0.99290780141843971</v>
      </c>
      <c r="P3456" s="5">
        <f t="shared" si="213"/>
        <v>33.571428571428569</v>
      </c>
      <c r="Q3456" t="s">
        <v>8318</v>
      </c>
      <c r="R3456" t="s">
        <v>8319</v>
      </c>
      <c r="S3456" s="6">
        <f t="shared" si="214"/>
        <v>41821.698599537034</v>
      </c>
      <c r="T3456" s="7">
        <f t="shared" si="215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8270</v>
      </c>
      <c r="O3457" s="8">
        <f t="shared" si="212"/>
        <v>0.99354197714853454</v>
      </c>
      <c r="P3457" s="5">
        <f t="shared" si="213"/>
        <v>145.86956521739131</v>
      </c>
      <c r="Q3457" t="s">
        <v>8318</v>
      </c>
      <c r="R3457" t="s">
        <v>8319</v>
      </c>
      <c r="S3457" s="6">
        <f t="shared" si="214"/>
        <v>42626.7503125</v>
      </c>
      <c r="T3457" s="7">
        <f t="shared" si="215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8270</v>
      </c>
      <c r="O3458" s="8">
        <f t="shared" si="212"/>
        <v>0.52273915316257191</v>
      </c>
      <c r="P3458" s="5">
        <f t="shared" si="213"/>
        <v>358.6875</v>
      </c>
      <c r="Q3458" t="s">
        <v>8318</v>
      </c>
      <c r="R3458" t="s">
        <v>8319</v>
      </c>
      <c r="S3458" s="6">
        <f t="shared" si="214"/>
        <v>41821.205636574072</v>
      </c>
      <c r="T3458" s="7">
        <f t="shared" si="215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8270</v>
      </c>
      <c r="O3459" s="8">
        <f t="shared" ref="O3459:O3522" si="216">D3459/E3459</f>
        <v>0.71326676176890158</v>
      </c>
      <c r="P3459" s="5">
        <f t="shared" ref="P3459:P3522" si="217">E3459/L3459</f>
        <v>50.981818181818184</v>
      </c>
      <c r="Q3459" t="s">
        <v>8318</v>
      </c>
      <c r="R3459" t="s">
        <v>8319</v>
      </c>
      <c r="S3459" s="6">
        <f t="shared" ref="S3459:S3522" si="218">(((J3459/60)/60)/24)+DATE(1970,1,1)</f>
        <v>42016.706678240742</v>
      </c>
      <c r="T3459" s="7">
        <f t="shared" ref="T3459:T3522" si="219">(((I3459/60)/60)/24)+DATE(1970,1,1)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8270</v>
      </c>
      <c r="O3460" s="8">
        <f t="shared" si="216"/>
        <v>0.80427631578947367</v>
      </c>
      <c r="P3460" s="5">
        <f t="shared" si="217"/>
        <v>45.037037037037038</v>
      </c>
      <c r="Q3460" t="s">
        <v>8318</v>
      </c>
      <c r="R3460" t="s">
        <v>8319</v>
      </c>
      <c r="S3460" s="6">
        <f t="shared" si="218"/>
        <v>42011.202581018515</v>
      </c>
      <c r="T3460" s="7">
        <f t="shared" si="21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8270</v>
      </c>
      <c r="O3461" s="8">
        <f t="shared" si="216"/>
        <v>0.79239302694136293</v>
      </c>
      <c r="P3461" s="5">
        <f t="shared" si="217"/>
        <v>17.527777777777779</v>
      </c>
      <c r="Q3461" t="s">
        <v>8318</v>
      </c>
      <c r="R3461" t="s">
        <v>8319</v>
      </c>
      <c r="S3461" s="6">
        <f t="shared" si="218"/>
        <v>42480.479861111111</v>
      </c>
      <c r="T3461" s="7">
        <f t="shared" si="21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8270</v>
      </c>
      <c r="O3462" s="8">
        <f t="shared" si="216"/>
        <v>0.52631578947368418</v>
      </c>
      <c r="P3462" s="5">
        <f t="shared" si="217"/>
        <v>50</v>
      </c>
      <c r="Q3462" t="s">
        <v>8318</v>
      </c>
      <c r="R3462" t="s">
        <v>8319</v>
      </c>
      <c r="S3462" s="6">
        <f t="shared" si="218"/>
        <v>41852.527222222219</v>
      </c>
      <c r="T3462" s="7">
        <f t="shared" si="219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8270</v>
      </c>
      <c r="O3463" s="8">
        <f t="shared" si="216"/>
        <v>0.71942446043165464</v>
      </c>
      <c r="P3463" s="5">
        <f t="shared" si="217"/>
        <v>57.916666666666664</v>
      </c>
      <c r="Q3463" t="s">
        <v>8318</v>
      </c>
      <c r="R3463" t="s">
        <v>8319</v>
      </c>
      <c r="S3463" s="6">
        <f t="shared" si="218"/>
        <v>42643.632858796293</v>
      </c>
      <c r="T3463" s="7">
        <f t="shared" si="21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8270</v>
      </c>
      <c r="O3464" s="8">
        <f t="shared" si="216"/>
        <v>0.49504950495049505</v>
      </c>
      <c r="P3464" s="5">
        <f t="shared" si="217"/>
        <v>29.705882352941178</v>
      </c>
      <c r="Q3464" t="s">
        <v>8318</v>
      </c>
      <c r="R3464" t="s">
        <v>8319</v>
      </c>
      <c r="S3464" s="6">
        <f t="shared" si="218"/>
        <v>42179.898472222223</v>
      </c>
      <c r="T3464" s="7">
        <f t="shared" si="21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8270</v>
      </c>
      <c r="O3465" s="8">
        <f t="shared" si="216"/>
        <v>0.967305088024763</v>
      </c>
      <c r="P3465" s="5">
        <f t="shared" si="217"/>
        <v>90.684210526315795</v>
      </c>
      <c r="Q3465" t="s">
        <v>8318</v>
      </c>
      <c r="R3465" t="s">
        <v>8319</v>
      </c>
      <c r="S3465" s="6">
        <f t="shared" si="218"/>
        <v>42612.918807870374</v>
      </c>
      <c r="T3465" s="7">
        <f t="shared" si="21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8270</v>
      </c>
      <c r="O3466" s="8">
        <f t="shared" si="216"/>
        <v>0.97729165119288208</v>
      </c>
      <c r="P3466" s="5">
        <f t="shared" si="217"/>
        <v>55.012688172043013</v>
      </c>
      <c r="Q3466" t="s">
        <v>8318</v>
      </c>
      <c r="R3466" t="s">
        <v>8319</v>
      </c>
      <c r="S3466" s="6">
        <f t="shared" si="218"/>
        <v>42575.130057870367</v>
      </c>
      <c r="T3466" s="7">
        <f t="shared" si="21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8270</v>
      </c>
      <c r="O3467" s="8">
        <f t="shared" si="216"/>
        <v>0.970873786407767</v>
      </c>
      <c r="P3467" s="5">
        <f t="shared" si="217"/>
        <v>57.222222222222221</v>
      </c>
      <c r="Q3467" t="s">
        <v>8318</v>
      </c>
      <c r="R3467" t="s">
        <v>8319</v>
      </c>
      <c r="S3467" s="6">
        <f t="shared" si="218"/>
        <v>42200.625833333332</v>
      </c>
      <c r="T3467" s="7">
        <f t="shared" si="21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8270</v>
      </c>
      <c r="O3468" s="8">
        <f t="shared" si="216"/>
        <v>0.7865168539325843</v>
      </c>
      <c r="P3468" s="5">
        <f t="shared" si="217"/>
        <v>72.950819672131146</v>
      </c>
      <c r="Q3468" t="s">
        <v>8318</v>
      </c>
      <c r="R3468" t="s">
        <v>8319</v>
      </c>
      <c r="S3468" s="6">
        <f t="shared" si="218"/>
        <v>42420.019097222219</v>
      </c>
      <c r="T3468" s="7">
        <f t="shared" si="219"/>
        <v>42479.977430555555</v>
      </c>
    </row>
    <row r="3469" spans="1:20" ht="15.7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8270</v>
      </c>
      <c r="O3469" s="8">
        <f t="shared" si="216"/>
        <v>0.99009900990099009</v>
      </c>
      <c r="P3469" s="5">
        <f t="shared" si="217"/>
        <v>64.468085106382972</v>
      </c>
      <c r="Q3469" t="s">
        <v>8318</v>
      </c>
      <c r="R3469" t="s">
        <v>8319</v>
      </c>
      <c r="S3469" s="6">
        <f t="shared" si="218"/>
        <v>42053.671666666662</v>
      </c>
      <c r="T3469" s="7">
        <f t="shared" si="21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8270</v>
      </c>
      <c r="O3470" s="8">
        <f t="shared" si="216"/>
        <v>0.82115289866973229</v>
      </c>
      <c r="P3470" s="5">
        <f t="shared" si="217"/>
        <v>716.35294117647061</v>
      </c>
      <c r="Q3470" t="s">
        <v>8318</v>
      </c>
      <c r="R3470" t="s">
        <v>8319</v>
      </c>
      <c r="S3470" s="6">
        <f t="shared" si="218"/>
        <v>42605.765381944439</v>
      </c>
      <c r="T3470" s="7">
        <f t="shared" si="21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8270</v>
      </c>
      <c r="O3471" s="8">
        <f t="shared" si="216"/>
        <v>0.88188976377952755</v>
      </c>
      <c r="P3471" s="5">
        <f t="shared" si="217"/>
        <v>50.396825396825399</v>
      </c>
      <c r="Q3471" t="s">
        <v>8318</v>
      </c>
      <c r="R3471" t="s">
        <v>8319</v>
      </c>
      <c r="S3471" s="6">
        <f t="shared" si="218"/>
        <v>42458.641724537039</v>
      </c>
      <c r="T3471" s="7">
        <f t="shared" si="21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8270</v>
      </c>
      <c r="O3472" s="8">
        <f t="shared" si="216"/>
        <v>0.66666666666666663</v>
      </c>
      <c r="P3472" s="5">
        <f t="shared" si="217"/>
        <v>41.666666666666664</v>
      </c>
      <c r="Q3472" t="s">
        <v>8318</v>
      </c>
      <c r="R3472" t="s">
        <v>8319</v>
      </c>
      <c r="S3472" s="6">
        <f t="shared" si="218"/>
        <v>42529.022013888884</v>
      </c>
      <c r="T3472" s="7">
        <f t="shared" si="21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8270</v>
      </c>
      <c r="O3473" s="8">
        <f t="shared" si="216"/>
        <v>0.46598322460391428</v>
      </c>
      <c r="P3473" s="5">
        <f t="shared" si="217"/>
        <v>35.766666666666666</v>
      </c>
      <c r="Q3473" t="s">
        <v>8318</v>
      </c>
      <c r="R3473" t="s">
        <v>8319</v>
      </c>
      <c r="S3473" s="6">
        <f t="shared" si="218"/>
        <v>41841.820486111108</v>
      </c>
      <c r="T3473" s="7">
        <f t="shared" si="21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8270</v>
      </c>
      <c r="O3474" s="8">
        <f t="shared" si="216"/>
        <v>0.97991180793728561</v>
      </c>
      <c r="P3474" s="5">
        <f t="shared" si="217"/>
        <v>88.739130434782609</v>
      </c>
      <c r="Q3474" t="s">
        <v>8318</v>
      </c>
      <c r="R3474" t="s">
        <v>8319</v>
      </c>
      <c r="S3474" s="6">
        <f t="shared" si="218"/>
        <v>41928.170497685183</v>
      </c>
      <c r="T3474" s="7">
        <f t="shared" si="21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8270</v>
      </c>
      <c r="O3475" s="8">
        <f t="shared" si="216"/>
        <v>1</v>
      </c>
      <c r="P3475" s="5">
        <f t="shared" si="217"/>
        <v>148.4848484848485</v>
      </c>
      <c r="Q3475" t="s">
        <v>8318</v>
      </c>
      <c r="R3475" t="s">
        <v>8319</v>
      </c>
      <c r="S3475" s="6">
        <f t="shared" si="218"/>
        <v>42062.834444444445</v>
      </c>
      <c r="T3475" s="7">
        <f t="shared" si="21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8270</v>
      </c>
      <c r="O3476" s="8">
        <f t="shared" si="216"/>
        <v>0.99009900990099009</v>
      </c>
      <c r="P3476" s="5">
        <f t="shared" si="217"/>
        <v>51.794871794871796</v>
      </c>
      <c r="Q3476" t="s">
        <v>8318</v>
      </c>
      <c r="R3476" t="s">
        <v>8319</v>
      </c>
      <c r="S3476" s="6">
        <f t="shared" si="218"/>
        <v>42541.501516203702</v>
      </c>
      <c r="T3476" s="7">
        <f t="shared" si="21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8270</v>
      </c>
      <c r="O3477" s="8">
        <f t="shared" si="216"/>
        <v>0.88235294117647056</v>
      </c>
      <c r="P3477" s="5">
        <f t="shared" si="217"/>
        <v>20</v>
      </c>
      <c r="Q3477" t="s">
        <v>8318</v>
      </c>
      <c r="R3477" t="s">
        <v>8319</v>
      </c>
      <c r="S3477" s="6">
        <f t="shared" si="218"/>
        <v>41918.880833333329</v>
      </c>
      <c r="T3477" s="7">
        <f t="shared" si="21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8270</v>
      </c>
      <c r="O3478" s="8">
        <f t="shared" si="216"/>
        <v>0.96153846153846156</v>
      </c>
      <c r="P3478" s="5">
        <f t="shared" si="217"/>
        <v>52</v>
      </c>
      <c r="Q3478" t="s">
        <v>8318</v>
      </c>
      <c r="R3478" t="s">
        <v>8319</v>
      </c>
      <c r="S3478" s="6">
        <f t="shared" si="218"/>
        <v>41921.279976851853</v>
      </c>
      <c r="T3478" s="7">
        <f t="shared" si="21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8270</v>
      </c>
      <c r="O3479" s="8">
        <f t="shared" si="216"/>
        <v>0.86705202312138729</v>
      </c>
      <c r="P3479" s="5">
        <f t="shared" si="217"/>
        <v>53.230769230769234</v>
      </c>
      <c r="Q3479" t="s">
        <v>8318</v>
      </c>
      <c r="R3479" t="s">
        <v>8319</v>
      </c>
      <c r="S3479" s="6">
        <f t="shared" si="218"/>
        <v>42128.736608796295</v>
      </c>
      <c r="T3479" s="7">
        <f t="shared" si="21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8270</v>
      </c>
      <c r="O3480" s="8">
        <f t="shared" si="216"/>
        <v>0.88613203367301729</v>
      </c>
      <c r="P3480" s="5">
        <f t="shared" si="217"/>
        <v>39.596491228070178</v>
      </c>
      <c r="Q3480" t="s">
        <v>8318</v>
      </c>
      <c r="R3480" t="s">
        <v>8319</v>
      </c>
      <c r="S3480" s="6">
        <f t="shared" si="218"/>
        <v>42053.916921296302</v>
      </c>
      <c r="T3480" s="7">
        <f t="shared" si="21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8270</v>
      </c>
      <c r="O3481" s="8">
        <f t="shared" si="216"/>
        <v>0.78206465067778941</v>
      </c>
      <c r="P3481" s="5">
        <f t="shared" si="217"/>
        <v>34.25</v>
      </c>
      <c r="Q3481" t="s">
        <v>8318</v>
      </c>
      <c r="R3481" t="s">
        <v>8319</v>
      </c>
      <c r="S3481" s="6">
        <f t="shared" si="218"/>
        <v>41781.855092592588</v>
      </c>
      <c r="T3481" s="7">
        <f t="shared" si="219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8270</v>
      </c>
      <c r="O3482" s="8">
        <f t="shared" si="216"/>
        <v>0.7009345794392523</v>
      </c>
      <c r="P3482" s="5">
        <f t="shared" si="217"/>
        <v>164.61538461538461</v>
      </c>
      <c r="Q3482" t="s">
        <v>8318</v>
      </c>
      <c r="R3482" t="s">
        <v>8319</v>
      </c>
      <c r="S3482" s="6">
        <f t="shared" si="218"/>
        <v>42171.317442129628</v>
      </c>
      <c r="T3482" s="7">
        <f t="shared" si="21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8270</v>
      </c>
      <c r="O3483" s="8">
        <f t="shared" si="216"/>
        <v>0.84175084175084181</v>
      </c>
      <c r="P3483" s="5">
        <f t="shared" si="217"/>
        <v>125.05263157894737</v>
      </c>
      <c r="Q3483" t="s">
        <v>8318</v>
      </c>
      <c r="R3483" t="s">
        <v>8319</v>
      </c>
      <c r="S3483" s="6">
        <f t="shared" si="218"/>
        <v>41989.24754629629</v>
      </c>
      <c r="T3483" s="7">
        <f t="shared" si="219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8270</v>
      </c>
      <c r="O3484" s="8">
        <f t="shared" si="216"/>
        <v>0.72289156626506024</v>
      </c>
      <c r="P3484" s="5">
        <f t="shared" si="217"/>
        <v>51.875</v>
      </c>
      <c r="Q3484" t="s">
        <v>8318</v>
      </c>
      <c r="R3484" t="s">
        <v>8319</v>
      </c>
      <c r="S3484" s="6">
        <f t="shared" si="218"/>
        <v>41796.771597222221</v>
      </c>
      <c r="T3484" s="7">
        <f t="shared" si="21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8270</v>
      </c>
      <c r="O3485" s="8">
        <f t="shared" si="216"/>
        <v>0.62523329600597233</v>
      </c>
      <c r="P3485" s="5">
        <f t="shared" si="217"/>
        <v>40.285714285714285</v>
      </c>
      <c r="Q3485" t="s">
        <v>8318</v>
      </c>
      <c r="R3485" t="s">
        <v>8319</v>
      </c>
      <c r="S3485" s="6">
        <f t="shared" si="218"/>
        <v>41793.668761574074</v>
      </c>
      <c r="T3485" s="7">
        <f t="shared" si="21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8270</v>
      </c>
      <c r="O3486" s="8">
        <f t="shared" si="216"/>
        <v>0.87535014005602241</v>
      </c>
      <c r="P3486" s="5">
        <f t="shared" si="217"/>
        <v>64.909090909090907</v>
      </c>
      <c r="Q3486" t="s">
        <v>8318</v>
      </c>
      <c r="R3486" t="s">
        <v>8319</v>
      </c>
      <c r="S3486" s="6">
        <f t="shared" si="218"/>
        <v>42506.760405092587</v>
      </c>
      <c r="T3486" s="7">
        <f t="shared" si="21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8270</v>
      </c>
      <c r="O3487" s="8">
        <f t="shared" si="216"/>
        <v>0.99397590361445787</v>
      </c>
      <c r="P3487" s="5">
        <f t="shared" si="217"/>
        <v>55.333333333333336</v>
      </c>
      <c r="Q3487" t="s">
        <v>8318</v>
      </c>
      <c r="R3487" t="s">
        <v>8319</v>
      </c>
      <c r="S3487" s="6">
        <f t="shared" si="218"/>
        <v>42372.693055555559</v>
      </c>
      <c r="T3487" s="7">
        <f t="shared" si="21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8270</v>
      </c>
      <c r="O3488" s="8">
        <f t="shared" si="216"/>
        <v>0.64432989690721654</v>
      </c>
      <c r="P3488" s="5">
        <f t="shared" si="217"/>
        <v>83.142857142857139</v>
      </c>
      <c r="Q3488" t="s">
        <v>8318</v>
      </c>
      <c r="R3488" t="s">
        <v>8319</v>
      </c>
      <c r="S3488" s="6">
        <f t="shared" si="218"/>
        <v>42126.87501157407</v>
      </c>
      <c r="T3488" s="7">
        <f t="shared" si="21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8270</v>
      </c>
      <c r="O3489" s="8">
        <f t="shared" si="216"/>
        <v>0.78277886497064575</v>
      </c>
      <c r="P3489" s="5">
        <f t="shared" si="217"/>
        <v>38.712121212121211</v>
      </c>
      <c r="Q3489" t="s">
        <v>8318</v>
      </c>
      <c r="R3489" t="s">
        <v>8319</v>
      </c>
      <c r="S3489" s="6">
        <f t="shared" si="218"/>
        <v>42149.940416666665</v>
      </c>
      <c r="T3489" s="7">
        <f t="shared" si="21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8270</v>
      </c>
      <c r="O3490" s="8">
        <f t="shared" si="216"/>
        <v>0.82508250825082508</v>
      </c>
      <c r="P3490" s="5">
        <f t="shared" si="217"/>
        <v>125.37931034482759</v>
      </c>
      <c r="Q3490" t="s">
        <v>8318</v>
      </c>
      <c r="R3490" t="s">
        <v>8319</v>
      </c>
      <c r="S3490" s="6">
        <f t="shared" si="218"/>
        <v>42087.768055555556</v>
      </c>
      <c r="T3490" s="7">
        <f t="shared" si="21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8270</v>
      </c>
      <c r="O3491" s="8">
        <f t="shared" si="216"/>
        <v>0.88731144631765746</v>
      </c>
      <c r="P3491" s="5">
        <f t="shared" si="217"/>
        <v>78.263888888888886</v>
      </c>
      <c r="Q3491" t="s">
        <v>8318</v>
      </c>
      <c r="R3491" t="s">
        <v>8319</v>
      </c>
      <c r="S3491" s="6">
        <f t="shared" si="218"/>
        <v>41753.635775462964</v>
      </c>
      <c r="T3491" s="7">
        <f t="shared" si="21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8270</v>
      </c>
      <c r="O3492" s="8">
        <f t="shared" si="216"/>
        <v>0.78431372549019607</v>
      </c>
      <c r="P3492" s="5">
        <f t="shared" si="217"/>
        <v>47.222222222222221</v>
      </c>
      <c r="Q3492" t="s">
        <v>8318</v>
      </c>
      <c r="R3492" t="s">
        <v>8319</v>
      </c>
      <c r="S3492" s="6">
        <f t="shared" si="218"/>
        <v>42443.802361111113</v>
      </c>
      <c r="T3492" s="7">
        <f t="shared" si="21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8270</v>
      </c>
      <c r="O3493" s="8">
        <f t="shared" si="216"/>
        <v>0.63211125158027814</v>
      </c>
      <c r="P3493" s="5">
        <f t="shared" si="217"/>
        <v>79.099999999999994</v>
      </c>
      <c r="Q3493" t="s">
        <v>8318</v>
      </c>
      <c r="R3493" t="s">
        <v>8319</v>
      </c>
      <c r="S3493" s="6">
        <f t="shared" si="218"/>
        <v>42121.249814814815</v>
      </c>
      <c r="T3493" s="7">
        <f t="shared" si="21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8270</v>
      </c>
      <c r="O3494" s="8">
        <f t="shared" si="216"/>
        <v>0.94994775287359201</v>
      </c>
      <c r="P3494" s="5">
        <f t="shared" si="217"/>
        <v>114.29199999999999</v>
      </c>
      <c r="Q3494" t="s">
        <v>8318</v>
      </c>
      <c r="R3494" t="s">
        <v>8319</v>
      </c>
      <c r="S3494" s="6">
        <f t="shared" si="218"/>
        <v>42268.009224537032</v>
      </c>
      <c r="T3494" s="7">
        <f t="shared" si="21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8270</v>
      </c>
      <c r="O3495" s="8">
        <f t="shared" si="216"/>
        <v>1</v>
      </c>
      <c r="P3495" s="5">
        <f t="shared" si="217"/>
        <v>51.724137931034484</v>
      </c>
      <c r="Q3495" t="s">
        <v>8318</v>
      </c>
      <c r="R3495" t="s">
        <v>8319</v>
      </c>
      <c r="S3495" s="6">
        <f t="shared" si="218"/>
        <v>41848.866157407407</v>
      </c>
      <c r="T3495" s="7">
        <f t="shared" si="21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8270</v>
      </c>
      <c r="O3496" s="8">
        <f t="shared" si="216"/>
        <v>1</v>
      </c>
      <c r="P3496" s="5">
        <f t="shared" si="217"/>
        <v>30.76923076923077</v>
      </c>
      <c r="Q3496" t="s">
        <v>8318</v>
      </c>
      <c r="R3496" t="s">
        <v>8319</v>
      </c>
      <c r="S3496" s="6">
        <f t="shared" si="218"/>
        <v>42689.214988425927</v>
      </c>
      <c r="T3496" s="7">
        <f t="shared" si="21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8270</v>
      </c>
      <c r="O3497" s="8">
        <f t="shared" si="216"/>
        <v>0.93580385551188472</v>
      </c>
      <c r="P3497" s="5">
        <f t="shared" si="217"/>
        <v>74.208333333333329</v>
      </c>
      <c r="Q3497" t="s">
        <v>8318</v>
      </c>
      <c r="R3497" t="s">
        <v>8319</v>
      </c>
      <c r="S3497" s="6">
        <f t="shared" si="218"/>
        <v>41915.762835648151</v>
      </c>
      <c r="T3497" s="7">
        <f t="shared" si="21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8270</v>
      </c>
      <c r="O3498" s="8">
        <f t="shared" si="216"/>
        <v>0.8038585209003215</v>
      </c>
      <c r="P3498" s="5">
        <f t="shared" si="217"/>
        <v>47.846153846153847</v>
      </c>
      <c r="Q3498" t="s">
        <v>8318</v>
      </c>
      <c r="R3498" t="s">
        <v>8319</v>
      </c>
      <c r="S3498" s="6">
        <f t="shared" si="218"/>
        <v>42584.846828703703</v>
      </c>
      <c r="T3498" s="7">
        <f t="shared" si="21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8270</v>
      </c>
      <c r="O3499" s="8">
        <f t="shared" si="216"/>
        <v>0.91992882562277578</v>
      </c>
      <c r="P3499" s="5">
        <f t="shared" si="217"/>
        <v>34.408163265306122</v>
      </c>
      <c r="Q3499" t="s">
        <v>8318</v>
      </c>
      <c r="R3499" t="s">
        <v>8319</v>
      </c>
      <c r="S3499" s="6">
        <f t="shared" si="218"/>
        <v>42511.741944444439</v>
      </c>
      <c r="T3499" s="7">
        <f t="shared" si="21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8270</v>
      </c>
      <c r="O3500" s="8">
        <f t="shared" si="216"/>
        <v>0.97633136094674555</v>
      </c>
      <c r="P3500" s="5">
        <f t="shared" si="217"/>
        <v>40.238095238095241</v>
      </c>
      <c r="Q3500" t="s">
        <v>8318</v>
      </c>
      <c r="R3500" t="s">
        <v>8319</v>
      </c>
      <c r="S3500" s="6">
        <f t="shared" si="218"/>
        <v>42459.15861111111</v>
      </c>
      <c r="T3500" s="7">
        <f t="shared" si="21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8270</v>
      </c>
      <c r="O3501" s="8">
        <f t="shared" si="216"/>
        <v>0.94786729857819907</v>
      </c>
      <c r="P3501" s="5">
        <f t="shared" si="217"/>
        <v>60.285714285714285</v>
      </c>
      <c r="Q3501" t="s">
        <v>8318</v>
      </c>
      <c r="R3501" t="s">
        <v>8319</v>
      </c>
      <c r="S3501" s="6">
        <f t="shared" si="218"/>
        <v>42132.036168981482</v>
      </c>
      <c r="T3501" s="7">
        <f t="shared" si="21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8270</v>
      </c>
      <c r="O3502" s="8">
        <f t="shared" si="216"/>
        <v>0.94073377234242705</v>
      </c>
      <c r="P3502" s="5">
        <f t="shared" si="217"/>
        <v>25.30952380952381</v>
      </c>
      <c r="Q3502" t="s">
        <v>8318</v>
      </c>
      <c r="R3502" t="s">
        <v>8319</v>
      </c>
      <c r="S3502" s="6">
        <f t="shared" si="218"/>
        <v>42419.91942129629</v>
      </c>
      <c r="T3502" s="7">
        <f t="shared" si="21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8270</v>
      </c>
      <c r="O3503" s="8">
        <f t="shared" si="216"/>
        <v>0.99337748344370858</v>
      </c>
      <c r="P3503" s="5">
        <f t="shared" si="217"/>
        <v>35.952380952380949</v>
      </c>
      <c r="Q3503" t="s">
        <v>8318</v>
      </c>
      <c r="R3503" t="s">
        <v>8319</v>
      </c>
      <c r="S3503" s="6">
        <f t="shared" si="218"/>
        <v>42233.763831018514</v>
      </c>
      <c r="T3503" s="7">
        <f t="shared" si="21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8270</v>
      </c>
      <c r="O3504" s="8">
        <f t="shared" si="216"/>
        <v>0.94876660341555974</v>
      </c>
      <c r="P3504" s="5">
        <f t="shared" si="217"/>
        <v>136</v>
      </c>
      <c r="Q3504" t="s">
        <v>8318</v>
      </c>
      <c r="R3504" t="s">
        <v>8319</v>
      </c>
      <c r="S3504" s="6">
        <f t="shared" si="218"/>
        <v>42430.839398148149</v>
      </c>
      <c r="T3504" s="7">
        <f t="shared" si="21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8270</v>
      </c>
      <c r="O3505" s="8">
        <f t="shared" si="216"/>
        <v>0.92971364819635549</v>
      </c>
      <c r="P3505" s="5">
        <f t="shared" si="217"/>
        <v>70.763157894736835</v>
      </c>
      <c r="Q3505" t="s">
        <v>8318</v>
      </c>
      <c r="R3505" t="s">
        <v>8319</v>
      </c>
      <c r="S3505" s="6">
        <f t="shared" si="218"/>
        <v>42545.478333333333</v>
      </c>
      <c r="T3505" s="7">
        <f t="shared" si="21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8270</v>
      </c>
      <c r="O3506" s="8">
        <f t="shared" si="216"/>
        <v>1</v>
      </c>
      <c r="P3506" s="5">
        <f t="shared" si="217"/>
        <v>125</v>
      </c>
      <c r="Q3506" t="s">
        <v>8318</v>
      </c>
      <c r="R3506" t="s">
        <v>8319</v>
      </c>
      <c r="S3506" s="6">
        <f t="shared" si="218"/>
        <v>42297.748738425929</v>
      </c>
      <c r="T3506" s="7">
        <f t="shared" si="21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8270</v>
      </c>
      <c r="O3507" s="8">
        <f t="shared" si="216"/>
        <v>0.96376252891287584</v>
      </c>
      <c r="P3507" s="5">
        <f t="shared" si="217"/>
        <v>66.512820512820511</v>
      </c>
      <c r="Q3507" t="s">
        <v>8318</v>
      </c>
      <c r="R3507" t="s">
        <v>8319</v>
      </c>
      <c r="S3507" s="6">
        <f t="shared" si="218"/>
        <v>41760.935706018521</v>
      </c>
      <c r="T3507" s="7">
        <f t="shared" si="21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8270</v>
      </c>
      <c r="O3508" s="8">
        <f t="shared" si="216"/>
        <v>0.98522167487684731</v>
      </c>
      <c r="P3508" s="5">
        <f t="shared" si="217"/>
        <v>105</v>
      </c>
      <c r="Q3508" t="s">
        <v>8318</v>
      </c>
      <c r="R3508" t="s">
        <v>8319</v>
      </c>
      <c r="S3508" s="6">
        <f t="shared" si="218"/>
        <v>41829.734259259261</v>
      </c>
      <c r="T3508" s="7">
        <f t="shared" si="21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8270</v>
      </c>
      <c r="O3509" s="8">
        <f t="shared" si="216"/>
        <v>0.95785440613026818</v>
      </c>
      <c r="P3509" s="5">
        <f t="shared" si="217"/>
        <v>145</v>
      </c>
      <c r="Q3509" t="s">
        <v>8318</v>
      </c>
      <c r="R3509" t="s">
        <v>8319</v>
      </c>
      <c r="S3509" s="6">
        <f t="shared" si="218"/>
        <v>42491.92288194444</v>
      </c>
      <c r="T3509" s="7">
        <f t="shared" si="21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8270</v>
      </c>
      <c r="O3510" s="8">
        <f t="shared" si="216"/>
        <v>0.55555555555555558</v>
      </c>
      <c r="P3510" s="5">
        <f t="shared" si="217"/>
        <v>12</v>
      </c>
      <c r="Q3510" t="s">
        <v>8318</v>
      </c>
      <c r="R3510" t="s">
        <v>8319</v>
      </c>
      <c r="S3510" s="6">
        <f t="shared" si="218"/>
        <v>42477.729780092588</v>
      </c>
      <c r="T3510" s="7">
        <f t="shared" si="21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8270</v>
      </c>
      <c r="O3511" s="8">
        <f t="shared" si="216"/>
        <v>0.94043887147335425</v>
      </c>
      <c r="P3511" s="5">
        <f t="shared" si="217"/>
        <v>96.666666666666671</v>
      </c>
      <c r="Q3511" t="s">
        <v>8318</v>
      </c>
      <c r="R3511" t="s">
        <v>8319</v>
      </c>
      <c r="S3511" s="6">
        <f t="shared" si="218"/>
        <v>41950.859560185185</v>
      </c>
      <c r="T3511" s="7">
        <f t="shared" si="21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8270</v>
      </c>
      <c r="O3512" s="8">
        <f t="shared" si="216"/>
        <v>0.99447513812154698</v>
      </c>
      <c r="P3512" s="5">
        <f t="shared" si="217"/>
        <v>60.333333333333336</v>
      </c>
      <c r="Q3512" t="s">
        <v>8318</v>
      </c>
      <c r="R3512" t="s">
        <v>8319</v>
      </c>
      <c r="S3512" s="6">
        <f t="shared" si="218"/>
        <v>41802.62090277778</v>
      </c>
      <c r="T3512" s="7">
        <f t="shared" si="21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8270</v>
      </c>
      <c r="O3513" s="8">
        <f t="shared" si="216"/>
        <v>0.98814229249011853</v>
      </c>
      <c r="P3513" s="5">
        <f t="shared" si="217"/>
        <v>79.89473684210526</v>
      </c>
      <c r="Q3513" t="s">
        <v>8318</v>
      </c>
      <c r="R3513" t="s">
        <v>8319</v>
      </c>
      <c r="S3513" s="6">
        <f t="shared" si="218"/>
        <v>41927.873784722222</v>
      </c>
      <c r="T3513" s="7">
        <f t="shared" si="21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8270</v>
      </c>
      <c r="O3514" s="8">
        <f t="shared" si="216"/>
        <v>1</v>
      </c>
      <c r="P3514" s="5">
        <f t="shared" si="217"/>
        <v>58.823529411764703</v>
      </c>
      <c r="Q3514" t="s">
        <v>8318</v>
      </c>
      <c r="R3514" t="s">
        <v>8319</v>
      </c>
      <c r="S3514" s="6">
        <f t="shared" si="218"/>
        <v>42057.536944444444</v>
      </c>
      <c r="T3514" s="7">
        <f t="shared" si="21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8270</v>
      </c>
      <c r="O3515" s="8">
        <f t="shared" si="216"/>
        <v>0.84464555052790347</v>
      </c>
      <c r="P3515" s="5">
        <f t="shared" si="217"/>
        <v>75.340909090909093</v>
      </c>
      <c r="Q3515" t="s">
        <v>8318</v>
      </c>
      <c r="R3515" t="s">
        <v>8319</v>
      </c>
      <c r="S3515" s="6">
        <f t="shared" si="218"/>
        <v>41781.096203703702</v>
      </c>
      <c r="T3515" s="7">
        <f t="shared" si="21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8270</v>
      </c>
      <c r="O3516" s="8">
        <f t="shared" si="216"/>
        <v>0.90909090909090906</v>
      </c>
      <c r="P3516" s="5">
        <f t="shared" si="217"/>
        <v>55</v>
      </c>
      <c r="Q3516" t="s">
        <v>8318</v>
      </c>
      <c r="R3516" t="s">
        <v>8319</v>
      </c>
      <c r="S3516" s="6">
        <f t="shared" si="218"/>
        <v>42020.846666666665</v>
      </c>
      <c r="T3516" s="7">
        <f t="shared" si="21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8270</v>
      </c>
      <c r="O3517" s="8">
        <f t="shared" si="216"/>
        <v>0.97402597402597402</v>
      </c>
      <c r="P3517" s="5">
        <f t="shared" si="217"/>
        <v>66.956521739130437</v>
      </c>
      <c r="Q3517" t="s">
        <v>8318</v>
      </c>
      <c r="R3517" t="s">
        <v>8319</v>
      </c>
      <c r="S3517" s="6">
        <f t="shared" si="218"/>
        <v>42125.772812499999</v>
      </c>
      <c r="T3517" s="7">
        <f t="shared" si="21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8270</v>
      </c>
      <c r="O3518" s="8">
        <f t="shared" si="216"/>
        <v>1</v>
      </c>
      <c r="P3518" s="5">
        <f t="shared" si="217"/>
        <v>227.27272727272728</v>
      </c>
      <c r="Q3518" t="s">
        <v>8318</v>
      </c>
      <c r="R3518" t="s">
        <v>8319</v>
      </c>
      <c r="S3518" s="6">
        <f t="shared" si="218"/>
        <v>41856.010069444441</v>
      </c>
      <c r="T3518" s="7">
        <f t="shared" si="21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8270</v>
      </c>
      <c r="O3519" s="8">
        <f t="shared" si="216"/>
        <v>1</v>
      </c>
      <c r="P3519" s="5">
        <f t="shared" si="217"/>
        <v>307.69230769230768</v>
      </c>
      <c r="Q3519" t="s">
        <v>8318</v>
      </c>
      <c r="R3519" t="s">
        <v>8319</v>
      </c>
      <c r="S3519" s="6">
        <f t="shared" si="218"/>
        <v>41794.817523148151</v>
      </c>
      <c r="T3519" s="7">
        <f t="shared" si="21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8270</v>
      </c>
      <c r="O3520" s="8">
        <f t="shared" si="216"/>
        <v>0.90871090271341071</v>
      </c>
      <c r="P3520" s="5">
        <f t="shared" si="217"/>
        <v>50.020909090909093</v>
      </c>
      <c r="Q3520" t="s">
        <v>8318</v>
      </c>
      <c r="R3520" t="s">
        <v>8319</v>
      </c>
      <c r="S3520" s="6">
        <f t="shared" si="218"/>
        <v>41893.783553240741</v>
      </c>
      <c r="T3520" s="7">
        <f t="shared" si="21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8270</v>
      </c>
      <c r="O3521" s="8">
        <f t="shared" si="216"/>
        <v>0.98667982239763197</v>
      </c>
      <c r="P3521" s="5">
        <f t="shared" si="217"/>
        <v>72.392857142857139</v>
      </c>
      <c r="Q3521" t="s">
        <v>8318</v>
      </c>
      <c r="R3521" t="s">
        <v>8319</v>
      </c>
      <c r="S3521" s="6">
        <f t="shared" si="218"/>
        <v>42037.598958333328</v>
      </c>
      <c r="T3521" s="7">
        <f t="shared" si="21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8270</v>
      </c>
      <c r="O3522" s="8">
        <f t="shared" si="216"/>
        <v>0.99255583126550873</v>
      </c>
      <c r="P3522" s="5">
        <f t="shared" si="217"/>
        <v>95.952380952380949</v>
      </c>
      <c r="Q3522" t="s">
        <v>8318</v>
      </c>
      <c r="R3522" t="s">
        <v>8319</v>
      </c>
      <c r="S3522" s="6">
        <f t="shared" si="218"/>
        <v>42227.824212962965</v>
      </c>
      <c r="T3522" s="7">
        <f t="shared" si="219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8270</v>
      </c>
      <c r="O3523" s="8">
        <f t="shared" ref="O3523:O3586" si="220">D3523/E3523</f>
        <v>0.5902192242833052</v>
      </c>
      <c r="P3523" s="5">
        <f t="shared" ref="P3523:P3586" si="221">E3523/L3523</f>
        <v>45.615384615384613</v>
      </c>
      <c r="Q3523" t="s">
        <v>8318</v>
      </c>
      <c r="R3523" t="s">
        <v>8319</v>
      </c>
      <c r="S3523" s="6">
        <f t="shared" ref="S3523:S3586" si="222">(((J3523/60)/60)/24)+DATE(1970,1,1)</f>
        <v>41881.361342592594</v>
      </c>
      <c r="T3523" s="7">
        <f t="shared" ref="T3523:T3586" si="223">(((I3523/60)/60)/24)+DATE(1970,1,1)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8270</v>
      </c>
      <c r="O3524" s="8">
        <f t="shared" si="220"/>
        <v>1</v>
      </c>
      <c r="P3524" s="5">
        <f t="shared" si="221"/>
        <v>41.029411764705884</v>
      </c>
      <c r="Q3524" t="s">
        <v>8318</v>
      </c>
      <c r="R3524" t="s">
        <v>8319</v>
      </c>
      <c r="S3524" s="6">
        <f t="shared" si="222"/>
        <v>42234.789884259255</v>
      </c>
      <c r="T3524" s="7">
        <f t="shared" si="223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8270</v>
      </c>
      <c r="O3525" s="8">
        <f t="shared" si="220"/>
        <v>0.87989441267047952</v>
      </c>
      <c r="P3525" s="5">
        <f t="shared" si="221"/>
        <v>56.825000000000003</v>
      </c>
      <c r="Q3525" t="s">
        <v>8318</v>
      </c>
      <c r="R3525" t="s">
        <v>8319</v>
      </c>
      <c r="S3525" s="6">
        <f t="shared" si="222"/>
        <v>42581.397546296299</v>
      </c>
      <c r="T3525" s="7">
        <f t="shared" si="223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8270</v>
      </c>
      <c r="O3526" s="8">
        <f t="shared" si="220"/>
        <v>0.98463962189838516</v>
      </c>
      <c r="P3526" s="5">
        <f t="shared" si="221"/>
        <v>137.24324324324326</v>
      </c>
      <c r="Q3526" t="s">
        <v>8318</v>
      </c>
      <c r="R3526" t="s">
        <v>8319</v>
      </c>
      <c r="S3526" s="6">
        <f t="shared" si="222"/>
        <v>41880.76357638889</v>
      </c>
      <c r="T3526" s="7">
        <f t="shared" si="223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8270</v>
      </c>
      <c r="O3527" s="8">
        <f t="shared" si="220"/>
        <v>0.94339622641509435</v>
      </c>
      <c r="P3527" s="5">
        <f t="shared" si="221"/>
        <v>75.714285714285708</v>
      </c>
      <c r="Q3527" t="s">
        <v>8318</v>
      </c>
      <c r="R3527" t="s">
        <v>8319</v>
      </c>
      <c r="S3527" s="6">
        <f t="shared" si="222"/>
        <v>42214.6956712963</v>
      </c>
      <c r="T3527" s="7">
        <f t="shared" si="223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8270</v>
      </c>
      <c r="O3528" s="8">
        <f t="shared" si="220"/>
        <v>0.98039215686274506</v>
      </c>
      <c r="P3528" s="5">
        <f t="shared" si="221"/>
        <v>99</v>
      </c>
      <c r="Q3528" t="s">
        <v>8318</v>
      </c>
      <c r="R3528" t="s">
        <v>8319</v>
      </c>
      <c r="S3528" s="6">
        <f t="shared" si="222"/>
        <v>42460.335312499999</v>
      </c>
      <c r="T3528" s="7">
        <f t="shared" si="223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8270</v>
      </c>
      <c r="O3529" s="8">
        <f t="shared" si="220"/>
        <v>0.85531004989308623</v>
      </c>
      <c r="P3529" s="5">
        <f t="shared" si="221"/>
        <v>81.569767441860463</v>
      </c>
      <c r="Q3529" t="s">
        <v>8318</v>
      </c>
      <c r="R3529" t="s">
        <v>8319</v>
      </c>
      <c r="S3529" s="6">
        <f t="shared" si="222"/>
        <v>42167.023206018523</v>
      </c>
      <c r="T3529" s="7">
        <f t="shared" si="223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8270</v>
      </c>
      <c r="O3530" s="8">
        <f t="shared" si="220"/>
        <v>0.98861593768723788</v>
      </c>
      <c r="P3530" s="5">
        <f t="shared" si="221"/>
        <v>45.108108108108105</v>
      </c>
      <c r="Q3530" t="s">
        <v>8318</v>
      </c>
      <c r="R3530" t="s">
        <v>8319</v>
      </c>
      <c r="S3530" s="6">
        <f t="shared" si="222"/>
        <v>42733.50136574074</v>
      </c>
      <c r="T3530" s="7">
        <f t="shared" si="223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8270</v>
      </c>
      <c r="O3531" s="8">
        <f t="shared" si="220"/>
        <v>0.75757575757575757</v>
      </c>
      <c r="P3531" s="5">
        <f t="shared" si="221"/>
        <v>36.666666666666664</v>
      </c>
      <c r="Q3531" t="s">
        <v>8318</v>
      </c>
      <c r="R3531" t="s">
        <v>8319</v>
      </c>
      <c r="S3531" s="6">
        <f t="shared" si="222"/>
        <v>42177.761782407411</v>
      </c>
      <c r="T3531" s="7">
        <f t="shared" si="223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8270</v>
      </c>
      <c r="O3532" s="8">
        <f t="shared" si="220"/>
        <v>1</v>
      </c>
      <c r="P3532" s="5">
        <f t="shared" si="221"/>
        <v>125</v>
      </c>
      <c r="Q3532" t="s">
        <v>8318</v>
      </c>
      <c r="R3532" t="s">
        <v>8319</v>
      </c>
      <c r="S3532" s="6">
        <f t="shared" si="222"/>
        <v>42442.623344907406</v>
      </c>
      <c r="T3532" s="7">
        <f t="shared" si="223"/>
        <v>42470.833333333328</v>
      </c>
    </row>
    <row r="3533" spans="1:20" ht="15.7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8270</v>
      </c>
      <c r="O3533" s="8">
        <f t="shared" si="220"/>
        <v>0.78125</v>
      </c>
      <c r="P3533" s="5">
        <f t="shared" si="221"/>
        <v>49.230769230769234</v>
      </c>
      <c r="Q3533" t="s">
        <v>8318</v>
      </c>
      <c r="R3533" t="s">
        <v>8319</v>
      </c>
      <c r="S3533" s="6">
        <f t="shared" si="222"/>
        <v>42521.654328703706</v>
      </c>
      <c r="T3533" s="7">
        <f t="shared" si="223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8270</v>
      </c>
      <c r="O3534" s="8">
        <f t="shared" si="220"/>
        <v>0.84063047285464099</v>
      </c>
      <c r="P3534" s="5">
        <f t="shared" si="221"/>
        <v>42.296296296296298</v>
      </c>
      <c r="Q3534" t="s">
        <v>8318</v>
      </c>
      <c r="R3534" t="s">
        <v>8319</v>
      </c>
      <c r="S3534" s="6">
        <f t="shared" si="222"/>
        <v>41884.599849537037</v>
      </c>
      <c r="T3534" s="7">
        <f t="shared" si="223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8270</v>
      </c>
      <c r="O3535" s="8">
        <f t="shared" si="220"/>
        <v>0.79239302694136293</v>
      </c>
      <c r="P3535" s="5">
        <f t="shared" si="221"/>
        <v>78.875</v>
      </c>
      <c r="Q3535" t="s">
        <v>8318</v>
      </c>
      <c r="R3535" t="s">
        <v>8319</v>
      </c>
      <c r="S3535" s="6">
        <f t="shared" si="222"/>
        <v>42289.761192129634</v>
      </c>
      <c r="T3535" s="7">
        <f t="shared" si="223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8270</v>
      </c>
      <c r="O3536" s="8">
        <f t="shared" si="220"/>
        <v>0.6402048655569782</v>
      </c>
      <c r="P3536" s="5">
        <f t="shared" si="221"/>
        <v>38.284313725490193</v>
      </c>
      <c r="Q3536" t="s">
        <v>8318</v>
      </c>
      <c r="R3536" t="s">
        <v>8319</v>
      </c>
      <c r="S3536" s="6">
        <f t="shared" si="222"/>
        <v>42243.6252662037</v>
      </c>
      <c r="T3536" s="7">
        <f t="shared" si="223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8270</v>
      </c>
      <c r="O3537" s="8">
        <f t="shared" si="220"/>
        <v>0.96946194861851676</v>
      </c>
      <c r="P3537" s="5">
        <f t="shared" si="221"/>
        <v>44.847826086956523</v>
      </c>
      <c r="Q3537" t="s">
        <v>8318</v>
      </c>
      <c r="R3537" t="s">
        <v>8319</v>
      </c>
      <c r="S3537" s="6">
        <f t="shared" si="222"/>
        <v>42248.640162037031</v>
      </c>
      <c r="T3537" s="7">
        <f t="shared" si="223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8270</v>
      </c>
      <c r="O3538" s="8">
        <f t="shared" si="220"/>
        <v>0.65217391304347827</v>
      </c>
      <c r="P3538" s="5">
        <f t="shared" si="221"/>
        <v>13.529411764705882</v>
      </c>
      <c r="Q3538" t="s">
        <v>8318</v>
      </c>
      <c r="R3538" t="s">
        <v>8319</v>
      </c>
      <c r="S3538" s="6">
        <f t="shared" si="222"/>
        <v>42328.727141203708</v>
      </c>
      <c r="T3538" s="7">
        <f t="shared" si="223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8270</v>
      </c>
      <c r="O3539" s="8">
        <f t="shared" si="220"/>
        <v>0.55418719211822665</v>
      </c>
      <c r="P3539" s="5">
        <f t="shared" si="221"/>
        <v>43.5</v>
      </c>
      <c r="Q3539" t="s">
        <v>8318</v>
      </c>
      <c r="R3539" t="s">
        <v>8319</v>
      </c>
      <c r="S3539" s="6">
        <f t="shared" si="222"/>
        <v>41923.354351851849</v>
      </c>
      <c r="T3539" s="7">
        <f t="shared" si="223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8270</v>
      </c>
      <c r="O3540" s="8">
        <f t="shared" si="220"/>
        <v>0.77851304009342159</v>
      </c>
      <c r="P3540" s="5">
        <f t="shared" si="221"/>
        <v>30.951807228915662</v>
      </c>
      <c r="Q3540" t="s">
        <v>8318</v>
      </c>
      <c r="R3540" t="s">
        <v>8319</v>
      </c>
      <c r="S3540" s="6">
        <f t="shared" si="222"/>
        <v>42571.420601851853</v>
      </c>
      <c r="T3540" s="7">
        <f t="shared" si="223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8270</v>
      </c>
      <c r="O3541" s="8">
        <f t="shared" si="220"/>
        <v>0.83565459610027859</v>
      </c>
      <c r="P3541" s="5">
        <f t="shared" si="221"/>
        <v>55.230769230769234</v>
      </c>
      <c r="Q3541" t="s">
        <v>8318</v>
      </c>
      <c r="R3541" t="s">
        <v>8319</v>
      </c>
      <c r="S3541" s="6">
        <f t="shared" si="222"/>
        <v>42600.756041666667</v>
      </c>
      <c r="T3541" s="7">
        <f t="shared" si="223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8270</v>
      </c>
      <c r="O3542" s="8">
        <f t="shared" si="220"/>
        <v>0.81300813008130079</v>
      </c>
      <c r="P3542" s="5">
        <f t="shared" si="221"/>
        <v>46.125</v>
      </c>
      <c r="Q3542" t="s">
        <v>8318</v>
      </c>
      <c r="R3542" t="s">
        <v>8319</v>
      </c>
      <c r="S3542" s="6">
        <f t="shared" si="222"/>
        <v>42517.003368055557</v>
      </c>
      <c r="T3542" s="7">
        <f t="shared" si="223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8270</v>
      </c>
      <c r="O3543" s="8">
        <f t="shared" si="220"/>
        <v>0.95238095238095233</v>
      </c>
      <c r="P3543" s="5">
        <f t="shared" si="221"/>
        <v>39.375</v>
      </c>
      <c r="Q3543" t="s">
        <v>8318</v>
      </c>
      <c r="R3543" t="s">
        <v>8319</v>
      </c>
      <c r="S3543" s="6">
        <f t="shared" si="222"/>
        <v>42222.730034722219</v>
      </c>
      <c r="T3543" s="7">
        <f t="shared" si="223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8270</v>
      </c>
      <c r="O3544" s="8">
        <f t="shared" si="220"/>
        <v>0.97812555575315663</v>
      </c>
      <c r="P3544" s="5">
        <f t="shared" si="221"/>
        <v>66.152941176470591</v>
      </c>
      <c r="Q3544" t="s">
        <v>8318</v>
      </c>
      <c r="R3544" t="s">
        <v>8319</v>
      </c>
      <c r="S3544" s="6">
        <f t="shared" si="222"/>
        <v>41829.599791666667</v>
      </c>
      <c r="T3544" s="7">
        <f t="shared" si="223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8270</v>
      </c>
      <c r="O3545" s="8">
        <f t="shared" si="220"/>
        <v>0.95541401273885351</v>
      </c>
      <c r="P3545" s="5">
        <f t="shared" si="221"/>
        <v>54.137931034482762</v>
      </c>
      <c r="Q3545" t="s">
        <v>8318</v>
      </c>
      <c r="R3545" t="s">
        <v>8319</v>
      </c>
      <c r="S3545" s="6">
        <f t="shared" si="222"/>
        <v>42150.755312499998</v>
      </c>
      <c r="T3545" s="7">
        <f t="shared" si="223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8270</v>
      </c>
      <c r="O3546" s="8">
        <f t="shared" si="220"/>
        <v>1</v>
      </c>
      <c r="P3546" s="5">
        <f t="shared" si="221"/>
        <v>104.16666666666667</v>
      </c>
      <c r="Q3546" t="s">
        <v>8318</v>
      </c>
      <c r="R3546" t="s">
        <v>8319</v>
      </c>
      <c r="S3546" s="6">
        <f t="shared" si="222"/>
        <v>42040.831678240742</v>
      </c>
      <c r="T3546" s="7">
        <f t="shared" si="223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8270</v>
      </c>
      <c r="O3547" s="8">
        <f t="shared" si="220"/>
        <v>0.99601593625498008</v>
      </c>
      <c r="P3547" s="5">
        <f t="shared" si="221"/>
        <v>31.375</v>
      </c>
      <c r="Q3547" t="s">
        <v>8318</v>
      </c>
      <c r="R3547" t="s">
        <v>8319</v>
      </c>
      <c r="S3547" s="6">
        <f t="shared" si="222"/>
        <v>42075.807395833333</v>
      </c>
      <c r="T3547" s="7">
        <f t="shared" si="223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8270</v>
      </c>
      <c r="O3548" s="8">
        <f t="shared" si="220"/>
        <v>0.97777777777777775</v>
      </c>
      <c r="P3548" s="5">
        <f t="shared" si="221"/>
        <v>59.210526315789473</v>
      </c>
      <c r="Q3548" t="s">
        <v>8318</v>
      </c>
      <c r="R3548" t="s">
        <v>8319</v>
      </c>
      <c r="S3548" s="6">
        <f t="shared" si="222"/>
        <v>42073.660694444443</v>
      </c>
      <c r="T3548" s="7">
        <f t="shared" si="223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8270</v>
      </c>
      <c r="O3549" s="8">
        <f t="shared" si="220"/>
        <v>0.87405492810898211</v>
      </c>
      <c r="P3549" s="5">
        <f t="shared" si="221"/>
        <v>119.17633928571429</v>
      </c>
      <c r="Q3549" t="s">
        <v>8318</v>
      </c>
      <c r="R3549" t="s">
        <v>8319</v>
      </c>
      <c r="S3549" s="6">
        <f t="shared" si="222"/>
        <v>42480.078715277778</v>
      </c>
      <c r="T3549" s="7">
        <f t="shared" si="223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8270</v>
      </c>
      <c r="O3550" s="8">
        <f t="shared" si="220"/>
        <v>0.98130841121495327</v>
      </c>
      <c r="P3550" s="5">
        <f t="shared" si="221"/>
        <v>164.61538461538461</v>
      </c>
      <c r="Q3550" t="s">
        <v>8318</v>
      </c>
      <c r="R3550" t="s">
        <v>8319</v>
      </c>
      <c r="S3550" s="6">
        <f t="shared" si="222"/>
        <v>42411.942291666666</v>
      </c>
      <c r="T3550" s="7">
        <f t="shared" si="223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8270</v>
      </c>
      <c r="O3551" s="8">
        <f t="shared" si="220"/>
        <v>0.98039215686274506</v>
      </c>
      <c r="P3551" s="5">
        <f t="shared" si="221"/>
        <v>24.285714285714285</v>
      </c>
      <c r="Q3551" t="s">
        <v>8318</v>
      </c>
      <c r="R3551" t="s">
        <v>8319</v>
      </c>
      <c r="S3551" s="6">
        <f t="shared" si="222"/>
        <v>42223.394363425927</v>
      </c>
      <c r="T3551" s="7">
        <f t="shared" si="223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8270</v>
      </c>
      <c r="O3552" s="8">
        <f t="shared" si="220"/>
        <v>0.95419847328244278</v>
      </c>
      <c r="P3552" s="5">
        <f t="shared" si="221"/>
        <v>40.9375</v>
      </c>
      <c r="Q3552" t="s">
        <v>8318</v>
      </c>
      <c r="R3552" t="s">
        <v>8319</v>
      </c>
      <c r="S3552" s="6">
        <f t="shared" si="222"/>
        <v>42462.893495370372</v>
      </c>
      <c r="T3552" s="7">
        <f t="shared" si="223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8270</v>
      </c>
      <c r="O3553" s="8">
        <f t="shared" si="220"/>
        <v>0.98199672667757776</v>
      </c>
      <c r="P3553" s="5">
        <f t="shared" si="221"/>
        <v>61.1</v>
      </c>
      <c r="Q3553" t="s">
        <v>8318</v>
      </c>
      <c r="R3553" t="s">
        <v>8319</v>
      </c>
      <c r="S3553" s="6">
        <f t="shared" si="222"/>
        <v>41753.515856481477</v>
      </c>
      <c r="T3553" s="7">
        <f t="shared" si="223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8270</v>
      </c>
      <c r="O3554" s="8">
        <f t="shared" si="220"/>
        <v>1</v>
      </c>
      <c r="P3554" s="5">
        <f t="shared" si="221"/>
        <v>38.65</v>
      </c>
      <c r="Q3554" t="s">
        <v>8318</v>
      </c>
      <c r="R3554" t="s">
        <v>8319</v>
      </c>
      <c r="S3554" s="6">
        <f t="shared" si="222"/>
        <v>41788.587083333332</v>
      </c>
      <c r="T3554" s="7">
        <f t="shared" si="223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8270</v>
      </c>
      <c r="O3555" s="8">
        <f t="shared" si="220"/>
        <v>0.94097519247219841</v>
      </c>
      <c r="P3555" s="5">
        <f t="shared" si="221"/>
        <v>56.20192307692308</v>
      </c>
      <c r="Q3555" t="s">
        <v>8318</v>
      </c>
      <c r="R3555" t="s">
        <v>8319</v>
      </c>
      <c r="S3555" s="6">
        <f t="shared" si="222"/>
        <v>42196.028703703705</v>
      </c>
      <c r="T3555" s="7">
        <f t="shared" si="223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8270</v>
      </c>
      <c r="O3556" s="8">
        <f t="shared" si="220"/>
        <v>0.88166161474561422</v>
      </c>
      <c r="P3556" s="5">
        <f t="shared" si="221"/>
        <v>107.00207547169811</v>
      </c>
      <c r="Q3556" t="s">
        <v>8318</v>
      </c>
      <c r="R3556" t="s">
        <v>8319</v>
      </c>
      <c r="S3556" s="6">
        <f t="shared" si="222"/>
        <v>42016.050451388888</v>
      </c>
      <c r="T3556" s="7">
        <f t="shared" si="223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8270</v>
      </c>
      <c r="O3557" s="8">
        <f t="shared" si="220"/>
        <v>1</v>
      </c>
      <c r="P3557" s="5">
        <f t="shared" si="221"/>
        <v>171.42857142857142</v>
      </c>
      <c r="Q3557" t="s">
        <v>8318</v>
      </c>
      <c r="R3557" t="s">
        <v>8319</v>
      </c>
      <c r="S3557" s="6">
        <f t="shared" si="222"/>
        <v>42661.442060185189</v>
      </c>
      <c r="T3557" s="7">
        <f t="shared" si="223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8270</v>
      </c>
      <c r="O3558" s="8">
        <f t="shared" si="220"/>
        <v>0.99547511312217196</v>
      </c>
      <c r="P3558" s="5">
        <f t="shared" si="221"/>
        <v>110.5</v>
      </c>
      <c r="Q3558" t="s">
        <v>8318</v>
      </c>
      <c r="R3558" t="s">
        <v>8319</v>
      </c>
      <c r="S3558" s="6">
        <f t="shared" si="222"/>
        <v>41808.649583333332</v>
      </c>
      <c r="T3558" s="7">
        <f t="shared" si="223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8270</v>
      </c>
      <c r="O3559" s="8">
        <f t="shared" si="220"/>
        <v>0.99964012955336079</v>
      </c>
      <c r="P3559" s="5">
        <f t="shared" si="221"/>
        <v>179.27598566308242</v>
      </c>
      <c r="Q3559" t="s">
        <v>8318</v>
      </c>
      <c r="R3559" t="s">
        <v>8319</v>
      </c>
      <c r="S3559" s="6">
        <f t="shared" si="222"/>
        <v>41730.276747685188</v>
      </c>
      <c r="T3559" s="7">
        <f t="shared" si="223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8270</v>
      </c>
      <c r="O3560" s="8">
        <f t="shared" si="220"/>
        <v>0.69444444444444442</v>
      </c>
      <c r="P3560" s="5">
        <f t="shared" si="221"/>
        <v>22.90909090909091</v>
      </c>
      <c r="Q3560" t="s">
        <v>8318</v>
      </c>
      <c r="R3560" t="s">
        <v>8319</v>
      </c>
      <c r="S3560" s="6">
        <f t="shared" si="222"/>
        <v>42139.816840277781</v>
      </c>
      <c r="T3560" s="7">
        <f t="shared" si="223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8270</v>
      </c>
      <c r="O3561" s="8">
        <f t="shared" si="220"/>
        <v>0.96618357487922701</v>
      </c>
      <c r="P3561" s="5">
        <f t="shared" si="221"/>
        <v>43.125</v>
      </c>
      <c r="Q3561" t="s">
        <v>8318</v>
      </c>
      <c r="R3561" t="s">
        <v>8319</v>
      </c>
      <c r="S3561" s="6">
        <f t="shared" si="222"/>
        <v>42194.096157407403</v>
      </c>
      <c r="T3561" s="7">
        <f t="shared" si="223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8270</v>
      </c>
      <c r="O3562" s="8">
        <f t="shared" si="220"/>
        <v>0.9221902017291066</v>
      </c>
      <c r="P3562" s="5">
        <f t="shared" si="221"/>
        <v>46.891891891891895</v>
      </c>
      <c r="Q3562" t="s">
        <v>8318</v>
      </c>
      <c r="R3562" t="s">
        <v>8319</v>
      </c>
      <c r="S3562" s="6">
        <f t="shared" si="222"/>
        <v>42115.889652777783</v>
      </c>
      <c r="T3562" s="7">
        <f t="shared" si="223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8270</v>
      </c>
      <c r="O3563" s="8">
        <f t="shared" si="220"/>
        <v>0.9765625</v>
      </c>
      <c r="P3563" s="5">
        <f t="shared" si="221"/>
        <v>47.407407407407405</v>
      </c>
      <c r="Q3563" t="s">
        <v>8318</v>
      </c>
      <c r="R3563" t="s">
        <v>8319</v>
      </c>
      <c r="S3563" s="6">
        <f t="shared" si="222"/>
        <v>42203.680300925931</v>
      </c>
      <c r="T3563" s="7">
        <f t="shared" si="223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8270</v>
      </c>
      <c r="O3564" s="8">
        <f t="shared" si="220"/>
        <v>0.67164179104477617</v>
      </c>
      <c r="P3564" s="5">
        <f t="shared" si="221"/>
        <v>15.129032258064516</v>
      </c>
      <c r="Q3564" t="s">
        <v>8318</v>
      </c>
      <c r="R3564" t="s">
        <v>8319</v>
      </c>
      <c r="S3564" s="6">
        <f t="shared" si="222"/>
        <v>42433.761886574073</v>
      </c>
      <c r="T3564" s="7">
        <f t="shared" si="223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8270</v>
      </c>
      <c r="O3565" s="8">
        <f t="shared" si="220"/>
        <v>0.94795715233671429</v>
      </c>
      <c r="P3565" s="5">
        <f t="shared" si="221"/>
        <v>21.098000000000003</v>
      </c>
      <c r="Q3565" t="s">
        <v>8318</v>
      </c>
      <c r="R3565" t="s">
        <v>8319</v>
      </c>
      <c r="S3565" s="6">
        <f t="shared" si="222"/>
        <v>42555.671944444446</v>
      </c>
      <c r="T3565" s="7">
        <f t="shared" si="223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8270</v>
      </c>
      <c r="O3566" s="8">
        <f t="shared" si="220"/>
        <v>0.99502487562189057</v>
      </c>
      <c r="P3566" s="5">
        <f t="shared" si="221"/>
        <v>59.117647058823529</v>
      </c>
      <c r="Q3566" t="s">
        <v>8318</v>
      </c>
      <c r="R3566" t="s">
        <v>8319</v>
      </c>
      <c r="S3566" s="6">
        <f t="shared" si="222"/>
        <v>42236.623252314821</v>
      </c>
      <c r="T3566" s="7">
        <f t="shared" si="223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8270</v>
      </c>
      <c r="O3567" s="8">
        <f t="shared" si="220"/>
        <v>0.76595744680851063</v>
      </c>
      <c r="P3567" s="5">
        <f t="shared" si="221"/>
        <v>97.916666666666671</v>
      </c>
      <c r="Q3567" t="s">
        <v>8318</v>
      </c>
      <c r="R3567" t="s">
        <v>8319</v>
      </c>
      <c r="S3567" s="6">
        <f t="shared" si="222"/>
        <v>41974.743148148147</v>
      </c>
      <c r="T3567" s="7">
        <f t="shared" si="223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8270</v>
      </c>
      <c r="O3568" s="8">
        <f t="shared" si="220"/>
        <v>0.95465393794749398</v>
      </c>
      <c r="P3568" s="5">
        <f t="shared" si="221"/>
        <v>55.131578947368418</v>
      </c>
      <c r="Q3568" t="s">
        <v>8318</v>
      </c>
      <c r="R3568" t="s">
        <v>8319</v>
      </c>
      <c r="S3568" s="6">
        <f t="shared" si="222"/>
        <v>41997.507905092592</v>
      </c>
      <c r="T3568" s="7">
        <f t="shared" si="223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8270</v>
      </c>
      <c r="O3569" s="8">
        <f t="shared" si="220"/>
        <v>0.91911764705882348</v>
      </c>
      <c r="P3569" s="5">
        <f t="shared" si="221"/>
        <v>26.536585365853657</v>
      </c>
      <c r="Q3569" t="s">
        <v>8318</v>
      </c>
      <c r="R3569" t="s">
        <v>8319</v>
      </c>
      <c r="S3569" s="6">
        <f t="shared" si="222"/>
        <v>42135.810694444444</v>
      </c>
      <c r="T3569" s="7">
        <f t="shared" si="223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8270</v>
      </c>
      <c r="O3570" s="8">
        <f t="shared" si="220"/>
        <v>0.90090090090090091</v>
      </c>
      <c r="P3570" s="5">
        <f t="shared" si="221"/>
        <v>58.421052631578945</v>
      </c>
      <c r="Q3570" t="s">
        <v>8318</v>
      </c>
      <c r="R3570" t="s">
        <v>8319</v>
      </c>
      <c r="S3570" s="6">
        <f t="shared" si="222"/>
        <v>41869.740671296298</v>
      </c>
      <c r="T3570" s="7">
        <f t="shared" si="223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8270</v>
      </c>
      <c r="O3571" s="8">
        <f t="shared" si="220"/>
        <v>0.99522292993630568</v>
      </c>
      <c r="P3571" s="5">
        <f t="shared" si="221"/>
        <v>122.53658536585365</v>
      </c>
      <c r="Q3571" t="s">
        <v>8318</v>
      </c>
      <c r="R3571" t="s">
        <v>8319</v>
      </c>
      <c r="S3571" s="6">
        <f t="shared" si="222"/>
        <v>41982.688611111109</v>
      </c>
      <c r="T3571" s="7">
        <f t="shared" si="223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8270</v>
      </c>
      <c r="O3572" s="8">
        <f t="shared" si="220"/>
        <v>0.87450808919982514</v>
      </c>
      <c r="P3572" s="5">
        <f t="shared" si="221"/>
        <v>87.961538461538467</v>
      </c>
      <c r="Q3572" t="s">
        <v>8318</v>
      </c>
      <c r="R3572" t="s">
        <v>8319</v>
      </c>
      <c r="S3572" s="6">
        <f t="shared" si="222"/>
        <v>41976.331979166673</v>
      </c>
      <c r="T3572" s="7">
        <f t="shared" si="223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8270</v>
      </c>
      <c r="O3573" s="8">
        <f t="shared" si="220"/>
        <v>0.81922446750409617</v>
      </c>
      <c r="P3573" s="5">
        <f t="shared" si="221"/>
        <v>73.239999999999995</v>
      </c>
      <c r="Q3573" t="s">
        <v>8318</v>
      </c>
      <c r="R3573" t="s">
        <v>8319</v>
      </c>
      <c r="S3573" s="6">
        <f t="shared" si="222"/>
        <v>41912.858946759261</v>
      </c>
      <c r="T3573" s="7">
        <f t="shared" si="223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8270</v>
      </c>
      <c r="O3574" s="8">
        <f t="shared" si="220"/>
        <v>1</v>
      </c>
      <c r="P3574" s="5">
        <f t="shared" si="221"/>
        <v>55.555555555555557</v>
      </c>
      <c r="Q3574" t="s">
        <v>8318</v>
      </c>
      <c r="R3574" t="s">
        <v>8319</v>
      </c>
      <c r="S3574" s="6">
        <f t="shared" si="222"/>
        <v>42146.570393518516</v>
      </c>
      <c r="T3574" s="7">
        <f t="shared" si="223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8270</v>
      </c>
      <c r="O3575" s="8">
        <f t="shared" si="220"/>
        <v>0.97276264591439687</v>
      </c>
      <c r="P3575" s="5">
        <f t="shared" si="221"/>
        <v>39.53846153846154</v>
      </c>
      <c r="Q3575" t="s">
        <v>8318</v>
      </c>
      <c r="R3575" t="s">
        <v>8319</v>
      </c>
      <c r="S3575" s="6">
        <f t="shared" si="222"/>
        <v>41921.375532407408</v>
      </c>
      <c r="T3575" s="7">
        <f t="shared" si="223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8270</v>
      </c>
      <c r="O3576" s="8">
        <f t="shared" si="220"/>
        <v>0.94232331437855399</v>
      </c>
      <c r="P3576" s="5">
        <f t="shared" si="221"/>
        <v>136.77777777777777</v>
      </c>
      <c r="Q3576" t="s">
        <v>8318</v>
      </c>
      <c r="R3576" t="s">
        <v>8319</v>
      </c>
      <c r="S3576" s="6">
        <f t="shared" si="222"/>
        <v>41926.942685185182</v>
      </c>
      <c r="T3576" s="7">
        <f t="shared" si="223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8270</v>
      </c>
      <c r="O3577" s="8">
        <f t="shared" si="220"/>
        <v>0.9868745682423764</v>
      </c>
      <c r="P3577" s="5">
        <f t="shared" si="221"/>
        <v>99.343137254901961</v>
      </c>
      <c r="Q3577" t="s">
        <v>8318</v>
      </c>
      <c r="R3577" t="s">
        <v>8319</v>
      </c>
      <c r="S3577" s="6">
        <f t="shared" si="222"/>
        <v>42561.783877314811</v>
      </c>
      <c r="T3577" s="7">
        <f t="shared" si="223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8270</v>
      </c>
      <c r="O3578" s="8">
        <f t="shared" si="220"/>
        <v>1</v>
      </c>
      <c r="P3578" s="5">
        <f t="shared" si="221"/>
        <v>20</v>
      </c>
      <c r="Q3578" t="s">
        <v>8318</v>
      </c>
      <c r="R3578" t="s">
        <v>8319</v>
      </c>
      <c r="S3578" s="6">
        <f t="shared" si="222"/>
        <v>42649.54923611111</v>
      </c>
      <c r="T3578" s="7">
        <f t="shared" si="223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8270</v>
      </c>
      <c r="O3579" s="8">
        <f t="shared" si="220"/>
        <v>0.76923076923076927</v>
      </c>
      <c r="P3579" s="5">
        <f t="shared" si="221"/>
        <v>28.888888888888889</v>
      </c>
      <c r="Q3579" t="s">
        <v>8318</v>
      </c>
      <c r="R3579" t="s">
        <v>8319</v>
      </c>
      <c r="S3579" s="6">
        <f t="shared" si="222"/>
        <v>42093.786840277782</v>
      </c>
      <c r="T3579" s="7">
        <f t="shared" si="223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8270</v>
      </c>
      <c r="O3580" s="8">
        <f t="shared" si="220"/>
        <v>0.99986668444207438</v>
      </c>
      <c r="P3580" s="5">
        <f t="shared" si="221"/>
        <v>40.545945945945945</v>
      </c>
      <c r="Q3580" t="s">
        <v>8318</v>
      </c>
      <c r="R3580" t="s">
        <v>8319</v>
      </c>
      <c r="S3580" s="6">
        <f t="shared" si="222"/>
        <v>42460.733530092592</v>
      </c>
      <c r="T3580" s="7">
        <f t="shared" si="223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8270</v>
      </c>
      <c r="O3581" s="8">
        <f t="shared" si="220"/>
        <v>1</v>
      </c>
      <c r="P3581" s="5">
        <f t="shared" si="221"/>
        <v>35.714285714285715</v>
      </c>
      <c r="Q3581" t="s">
        <v>8318</v>
      </c>
      <c r="R3581" t="s">
        <v>8319</v>
      </c>
      <c r="S3581" s="6">
        <f t="shared" si="222"/>
        <v>42430.762222222227</v>
      </c>
      <c r="T3581" s="7">
        <f t="shared" si="223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8270</v>
      </c>
      <c r="O3582" s="8">
        <f t="shared" si="220"/>
        <v>0.87804878048780488</v>
      </c>
      <c r="P3582" s="5">
        <f t="shared" si="221"/>
        <v>37.962962962962962</v>
      </c>
      <c r="Q3582" t="s">
        <v>8318</v>
      </c>
      <c r="R3582" t="s">
        <v>8319</v>
      </c>
      <c r="S3582" s="6">
        <f t="shared" si="222"/>
        <v>42026.176180555558</v>
      </c>
      <c r="T3582" s="7">
        <f t="shared" si="223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8270</v>
      </c>
      <c r="O3583" s="8">
        <f t="shared" si="220"/>
        <v>1</v>
      </c>
      <c r="P3583" s="5">
        <f t="shared" si="221"/>
        <v>33.333333333333336</v>
      </c>
      <c r="Q3583" t="s">
        <v>8318</v>
      </c>
      <c r="R3583" t="s">
        <v>8319</v>
      </c>
      <c r="S3583" s="6">
        <f t="shared" si="222"/>
        <v>41836.471180555556</v>
      </c>
      <c r="T3583" s="7">
        <f t="shared" si="223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8270</v>
      </c>
      <c r="O3584" s="8">
        <f t="shared" si="220"/>
        <v>0.34843205574912894</v>
      </c>
      <c r="P3584" s="5">
        <f t="shared" si="221"/>
        <v>58.571428571428569</v>
      </c>
      <c r="Q3584" t="s">
        <v>8318</v>
      </c>
      <c r="R3584" t="s">
        <v>8319</v>
      </c>
      <c r="S3584" s="6">
        <f t="shared" si="222"/>
        <v>42451.095856481479</v>
      </c>
      <c r="T3584" s="7">
        <f t="shared" si="223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8270</v>
      </c>
      <c r="O3585" s="8">
        <f t="shared" si="220"/>
        <v>0.92165898617511521</v>
      </c>
      <c r="P3585" s="5">
        <f t="shared" si="221"/>
        <v>135.625</v>
      </c>
      <c r="Q3585" t="s">
        <v>8318</v>
      </c>
      <c r="R3585" t="s">
        <v>8319</v>
      </c>
      <c r="S3585" s="6">
        <f t="shared" si="222"/>
        <v>42418.425983796296</v>
      </c>
      <c r="T3585" s="7">
        <f t="shared" si="223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8270</v>
      </c>
      <c r="O3586" s="8">
        <f t="shared" si="220"/>
        <v>0.86580086580086579</v>
      </c>
      <c r="P3586" s="5">
        <f t="shared" si="221"/>
        <v>30.9375</v>
      </c>
      <c r="Q3586" t="s">
        <v>8318</v>
      </c>
      <c r="R3586" t="s">
        <v>8319</v>
      </c>
      <c r="S3586" s="6">
        <f t="shared" si="222"/>
        <v>42168.316481481481</v>
      </c>
      <c r="T3586" s="7">
        <f t="shared" si="223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8270</v>
      </c>
      <c r="O3587" s="8">
        <f t="shared" ref="O3587:O3650" si="224">D3587/E3587</f>
        <v>0.83950617283950613</v>
      </c>
      <c r="P3587" s="5">
        <f t="shared" ref="P3587:P3650" si="225">E3587/L3587</f>
        <v>176.08695652173913</v>
      </c>
      <c r="Q3587" t="s">
        <v>8318</v>
      </c>
      <c r="R3587" t="s">
        <v>8319</v>
      </c>
      <c r="S3587" s="6">
        <f t="shared" ref="S3587:S3650" si="226">(((J3587/60)/60)/24)+DATE(1970,1,1)</f>
        <v>41964.716319444444</v>
      </c>
      <c r="T3587" s="7">
        <f t="shared" ref="T3587:T3650" si="227">(((I3587/60)/60)/24)+DATE(1970,1,1)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8270</v>
      </c>
      <c r="O3588" s="8">
        <f t="shared" si="224"/>
        <v>0.91385402705007923</v>
      </c>
      <c r="P3588" s="5">
        <f t="shared" si="225"/>
        <v>151.9814814814815</v>
      </c>
      <c r="Q3588" t="s">
        <v>8318</v>
      </c>
      <c r="R3588" t="s">
        <v>8319</v>
      </c>
      <c r="S3588" s="6">
        <f t="shared" si="226"/>
        <v>42576.697569444441</v>
      </c>
      <c r="T3588" s="7">
        <f t="shared" si="227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8270</v>
      </c>
      <c r="O3589" s="8">
        <f t="shared" si="224"/>
        <v>0.78988941548183256</v>
      </c>
      <c r="P3589" s="5">
        <f t="shared" si="225"/>
        <v>22.607142857142858</v>
      </c>
      <c r="Q3589" t="s">
        <v>8318</v>
      </c>
      <c r="R3589" t="s">
        <v>8319</v>
      </c>
      <c r="S3589" s="6">
        <f t="shared" si="226"/>
        <v>42503.539976851855</v>
      </c>
      <c r="T3589" s="7">
        <f t="shared" si="227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8270</v>
      </c>
      <c r="O3590" s="8">
        <f t="shared" si="224"/>
        <v>0.99502487562189057</v>
      </c>
      <c r="P3590" s="5">
        <f t="shared" si="225"/>
        <v>18.272727272727273</v>
      </c>
      <c r="Q3590" t="s">
        <v>8318</v>
      </c>
      <c r="R3590" t="s">
        <v>8319</v>
      </c>
      <c r="S3590" s="6">
        <f t="shared" si="226"/>
        <v>42101.828819444447</v>
      </c>
      <c r="T3590" s="7">
        <f t="shared" si="227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8270</v>
      </c>
      <c r="O3591" s="8">
        <f t="shared" si="224"/>
        <v>0.78431372549019607</v>
      </c>
      <c r="P3591" s="5">
        <f t="shared" si="225"/>
        <v>82.258064516129039</v>
      </c>
      <c r="Q3591" t="s">
        <v>8318</v>
      </c>
      <c r="R3591" t="s">
        <v>8319</v>
      </c>
      <c r="S3591" s="6">
        <f t="shared" si="226"/>
        <v>42125.647534722222</v>
      </c>
      <c r="T3591" s="7">
        <f t="shared" si="227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8270</v>
      </c>
      <c r="O3592" s="8">
        <f t="shared" si="224"/>
        <v>0.99940035978412955</v>
      </c>
      <c r="P3592" s="5">
        <f t="shared" si="225"/>
        <v>68.534246575342465</v>
      </c>
      <c r="Q3592" t="s">
        <v>8318</v>
      </c>
      <c r="R3592" t="s">
        <v>8319</v>
      </c>
      <c r="S3592" s="6">
        <f t="shared" si="226"/>
        <v>41902.333726851852</v>
      </c>
      <c r="T3592" s="7">
        <f t="shared" si="227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8270</v>
      </c>
      <c r="O3593" s="8">
        <f t="shared" si="224"/>
        <v>0.5714285714285714</v>
      </c>
      <c r="P3593" s="5">
        <f t="shared" si="225"/>
        <v>68.055555555555557</v>
      </c>
      <c r="Q3593" t="s">
        <v>8318</v>
      </c>
      <c r="R3593" t="s">
        <v>8319</v>
      </c>
      <c r="S3593" s="6">
        <f t="shared" si="226"/>
        <v>42003.948425925926</v>
      </c>
      <c r="T3593" s="7">
        <f t="shared" si="227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8270</v>
      </c>
      <c r="O3594" s="8">
        <f t="shared" si="224"/>
        <v>0.78585461689587421</v>
      </c>
      <c r="P3594" s="5">
        <f t="shared" si="225"/>
        <v>72.714285714285708</v>
      </c>
      <c r="Q3594" t="s">
        <v>8318</v>
      </c>
      <c r="R3594" t="s">
        <v>8319</v>
      </c>
      <c r="S3594" s="6">
        <f t="shared" si="226"/>
        <v>41988.829942129625</v>
      </c>
      <c r="T3594" s="7">
        <f t="shared" si="227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8270</v>
      </c>
      <c r="O3595" s="8">
        <f t="shared" si="224"/>
        <v>0.90388671286532085</v>
      </c>
      <c r="P3595" s="5">
        <f t="shared" si="225"/>
        <v>77.186046511627907</v>
      </c>
      <c r="Q3595" t="s">
        <v>8318</v>
      </c>
      <c r="R3595" t="s">
        <v>8319</v>
      </c>
      <c r="S3595" s="6">
        <f t="shared" si="226"/>
        <v>41974.898599537039</v>
      </c>
      <c r="T3595" s="7">
        <f t="shared" si="227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8270</v>
      </c>
      <c r="O3596" s="8">
        <f t="shared" si="224"/>
        <v>0.794044665012407</v>
      </c>
      <c r="P3596" s="5">
        <f t="shared" si="225"/>
        <v>55.972222222222221</v>
      </c>
      <c r="Q3596" t="s">
        <v>8318</v>
      </c>
      <c r="R3596" t="s">
        <v>8319</v>
      </c>
      <c r="S3596" s="6">
        <f t="shared" si="226"/>
        <v>42592.066921296297</v>
      </c>
      <c r="T3596" s="7">
        <f t="shared" si="227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8270</v>
      </c>
      <c r="O3597" s="8">
        <f t="shared" si="224"/>
        <v>0.84388185654008441</v>
      </c>
      <c r="P3597" s="5">
        <f t="shared" si="225"/>
        <v>49.693548387096776</v>
      </c>
      <c r="Q3597" t="s">
        <v>8318</v>
      </c>
      <c r="R3597" t="s">
        <v>8319</v>
      </c>
      <c r="S3597" s="6">
        <f t="shared" si="226"/>
        <v>42050.008368055554</v>
      </c>
      <c r="T3597" s="7">
        <f t="shared" si="227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8270</v>
      </c>
      <c r="O3598" s="8">
        <f t="shared" si="224"/>
        <v>0.92827004219409281</v>
      </c>
      <c r="P3598" s="5">
        <f t="shared" si="225"/>
        <v>79</v>
      </c>
      <c r="Q3598" t="s">
        <v>8318</v>
      </c>
      <c r="R3598" t="s">
        <v>8319</v>
      </c>
      <c r="S3598" s="6">
        <f t="shared" si="226"/>
        <v>41856.715069444443</v>
      </c>
      <c r="T3598" s="7">
        <f t="shared" si="227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8270</v>
      </c>
      <c r="O3599" s="8">
        <f t="shared" si="224"/>
        <v>0.97465886939571145</v>
      </c>
      <c r="P3599" s="5">
        <f t="shared" si="225"/>
        <v>77.727272727272734</v>
      </c>
      <c r="Q3599" t="s">
        <v>8318</v>
      </c>
      <c r="R3599" t="s">
        <v>8319</v>
      </c>
      <c r="S3599" s="6">
        <f t="shared" si="226"/>
        <v>42417.585532407407</v>
      </c>
      <c r="T3599" s="7">
        <f t="shared" si="227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8270</v>
      </c>
      <c r="O3600" s="8">
        <f t="shared" si="224"/>
        <v>0.90826521344232514</v>
      </c>
      <c r="P3600" s="5">
        <f t="shared" si="225"/>
        <v>40.777777777777779</v>
      </c>
      <c r="Q3600" t="s">
        <v>8318</v>
      </c>
      <c r="R3600" t="s">
        <v>8319</v>
      </c>
      <c r="S3600" s="6">
        <f t="shared" si="226"/>
        <v>41866.79886574074</v>
      </c>
      <c r="T3600" s="7">
        <f t="shared" si="227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8270</v>
      </c>
      <c r="O3601" s="8">
        <f t="shared" si="224"/>
        <v>0.49504950495049505</v>
      </c>
      <c r="P3601" s="5">
        <f t="shared" si="225"/>
        <v>59.411764705882355</v>
      </c>
      <c r="Q3601" t="s">
        <v>8318</v>
      </c>
      <c r="R3601" t="s">
        <v>8319</v>
      </c>
      <c r="S3601" s="6">
        <f t="shared" si="226"/>
        <v>42220.79487268519</v>
      </c>
      <c r="T3601" s="7">
        <f t="shared" si="227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8270</v>
      </c>
      <c r="O3602" s="8">
        <f t="shared" si="224"/>
        <v>0.76923076923076927</v>
      </c>
      <c r="P3602" s="5">
        <f t="shared" si="225"/>
        <v>3.25</v>
      </c>
      <c r="Q3602" t="s">
        <v>8318</v>
      </c>
      <c r="R3602" t="s">
        <v>8319</v>
      </c>
      <c r="S3602" s="6">
        <f t="shared" si="226"/>
        <v>42628.849120370374</v>
      </c>
      <c r="T3602" s="7">
        <f t="shared" si="227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8270</v>
      </c>
      <c r="O3603" s="8">
        <f t="shared" si="224"/>
        <v>0.95831336847149018</v>
      </c>
      <c r="P3603" s="5">
        <f t="shared" si="225"/>
        <v>39.377358490566039</v>
      </c>
      <c r="Q3603" t="s">
        <v>8318</v>
      </c>
      <c r="R3603" t="s">
        <v>8319</v>
      </c>
      <c r="S3603" s="6">
        <f t="shared" si="226"/>
        <v>41990.99863425926</v>
      </c>
      <c r="T3603" s="7">
        <f t="shared" si="227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8270</v>
      </c>
      <c r="O3604" s="8">
        <f t="shared" si="224"/>
        <v>0.99950024987506247</v>
      </c>
      <c r="P3604" s="5">
        <f t="shared" si="225"/>
        <v>81.673469387755105</v>
      </c>
      <c r="Q3604" t="s">
        <v>8318</v>
      </c>
      <c r="R3604" t="s">
        <v>8319</v>
      </c>
      <c r="S3604" s="6">
        <f t="shared" si="226"/>
        <v>42447.894432870366</v>
      </c>
      <c r="T3604" s="7">
        <f t="shared" si="227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8270</v>
      </c>
      <c r="O3605" s="8">
        <f t="shared" si="224"/>
        <v>0.5859375</v>
      </c>
      <c r="P3605" s="5">
        <f t="shared" si="225"/>
        <v>44.912280701754383</v>
      </c>
      <c r="Q3605" t="s">
        <v>8318</v>
      </c>
      <c r="R3605" t="s">
        <v>8319</v>
      </c>
      <c r="S3605" s="6">
        <f t="shared" si="226"/>
        <v>42283.864351851851</v>
      </c>
      <c r="T3605" s="7">
        <f t="shared" si="227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8270</v>
      </c>
      <c r="O3606" s="8">
        <f t="shared" si="224"/>
        <v>0.88626292466765144</v>
      </c>
      <c r="P3606" s="5">
        <f t="shared" si="225"/>
        <v>49.05797101449275</v>
      </c>
      <c r="Q3606" t="s">
        <v>8318</v>
      </c>
      <c r="R3606" t="s">
        <v>8319</v>
      </c>
      <c r="S3606" s="6">
        <f t="shared" si="226"/>
        <v>42483.015694444446</v>
      </c>
      <c r="T3606" s="7">
        <f t="shared" si="227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8270</v>
      </c>
      <c r="O3607" s="8">
        <f t="shared" si="224"/>
        <v>0.54347826086956519</v>
      </c>
      <c r="P3607" s="5">
        <f t="shared" si="225"/>
        <v>30.666666666666668</v>
      </c>
      <c r="Q3607" t="s">
        <v>8318</v>
      </c>
      <c r="R3607" t="s">
        <v>8319</v>
      </c>
      <c r="S3607" s="6">
        <f t="shared" si="226"/>
        <v>42383.793124999997</v>
      </c>
      <c r="T3607" s="7">
        <f t="shared" si="227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8270</v>
      </c>
      <c r="O3608" s="8">
        <f t="shared" si="224"/>
        <v>0.76765609007164792</v>
      </c>
      <c r="P3608" s="5">
        <f t="shared" si="225"/>
        <v>61.0625</v>
      </c>
      <c r="Q3608" t="s">
        <v>8318</v>
      </c>
      <c r="R3608" t="s">
        <v>8319</v>
      </c>
      <c r="S3608" s="6">
        <f t="shared" si="226"/>
        <v>42566.604826388888</v>
      </c>
      <c r="T3608" s="7">
        <f t="shared" si="227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8270</v>
      </c>
      <c r="O3609" s="8">
        <f t="shared" si="224"/>
        <v>0.94827586206896552</v>
      </c>
      <c r="P3609" s="5">
        <f t="shared" si="225"/>
        <v>29</v>
      </c>
      <c r="Q3609" t="s">
        <v>8318</v>
      </c>
      <c r="R3609" t="s">
        <v>8319</v>
      </c>
      <c r="S3609" s="6">
        <f t="shared" si="226"/>
        <v>42338.963912037041</v>
      </c>
      <c r="T3609" s="7">
        <f t="shared" si="227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8270</v>
      </c>
      <c r="O3610" s="8">
        <f t="shared" si="224"/>
        <v>1</v>
      </c>
      <c r="P3610" s="5">
        <f t="shared" si="225"/>
        <v>29.62962962962963</v>
      </c>
      <c r="Q3610" t="s">
        <v>8318</v>
      </c>
      <c r="R3610" t="s">
        <v>8319</v>
      </c>
      <c r="S3610" s="6">
        <f t="shared" si="226"/>
        <v>42506.709375000006</v>
      </c>
      <c r="T3610" s="7">
        <f t="shared" si="227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8270</v>
      </c>
      <c r="O3611" s="8">
        <f t="shared" si="224"/>
        <v>0.65224625623960064</v>
      </c>
      <c r="P3611" s="5">
        <f t="shared" si="225"/>
        <v>143.0952380952381</v>
      </c>
      <c r="Q3611" t="s">
        <v>8318</v>
      </c>
      <c r="R3611" t="s">
        <v>8319</v>
      </c>
      <c r="S3611" s="6">
        <f t="shared" si="226"/>
        <v>42429.991724537031</v>
      </c>
      <c r="T3611" s="7">
        <f t="shared" si="227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8270</v>
      </c>
      <c r="O3612" s="8">
        <f t="shared" si="224"/>
        <v>0.61614294516327783</v>
      </c>
      <c r="P3612" s="5">
        <f t="shared" si="225"/>
        <v>52.354838709677416</v>
      </c>
      <c r="Q3612" t="s">
        <v>8318</v>
      </c>
      <c r="R3612" t="s">
        <v>8319</v>
      </c>
      <c r="S3612" s="6">
        <f t="shared" si="226"/>
        <v>42203.432129629626</v>
      </c>
      <c r="T3612" s="7">
        <f t="shared" si="227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8270</v>
      </c>
      <c r="O3613" s="8">
        <f t="shared" si="224"/>
        <v>0.73529411764705888</v>
      </c>
      <c r="P3613" s="5">
        <f t="shared" si="225"/>
        <v>66.666666666666671</v>
      </c>
      <c r="Q3613" t="s">
        <v>8318</v>
      </c>
      <c r="R3613" t="s">
        <v>8319</v>
      </c>
      <c r="S3613" s="6">
        <f t="shared" si="226"/>
        <v>42072.370381944449</v>
      </c>
      <c r="T3613" s="7">
        <f t="shared" si="227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8270</v>
      </c>
      <c r="O3614" s="8">
        <f t="shared" si="224"/>
        <v>0.69252077562326875</v>
      </c>
      <c r="P3614" s="5">
        <f t="shared" si="225"/>
        <v>126.66666666666667</v>
      </c>
      <c r="Q3614" t="s">
        <v>8318</v>
      </c>
      <c r="R3614" t="s">
        <v>8319</v>
      </c>
      <c r="S3614" s="6">
        <f t="shared" si="226"/>
        <v>41789.726979166669</v>
      </c>
      <c r="T3614" s="7">
        <f t="shared" si="227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8270</v>
      </c>
      <c r="O3615" s="8">
        <f t="shared" si="224"/>
        <v>1</v>
      </c>
      <c r="P3615" s="5">
        <f t="shared" si="225"/>
        <v>62.5</v>
      </c>
      <c r="Q3615" t="s">
        <v>8318</v>
      </c>
      <c r="R3615" t="s">
        <v>8319</v>
      </c>
      <c r="S3615" s="6">
        <f t="shared" si="226"/>
        <v>41788.58997685185</v>
      </c>
      <c r="T3615" s="7">
        <f t="shared" si="227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8270</v>
      </c>
      <c r="O3616" s="8">
        <f t="shared" si="224"/>
        <v>0.99206349206349209</v>
      </c>
      <c r="P3616" s="5">
        <f t="shared" si="225"/>
        <v>35.492957746478872</v>
      </c>
      <c r="Q3616" t="s">
        <v>8318</v>
      </c>
      <c r="R3616" t="s">
        <v>8319</v>
      </c>
      <c r="S3616" s="6">
        <f t="shared" si="226"/>
        <v>42144.041851851856</v>
      </c>
      <c r="T3616" s="7">
        <f t="shared" si="227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8270</v>
      </c>
      <c r="O3617" s="8">
        <f t="shared" si="224"/>
        <v>0.93632958801498123</v>
      </c>
      <c r="P3617" s="5">
        <f t="shared" si="225"/>
        <v>37.083333333333336</v>
      </c>
      <c r="Q3617" t="s">
        <v>8318</v>
      </c>
      <c r="R3617" t="s">
        <v>8319</v>
      </c>
      <c r="S3617" s="6">
        <f t="shared" si="226"/>
        <v>42318.593703703707</v>
      </c>
      <c r="T3617" s="7">
        <f t="shared" si="227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8270</v>
      </c>
      <c r="O3618" s="8">
        <f t="shared" si="224"/>
        <v>0.80128205128205132</v>
      </c>
      <c r="P3618" s="5">
        <f t="shared" si="225"/>
        <v>69.333333333333329</v>
      </c>
      <c r="Q3618" t="s">
        <v>8318</v>
      </c>
      <c r="R3618" t="s">
        <v>8319</v>
      </c>
      <c r="S3618" s="6">
        <f t="shared" si="226"/>
        <v>42052.949814814812</v>
      </c>
      <c r="T3618" s="7">
        <f t="shared" si="227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8270</v>
      </c>
      <c r="O3619" s="8">
        <f t="shared" si="224"/>
        <v>0.84090909090909094</v>
      </c>
      <c r="P3619" s="5">
        <f t="shared" si="225"/>
        <v>17.254901960784313</v>
      </c>
      <c r="Q3619" t="s">
        <v>8318</v>
      </c>
      <c r="R3619" t="s">
        <v>8319</v>
      </c>
      <c r="S3619" s="6">
        <f t="shared" si="226"/>
        <v>42779.610289351855</v>
      </c>
      <c r="T3619" s="7">
        <f t="shared" si="227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8270</v>
      </c>
      <c r="O3620" s="8">
        <f t="shared" si="224"/>
        <v>0.99009900990099009</v>
      </c>
      <c r="P3620" s="5">
        <f t="shared" si="225"/>
        <v>36.071428571428569</v>
      </c>
      <c r="Q3620" t="s">
        <v>8318</v>
      </c>
      <c r="R3620" t="s">
        <v>8319</v>
      </c>
      <c r="S3620" s="6">
        <f t="shared" si="226"/>
        <v>42128.627893518518</v>
      </c>
      <c r="T3620" s="7">
        <f t="shared" si="227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8270</v>
      </c>
      <c r="O3621" s="8">
        <f t="shared" si="224"/>
        <v>0.88495575221238942</v>
      </c>
      <c r="P3621" s="5">
        <f t="shared" si="225"/>
        <v>66.470588235294116</v>
      </c>
      <c r="Q3621" t="s">
        <v>8318</v>
      </c>
      <c r="R3621" t="s">
        <v>8319</v>
      </c>
      <c r="S3621" s="6">
        <f t="shared" si="226"/>
        <v>42661.132245370376</v>
      </c>
      <c r="T3621" s="7">
        <f t="shared" si="227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8270</v>
      </c>
      <c r="O3622" s="8">
        <f t="shared" si="224"/>
        <v>0.9506564056133997</v>
      </c>
      <c r="P3622" s="5">
        <f t="shared" si="225"/>
        <v>56.065989847715734</v>
      </c>
      <c r="Q3622" t="s">
        <v>8318</v>
      </c>
      <c r="R3622" t="s">
        <v>8319</v>
      </c>
      <c r="S3622" s="6">
        <f t="shared" si="226"/>
        <v>42037.938206018516</v>
      </c>
      <c r="T3622" s="7">
        <f t="shared" si="227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8270</v>
      </c>
      <c r="O3623" s="8">
        <f t="shared" si="224"/>
        <v>0.91130012150668283</v>
      </c>
      <c r="P3623" s="5">
        <f t="shared" si="225"/>
        <v>47.028571428571432</v>
      </c>
      <c r="Q3623" t="s">
        <v>8318</v>
      </c>
      <c r="R3623" t="s">
        <v>8319</v>
      </c>
      <c r="S3623" s="6">
        <f t="shared" si="226"/>
        <v>42619.935694444444</v>
      </c>
      <c r="T3623" s="7">
        <f t="shared" si="227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8270</v>
      </c>
      <c r="O3624" s="8">
        <f t="shared" si="224"/>
        <v>0.99901097913066061</v>
      </c>
      <c r="P3624" s="5">
        <f t="shared" si="225"/>
        <v>47.666190476190479</v>
      </c>
      <c r="Q3624" t="s">
        <v>8318</v>
      </c>
      <c r="R3624" t="s">
        <v>8319</v>
      </c>
      <c r="S3624" s="6">
        <f t="shared" si="226"/>
        <v>41877.221886574072</v>
      </c>
      <c r="T3624" s="7">
        <f t="shared" si="227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8270</v>
      </c>
      <c r="O3625" s="8">
        <f t="shared" si="224"/>
        <v>0.83333333333333337</v>
      </c>
      <c r="P3625" s="5">
        <f t="shared" si="225"/>
        <v>88.235294117647058</v>
      </c>
      <c r="Q3625" t="s">
        <v>8318</v>
      </c>
      <c r="R3625" t="s">
        <v>8319</v>
      </c>
      <c r="S3625" s="6">
        <f t="shared" si="226"/>
        <v>41828.736921296295</v>
      </c>
      <c r="T3625" s="7">
        <f t="shared" si="227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8270</v>
      </c>
      <c r="O3626" s="8">
        <f t="shared" si="224"/>
        <v>0.95298602287166456</v>
      </c>
      <c r="P3626" s="5">
        <f t="shared" si="225"/>
        <v>80.717948717948715</v>
      </c>
      <c r="Q3626" t="s">
        <v>8318</v>
      </c>
      <c r="R3626" t="s">
        <v>8319</v>
      </c>
      <c r="S3626" s="6">
        <f t="shared" si="226"/>
        <v>42545.774189814809</v>
      </c>
      <c r="T3626" s="7">
        <f t="shared" si="227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8270</v>
      </c>
      <c r="O3627" s="8">
        <f t="shared" si="224"/>
        <v>0.97402597402597402</v>
      </c>
      <c r="P3627" s="5">
        <f t="shared" si="225"/>
        <v>39.487179487179489</v>
      </c>
      <c r="Q3627" t="s">
        <v>8318</v>
      </c>
      <c r="R3627" t="s">
        <v>8319</v>
      </c>
      <c r="S3627" s="6">
        <f t="shared" si="226"/>
        <v>42157.652511574073</v>
      </c>
      <c r="T3627" s="7">
        <f t="shared" si="227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8270</v>
      </c>
      <c r="O3628" s="8">
        <f t="shared" si="224"/>
        <v>0.98207709305180457</v>
      </c>
      <c r="P3628" s="5">
        <f t="shared" si="225"/>
        <v>84.854166666666671</v>
      </c>
      <c r="Q3628" t="s">
        <v>8318</v>
      </c>
      <c r="R3628" t="s">
        <v>8319</v>
      </c>
      <c r="S3628" s="6">
        <f t="shared" si="226"/>
        <v>41846.667326388888</v>
      </c>
      <c r="T3628" s="7">
        <f t="shared" si="227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8270</v>
      </c>
      <c r="O3629" s="8">
        <f t="shared" si="224"/>
        <v>1</v>
      </c>
      <c r="P3629" s="5">
        <f t="shared" si="225"/>
        <v>68.965517241379317</v>
      </c>
      <c r="Q3629" t="s">
        <v>8318</v>
      </c>
      <c r="R3629" t="s">
        <v>8319</v>
      </c>
      <c r="S3629" s="6">
        <f t="shared" si="226"/>
        <v>42460.741747685184</v>
      </c>
      <c r="T3629" s="7">
        <f t="shared" si="227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8304</v>
      </c>
      <c r="O3630" s="8" t="e">
        <f t="shared" si="224"/>
        <v>#DIV/0!</v>
      </c>
      <c r="P3630" s="5" t="e">
        <f t="shared" si="225"/>
        <v>#DIV/0!</v>
      </c>
      <c r="Q3630" t="s">
        <v>8318</v>
      </c>
      <c r="R3630" t="s">
        <v>8360</v>
      </c>
      <c r="S3630" s="6">
        <f t="shared" si="226"/>
        <v>42291.833287037036</v>
      </c>
      <c r="T3630" s="7">
        <f t="shared" si="227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8304</v>
      </c>
      <c r="O3631" s="8">
        <f t="shared" si="224"/>
        <v>500000</v>
      </c>
      <c r="P3631" s="5">
        <f t="shared" si="225"/>
        <v>1</v>
      </c>
      <c r="Q3631" t="s">
        <v>8318</v>
      </c>
      <c r="R3631" t="s">
        <v>8360</v>
      </c>
      <c r="S3631" s="6">
        <f t="shared" si="226"/>
        <v>42437.094490740739</v>
      </c>
      <c r="T3631" s="7">
        <f t="shared" si="227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8304</v>
      </c>
      <c r="O3632" s="8">
        <f t="shared" si="224"/>
        <v>3000</v>
      </c>
      <c r="P3632" s="5">
        <f t="shared" si="225"/>
        <v>1</v>
      </c>
      <c r="Q3632" t="s">
        <v>8318</v>
      </c>
      <c r="R3632" t="s">
        <v>8360</v>
      </c>
      <c r="S3632" s="6">
        <f t="shared" si="226"/>
        <v>41942.84710648148</v>
      </c>
      <c r="T3632" s="7">
        <f t="shared" si="227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8304</v>
      </c>
      <c r="O3633" s="8">
        <f t="shared" si="224"/>
        <v>1.9598853868194843</v>
      </c>
      <c r="P3633" s="5">
        <f t="shared" si="225"/>
        <v>147.88135593220338</v>
      </c>
      <c r="Q3633" t="s">
        <v>8318</v>
      </c>
      <c r="R3633" t="s">
        <v>8360</v>
      </c>
      <c r="S3633" s="6">
        <f t="shared" si="226"/>
        <v>41880.753437499996</v>
      </c>
      <c r="T3633" s="7">
        <f t="shared" si="227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8304</v>
      </c>
      <c r="O3634" s="8">
        <f t="shared" si="224"/>
        <v>5</v>
      </c>
      <c r="P3634" s="5">
        <f t="shared" si="225"/>
        <v>100</v>
      </c>
      <c r="Q3634" t="s">
        <v>8318</v>
      </c>
      <c r="R3634" t="s">
        <v>8360</v>
      </c>
      <c r="S3634" s="6">
        <f t="shared" si="226"/>
        <v>41946.936909722222</v>
      </c>
      <c r="T3634" s="7">
        <f t="shared" si="227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8304</v>
      </c>
      <c r="O3635" s="8">
        <f t="shared" si="224"/>
        <v>2.8376844494892168</v>
      </c>
      <c r="P3635" s="5">
        <f t="shared" si="225"/>
        <v>56.838709677419352</v>
      </c>
      <c r="Q3635" t="s">
        <v>8318</v>
      </c>
      <c r="R3635" t="s">
        <v>8360</v>
      </c>
      <c r="S3635" s="6">
        <f t="shared" si="226"/>
        <v>42649.623460648145</v>
      </c>
      <c r="T3635" s="7">
        <f t="shared" si="227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8304</v>
      </c>
      <c r="O3636" s="8">
        <f t="shared" si="224"/>
        <v>23.547880690737834</v>
      </c>
      <c r="P3636" s="5">
        <f t="shared" si="225"/>
        <v>176.94444444444446</v>
      </c>
      <c r="Q3636" t="s">
        <v>8318</v>
      </c>
      <c r="R3636" t="s">
        <v>8360</v>
      </c>
      <c r="S3636" s="6">
        <f t="shared" si="226"/>
        <v>42701.166365740741</v>
      </c>
      <c r="T3636" s="7">
        <f t="shared" si="227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8304</v>
      </c>
      <c r="O3637" s="8">
        <f t="shared" si="224"/>
        <v>2.7429467084639501</v>
      </c>
      <c r="P3637" s="5">
        <f t="shared" si="225"/>
        <v>127.6</v>
      </c>
      <c r="Q3637" t="s">
        <v>8318</v>
      </c>
      <c r="R3637" t="s">
        <v>8360</v>
      </c>
      <c r="S3637" s="6">
        <f t="shared" si="226"/>
        <v>42450.88282407407</v>
      </c>
      <c r="T3637" s="7">
        <f t="shared" si="227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8304</v>
      </c>
      <c r="O3638" s="8" t="e">
        <f t="shared" si="224"/>
        <v>#DIV/0!</v>
      </c>
      <c r="P3638" s="5" t="e">
        <f t="shared" si="225"/>
        <v>#DIV/0!</v>
      </c>
      <c r="Q3638" t="s">
        <v>8318</v>
      </c>
      <c r="R3638" t="s">
        <v>8360</v>
      </c>
      <c r="S3638" s="6">
        <f t="shared" si="226"/>
        <v>42226.694780092599</v>
      </c>
      <c r="T3638" s="7">
        <f t="shared" si="227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8304</v>
      </c>
      <c r="O3639" s="8">
        <f t="shared" si="224"/>
        <v>3.2397408207343412</v>
      </c>
      <c r="P3639" s="5">
        <f t="shared" si="225"/>
        <v>66.142857142857139</v>
      </c>
      <c r="Q3639" t="s">
        <v>8318</v>
      </c>
      <c r="R3639" t="s">
        <v>8360</v>
      </c>
      <c r="S3639" s="6">
        <f t="shared" si="226"/>
        <v>41975.700636574074</v>
      </c>
      <c r="T3639" s="7">
        <f t="shared" si="227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8304</v>
      </c>
      <c r="O3640" s="8">
        <f t="shared" si="224"/>
        <v>15.277777777777779</v>
      </c>
      <c r="P3640" s="5">
        <f t="shared" si="225"/>
        <v>108</v>
      </c>
      <c r="Q3640" t="s">
        <v>8318</v>
      </c>
      <c r="R3640" t="s">
        <v>8360</v>
      </c>
      <c r="S3640" s="6">
        <f t="shared" si="226"/>
        <v>42053.672824074078</v>
      </c>
      <c r="T3640" s="7">
        <f t="shared" si="227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8304</v>
      </c>
      <c r="O3641" s="8">
        <f t="shared" si="224"/>
        <v>25000</v>
      </c>
      <c r="P3641" s="5">
        <f t="shared" si="225"/>
        <v>1</v>
      </c>
      <c r="Q3641" t="s">
        <v>8318</v>
      </c>
      <c r="R3641" t="s">
        <v>8360</v>
      </c>
      <c r="S3641" s="6">
        <f t="shared" si="226"/>
        <v>42590.677152777775</v>
      </c>
      <c r="T3641" s="7">
        <f t="shared" si="227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8304</v>
      </c>
      <c r="O3642" s="8">
        <f t="shared" si="224"/>
        <v>18.181818181818183</v>
      </c>
      <c r="P3642" s="5">
        <f t="shared" si="225"/>
        <v>18.333333333333332</v>
      </c>
      <c r="Q3642" t="s">
        <v>8318</v>
      </c>
      <c r="R3642" t="s">
        <v>8360</v>
      </c>
      <c r="S3642" s="6">
        <f t="shared" si="226"/>
        <v>42104.781597222223</v>
      </c>
      <c r="T3642" s="7">
        <f t="shared" si="227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8304</v>
      </c>
      <c r="O3643" s="8" t="e">
        <f t="shared" si="224"/>
        <v>#DIV/0!</v>
      </c>
      <c r="P3643" s="5" t="e">
        <f t="shared" si="225"/>
        <v>#DIV/0!</v>
      </c>
      <c r="Q3643" t="s">
        <v>8318</v>
      </c>
      <c r="R3643" t="s">
        <v>8360</v>
      </c>
      <c r="S3643" s="6">
        <f t="shared" si="226"/>
        <v>41899.627071759263</v>
      </c>
      <c r="T3643" s="7">
        <f t="shared" si="227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8304</v>
      </c>
      <c r="O3644" s="8">
        <f t="shared" si="224"/>
        <v>46.666666666666664</v>
      </c>
      <c r="P3644" s="5">
        <f t="shared" si="225"/>
        <v>7.5</v>
      </c>
      <c r="Q3644" t="s">
        <v>8318</v>
      </c>
      <c r="R3644" t="s">
        <v>8360</v>
      </c>
      <c r="S3644" s="6">
        <f t="shared" si="226"/>
        <v>42297.816284722227</v>
      </c>
      <c r="T3644" s="7">
        <f t="shared" si="227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8304</v>
      </c>
      <c r="O3645" s="8" t="e">
        <f t="shared" si="224"/>
        <v>#DIV/0!</v>
      </c>
      <c r="P3645" s="5" t="e">
        <f t="shared" si="225"/>
        <v>#DIV/0!</v>
      </c>
      <c r="Q3645" t="s">
        <v>8318</v>
      </c>
      <c r="R3645" t="s">
        <v>8360</v>
      </c>
      <c r="S3645" s="6">
        <f t="shared" si="226"/>
        <v>42285.143969907411</v>
      </c>
      <c r="T3645" s="7">
        <f t="shared" si="227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8304</v>
      </c>
      <c r="O3646" s="8">
        <f t="shared" si="224"/>
        <v>6.0901339829476244</v>
      </c>
      <c r="P3646" s="5">
        <f t="shared" si="225"/>
        <v>68.416666666666671</v>
      </c>
      <c r="Q3646" t="s">
        <v>8318</v>
      </c>
      <c r="R3646" t="s">
        <v>8360</v>
      </c>
      <c r="S3646" s="6">
        <f t="shared" si="226"/>
        <v>42409.241747685184</v>
      </c>
      <c r="T3646" s="7">
        <f t="shared" si="227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8304</v>
      </c>
      <c r="O3647" s="8">
        <f t="shared" si="224"/>
        <v>1000</v>
      </c>
      <c r="P3647" s="5">
        <f t="shared" si="225"/>
        <v>1</v>
      </c>
      <c r="Q3647" t="s">
        <v>8318</v>
      </c>
      <c r="R3647" t="s">
        <v>8360</v>
      </c>
      <c r="S3647" s="6">
        <f t="shared" si="226"/>
        <v>42665.970347222217</v>
      </c>
      <c r="T3647" s="7">
        <f t="shared" si="227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8304</v>
      </c>
      <c r="O3648" s="8">
        <f t="shared" si="224"/>
        <v>20.79002079002079</v>
      </c>
      <c r="P3648" s="5">
        <f t="shared" si="225"/>
        <v>60.125</v>
      </c>
      <c r="Q3648" t="s">
        <v>8318</v>
      </c>
      <c r="R3648" t="s">
        <v>8360</v>
      </c>
      <c r="S3648" s="6">
        <f t="shared" si="226"/>
        <v>42140.421319444446</v>
      </c>
      <c r="T3648" s="7">
        <f t="shared" si="227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8304</v>
      </c>
      <c r="O3649" s="8">
        <f t="shared" si="224"/>
        <v>16.666666666666668</v>
      </c>
      <c r="P3649" s="5">
        <f t="shared" si="225"/>
        <v>15</v>
      </c>
      <c r="Q3649" t="s">
        <v>8318</v>
      </c>
      <c r="R3649" t="s">
        <v>8360</v>
      </c>
      <c r="S3649" s="6">
        <f t="shared" si="226"/>
        <v>42598.749155092592</v>
      </c>
      <c r="T3649" s="7">
        <f t="shared" si="227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8270</v>
      </c>
      <c r="O3650" s="8">
        <f t="shared" si="224"/>
        <v>0.99618957487609894</v>
      </c>
      <c r="P3650" s="5">
        <f t="shared" si="225"/>
        <v>550.04109589041093</v>
      </c>
      <c r="Q3650" t="s">
        <v>8318</v>
      </c>
      <c r="R3650" t="s">
        <v>8319</v>
      </c>
      <c r="S3650" s="6">
        <f t="shared" si="226"/>
        <v>41887.292187500003</v>
      </c>
      <c r="T3650" s="7">
        <f t="shared" si="227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8270</v>
      </c>
      <c r="O3651" s="8">
        <f t="shared" ref="O3651:O3714" si="228">D3651/E3651</f>
        <v>0.96153846153846156</v>
      </c>
      <c r="P3651" s="5">
        <f t="shared" ref="P3651:P3714" si="229">E3651/L3651</f>
        <v>97.5</v>
      </c>
      <c r="Q3651" t="s">
        <v>8318</v>
      </c>
      <c r="R3651" t="s">
        <v>8319</v>
      </c>
      <c r="S3651" s="6">
        <f t="shared" ref="S3651:S3714" si="230">(((J3651/60)/60)/24)+DATE(1970,1,1)</f>
        <v>41780.712893518517</v>
      </c>
      <c r="T3651" s="7">
        <f t="shared" ref="T3651:T3714" si="231">(((I3651/60)/60)/24)+DATE(1970,1,1)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8270</v>
      </c>
      <c r="O3652" s="8">
        <f t="shared" si="228"/>
        <v>1</v>
      </c>
      <c r="P3652" s="5">
        <f t="shared" si="229"/>
        <v>29.411764705882351</v>
      </c>
      <c r="Q3652" t="s">
        <v>8318</v>
      </c>
      <c r="R3652" t="s">
        <v>8319</v>
      </c>
      <c r="S3652" s="6">
        <f t="shared" si="230"/>
        <v>42381.478981481487</v>
      </c>
      <c r="T3652" s="7">
        <f t="shared" si="231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8270</v>
      </c>
      <c r="O3653" s="8">
        <f t="shared" si="228"/>
        <v>0.96153846153846156</v>
      </c>
      <c r="P3653" s="5">
        <f t="shared" si="229"/>
        <v>57.777777777777779</v>
      </c>
      <c r="Q3653" t="s">
        <v>8318</v>
      </c>
      <c r="R3653" t="s">
        <v>8319</v>
      </c>
      <c r="S3653" s="6">
        <f t="shared" si="230"/>
        <v>41828.646319444444</v>
      </c>
      <c r="T3653" s="7">
        <f t="shared" si="231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8270</v>
      </c>
      <c r="O3654" s="8">
        <f t="shared" si="228"/>
        <v>0.39893617021276595</v>
      </c>
      <c r="P3654" s="5">
        <f t="shared" si="229"/>
        <v>44.235294117647058</v>
      </c>
      <c r="Q3654" t="s">
        <v>8318</v>
      </c>
      <c r="R3654" t="s">
        <v>8319</v>
      </c>
      <c r="S3654" s="6">
        <f t="shared" si="230"/>
        <v>42596.644699074073</v>
      </c>
      <c r="T3654" s="7">
        <f t="shared" si="231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8270</v>
      </c>
      <c r="O3655" s="8">
        <f t="shared" si="228"/>
        <v>0.99502487562189057</v>
      </c>
      <c r="P3655" s="5">
        <f t="shared" si="229"/>
        <v>60.909090909090907</v>
      </c>
      <c r="Q3655" t="s">
        <v>8318</v>
      </c>
      <c r="R3655" t="s">
        <v>8319</v>
      </c>
      <c r="S3655" s="6">
        <f t="shared" si="230"/>
        <v>42191.363506944443</v>
      </c>
      <c r="T3655" s="7">
        <f t="shared" si="231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8270</v>
      </c>
      <c r="O3656" s="8">
        <f t="shared" si="228"/>
        <v>0.57339449541284404</v>
      </c>
      <c r="P3656" s="5">
        <f t="shared" si="229"/>
        <v>68.84210526315789</v>
      </c>
      <c r="Q3656" t="s">
        <v>8318</v>
      </c>
      <c r="R3656" t="s">
        <v>8319</v>
      </c>
      <c r="S3656" s="6">
        <f t="shared" si="230"/>
        <v>42440.416504629626</v>
      </c>
      <c r="T3656" s="7">
        <f t="shared" si="231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8270</v>
      </c>
      <c r="O3657" s="8">
        <f t="shared" si="228"/>
        <v>0.86014106313435401</v>
      </c>
      <c r="P3657" s="5">
        <f t="shared" si="229"/>
        <v>73.582278481012665</v>
      </c>
      <c r="Q3657" t="s">
        <v>8318</v>
      </c>
      <c r="R3657" t="s">
        <v>8319</v>
      </c>
      <c r="S3657" s="6">
        <f t="shared" si="230"/>
        <v>42173.803217592591</v>
      </c>
      <c r="T3657" s="7">
        <f t="shared" si="231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8270</v>
      </c>
      <c r="O3658" s="8">
        <f t="shared" si="228"/>
        <v>0.945000945000945</v>
      </c>
      <c r="P3658" s="5">
        <f t="shared" si="229"/>
        <v>115.02173913043478</v>
      </c>
      <c r="Q3658" t="s">
        <v>8318</v>
      </c>
      <c r="R3658" t="s">
        <v>8319</v>
      </c>
      <c r="S3658" s="6">
        <f t="shared" si="230"/>
        <v>42737.910138888896</v>
      </c>
      <c r="T3658" s="7">
        <f t="shared" si="231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8270</v>
      </c>
      <c r="O3659" s="8">
        <f t="shared" si="228"/>
        <v>0.90293453724604966</v>
      </c>
      <c r="P3659" s="5">
        <f t="shared" si="229"/>
        <v>110.75</v>
      </c>
      <c r="Q3659" t="s">
        <v>8318</v>
      </c>
      <c r="R3659" t="s">
        <v>8319</v>
      </c>
      <c r="S3659" s="6">
        <f t="shared" si="230"/>
        <v>42499.629849537043</v>
      </c>
      <c r="T3659" s="7">
        <f t="shared" si="231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8270</v>
      </c>
      <c r="O3660" s="8">
        <f t="shared" si="228"/>
        <v>0.99337748344370858</v>
      </c>
      <c r="P3660" s="5">
        <f t="shared" si="229"/>
        <v>75.5</v>
      </c>
      <c r="Q3660" t="s">
        <v>8318</v>
      </c>
      <c r="R3660" t="s">
        <v>8319</v>
      </c>
      <c r="S3660" s="6">
        <f t="shared" si="230"/>
        <v>41775.858564814815</v>
      </c>
      <c r="T3660" s="7">
        <f t="shared" si="231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8270</v>
      </c>
      <c r="O3661" s="8">
        <f t="shared" si="228"/>
        <v>0.98007187193727541</v>
      </c>
      <c r="P3661" s="5">
        <f t="shared" si="229"/>
        <v>235.46153846153845</v>
      </c>
      <c r="Q3661" t="s">
        <v>8318</v>
      </c>
      <c r="R3661" t="s">
        <v>8319</v>
      </c>
      <c r="S3661" s="6">
        <f t="shared" si="230"/>
        <v>42055.277199074073</v>
      </c>
      <c r="T3661" s="7">
        <f t="shared" si="231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8270</v>
      </c>
      <c r="O3662" s="8">
        <f t="shared" si="228"/>
        <v>1</v>
      </c>
      <c r="P3662" s="5">
        <f t="shared" si="229"/>
        <v>11.363636363636363</v>
      </c>
      <c r="Q3662" t="s">
        <v>8318</v>
      </c>
      <c r="R3662" t="s">
        <v>8319</v>
      </c>
      <c r="S3662" s="6">
        <f t="shared" si="230"/>
        <v>41971.881076388891</v>
      </c>
      <c r="T3662" s="7">
        <f t="shared" si="231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8270</v>
      </c>
      <c r="O3663" s="8">
        <f t="shared" si="228"/>
        <v>0.90090090090090091</v>
      </c>
      <c r="P3663" s="5">
        <f t="shared" si="229"/>
        <v>92.5</v>
      </c>
      <c r="Q3663" t="s">
        <v>8318</v>
      </c>
      <c r="R3663" t="s">
        <v>8319</v>
      </c>
      <c r="S3663" s="6">
        <f t="shared" si="230"/>
        <v>42447.896666666667</v>
      </c>
      <c r="T3663" s="7">
        <f t="shared" si="231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8270</v>
      </c>
      <c r="O3664" s="8">
        <f t="shared" si="228"/>
        <v>0.98595020951441947</v>
      </c>
      <c r="P3664" s="5">
        <f t="shared" si="229"/>
        <v>202.85</v>
      </c>
      <c r="Q3664" t="s">
        <v>8318</v>
      </c>
      <c r="R3664" t="s">
        <v>8319</v>
      </c>
      <c r="S3664" s="6">
        <f t="shared" si="230"/>
        <v>42064.220069444447</v>
      </c>
      <c r="T3664" s="7">
        <f t="shared" si="231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8270</v>
      </c>
      <c r="O3665" s="8">
        <f t="shared" si="228"/>
        <v>0.96153846153846156</v>
      </c>
      <c r="P3665" s="5">
        <f t="shared" si="229"/>
        <v>26</v>
      </c>
      <c r="Q3665" t="s">
        <v>8318</v>
      </c>
      <c r="R3665" t="s">
        <v>8319</v>
      </c>
      <c r="S3665" s="6">
        <f t="shared" si="230"/>
        <v>42665.451736111107</v>
      </c>
      <c r="T3665" s="7">
        <f t="shared" si="231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8270</v>
      </c>
      <c r="O3666" s="8">
        <f t="shared" si="228"/>
        <v>0.91428571428571426</v>
      </c>
      <c r="P3666" s="5">
        <f t="shared" si="229"/>
        <v>46.05263157894737</v>
      </c>
      <c r="Q3666" t="s">
        <v>8318</v>
      </c>
      <c r="R3666" t="s">
        <v>8319</v>
      </c>
      <c r="S3666" s="6">
        <f t="shared" si="230"/>
        <v>42523.248715277776</v>
      </c>
      <c r="T3666" s="7">
        <f t="shared" si="231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8270</v>
      </c>
      <c r="O3667" s="8">
        <f t="shared" si="228"/>
        <v>0.86834733893557425</v>
      </c>
      <c r="P3667" s="5">
        <f t="shared" si="229"/>
        <v>51</v>
      </c>
      <c r="Q3667" t="s">
        <v>8318</v>
      </c>
      <c r="R3667" t="s">
        <v>8319</v>
      </c>
      <c r="S3667" s="6">
        <f t="shared" si="230"/>
        <v>42294.808124999996</v>
      </c>
      <c r="T3667" s="7">
        <f t="shared" si="231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8270</v>
      </c>
      <c r="O3668" s="8">
        <f t="shared" si="228"/>
        <v>1</v>
      </c>
      <c r="P3668" s="5">
        <f t="shared" si="229"/>
        <v>31.578947368421051</v>
      </c>
      <c r="Q3668" t="s">
        <v>8318</v>
      </c>
      <c r="R3668" t="s">
        <v>8319</v>
      </c>
      <c r="S3668" s="6">
        <f t="shared" si="230"/>
        <v>41822.90488425926</v>
      </c>
      <c r="T3668" s="7">
        <f t="shared" si="231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8270</v>
      </c>
      <c r="O3669" s="8">
        <f t="shared" si="228"/>
        <v>0.96927088213342982</v>
      </c>
      <c r="P3669" s="5">
        <f t="shared" si="229"/>
        <v>53.363965517241382</v>
      </c>
      <c r="Q3669" t="s">
        <v>8318</v>
      </c>
      <c r="R3669" t="s">
        <v>8319</v>
      </c>
      <c r="S3669" s="6">
        <f t="shared" si="230"/>
        <v>42173.970127314817</v>
      </c>
      <c r="T3669" s="7">
        <f t="shared" si="231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8270</v>
      </c>
      <c r="O3670" s="8">
        <f t="shared" si="228"/>
        <v>0.96618357487922701</v>
      </c>
      <c r="P3670" s="5">
        <f t="shared" si="229"/>
        <v>36.964285714285715</v>
      </c>
      <c r="Q3670" t="s">
        <v>8318</v>
      </c>
      <c r="R3670" t="s">
        <v>8319</v>
      </c>
      <c r="S3670" s="6">
        <f t="shared" si="230"/>
        <v>42185.556157407409</v>
      </c>
      <c r="T3670" s="7">
        <f t="shared" si="231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8270</v>
      </c>
      <c r="O3671" s="8">
        <f t="shared" si="228"/>
        <v>0.72358900144717797</v>
      </c>
      <c r="P3671" s="5">
        <f t="shared" si="229"/>
        <v>81.294117647058826</v>
      </c>
      <c r="Q3671" t="s">
        <v>8318</v>
      </c>
      <c r="R3671" t="s">
        <v>8319</v>
      </c>
      <c r="S3671" s="6">
        <f t="shared" si="230"/>
        <v>42136.675196759257</v>
      </c>
      <c r="T3671" s="7">
        <f t="shared" si="231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8270</v>
      </c>
      <c r="O3672" s="8">
        <f t="shared" si="228"/>
        <v>0.91286307053941906</v>
      </c>
      <c r="P3672" s="5">
        <f t="shared" si="229"/>
        <v>20.083333333333332</v>
      </c>
      <c r="Q3672" t="s">
        <v>8318</v>
      </c>
      <c r="R3672" t="s">
        <v>8319</v>
      </c>
      <c r="S3672" s="6">
        <f t="shared" si="230"/>
        <v>42142.514016203699</v>
      </c>
      <c r="T3672" s="7">
        <f t="shared" si="231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8270</v>
      </c>
      <c r="O3673" s="8">
        <f t="shared" si="228"/>
        <v>0.99150141643059486</v>
      </c>
      <c r="P3673" s="5">
        <f t="shared" si="229"/>
        <v>88.25</v>
      </c>
      <c r="Q3673" t="s">
        <v>8318</v>
      </c>
      <c r="R3673" t="s">
        <v>8319</v>
      </c>
      <c r="S3673" s="6">
        <f t="shared" si="230"/>
        <v>41820.62809027778</v>
      </c>
      <c r="T3673" s="7">
        <f t="shared" si="231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8270</v>
      </c>
      <c r="O3674" s="8">
        <f t="shared" si="228"/>
        <v>0.98489822718319109</v>
      </c>
      <c r="P3674" s="5">
        <f t="shared" si="229"/>
        <v>53.438596491228068</v>
      </c>
      <c r="Q3674" t="s">
        <v>8318</v>
      </c>
      <c r="R3674" t="s">
        <v>8319</v>
      </c>
      <c r="S3674" s="6">
        <f t="shared" si="230"/>
        <v>41878.946574074071</v>
      </c>
      <c r="T3674" s="7">
        <f t="shared" si="231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8270</v>
      </c>
      <c r="O3675" s="8">
        <f t="shared" si="228"/>
        <v>0.88008800880088012</v>
      </c>
      <c r="P3675" s="5">
        <f t="shared" si="229"/>
        <v>39.868421052631582</v>
      </c>
      <c r="Q3675" t="s">
        <v>8318</v>
      </c>
      <c r="R3675" t="s">
        <v>8319</v>
      </c>
      <c r="S3675" s="6">
        <f t="shared" si="230"/>
        <v>41914.295104166667</v>
      </c>
      <c r="T3675" s="7">
        <f t="shared" si="231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8270</v>
      </c>
      <c r="O3676" s="8">
        <f t="shared" si="228"/>
        <v>1</v>
      </c>
      <c r="P3676" s="5">
        <f t="shared" si="229"/>
        <v>145.16129032258064</v>
      </c>
      <c r="Q3676" t="s">
        <v>8318</v>
      </c>
      <c r="R3676" t="s">
        <v>8319</v>
      </c>
      <c r="S3676" s="6">
        <f t="shared" si="230"/>
        <v>42556.873020833329</v>
      </c>
      <c r="T3676" s="7">
        <f t="shared" si="231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8270</v>
      </c>
      <c r="O3677" s="8">
        <f t="shared" si="228"/>
        <v>0.7142857142857143</v>
      </c>
      <c r="P3677" s="5">
        <f t="shared" si="229"/>
        <v>23.333333333333332</v>
      </c>
      <c r="Q3677" t="s">
        <v>8318</v>
      </c>
      <c r="R3677" t="s">
        <v>8319</v>
      </c>
      <c r="S3677" s="6">
        <f t="shared" si="230"/>
        <v>42493.597013888888</v>
      </c>
      <c r="T3677" s="7">
        <f t="shared" si="231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8270</v>
      </c>
      <c r="O3678" s="8">
        <f t="shared" si="228"/>
        <v>0.77669902912621358</v>
      </c>
      <c r="P3678" s="5">
        <f t="shared" si="229"/>
        <v>64.375</v>
      </c>
      <c r="Q3678" t="s">
        <v>8318</v>
      </c>
      <c r="R3678" t="s">
        <v>8319</v>
      </c>
      <c r="S3678" s="6">
        <f t="shared" si="230"/>
        <v>41876.815787037034</v>
      </c>
      <c r="T3678" s="7">
        <f t="shared" si="231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 s="8">
        <f t="shared" si="228"/>
        <v>0.97177794873871315</v>
      </c>
      <c r="P3679" s="5">
        <f t="shared" si="229"/>
        <v>62.052763819095475</v>
      </c>
      <c r="Q3679" t="s">
        <v>8318</v>
      </c>
      <c r="R3679" t="s">
        <v>8319</v>
      </c>
      <c r="S3679" s="6">
        <f t="shared" si="230"/>
        <v>41802.574282407404</v>
      </c>
      <c r="T3679" s="7">
        <f t="shared" si="231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8270</v>
      </c>
      <c r="O3680" s="8">
        <f t="shared" si="228"/>
        <v>0.97560975609756095</v>
      </c>
      <c r="P3680" s="5">
        <f t="shared" si="229"/>
        <v>66.129032258064512</v>
      </c>
      <c r="Q3680" t="s">
        <v>8318</v>
      </c>
      <c r="R3680" t="s">
        <v>8319</v>
      </c>
      <c r="S3680" s="6">
        <f t="shared" si="230"/>
        <v>42120.531226851846</v>
      </c>
      <c r="T3680" s="7">
        <f t="shared" si="231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8270</v>
      </c>
      <c r="O3681" s="8">
        <f t="shared" si="228"/>
        <v>0.90826521344232514</v>
      </c>
      <c r="P3681" s="5">
        <f t="shared" si="229"/>
        <v>73.400000000000006</v>
      </c>
      <c r="Q3681" t="s">
        <v>8318</v>
      </c>
      <c r="R3681" t="s">
        <v>8319</v>
      </c>
      <c r="S3681" s="6">
        <f t="shared" si="230"/>
        <v>41786.761354166665</v>
      </c>
      <c r="T3681" s="7">
        <f t="shared" si="231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8270</v>
      </c>
      <c r="O3682" s="8">
        <f t="shared" si="228"/>
        <v>0.88678687555424185</v>
      </c>
      <c r="P3682" s="5">
        <f t="shared" si="229"/>
        <v>99.5</v>
      </c>
      <c r="Q3682" t="s">
        <v>8318</v>
      </c>
      <c r="R3682" t="s">
        <v>8319</v>
      </c>
      <c r="S3682" s="6">
        <f t="shared" si="230"/>
        <v>42627.454097222217</v>
      </c>
      <c r="T3682" s="7">
        <f t="shared" si="231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8270</v>
      </c>
      <c r="O3683" s="8">
        <f t="shared" si="228"/>
        <v>0.89365504915102767</v>
      </c>
      <c r="P3683" s="5">
        <f t="shared" si="229"/>
        <v>62.166666666666664</v>
      </c>
      <c r="Q3683" t="s">
        <v>8318</v>
      </c>
      <c r="R3683" t="s">
        <v>8319</v>
      </c>
      <c r="S3683" s="6">
        <f t="shared" si="230"/>
        <v>42374.651504629626</v>
      </c>
      <c r="T3683" s="7">
        <f t="shared" si="231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8270</v>
      </c>
      <c r="O3684" s="8">
        <f t="shared" si="228"/>
        <v>0.7183908045977011</v>
      </c>
      <c r="P3684" s="5">
        <f t="shared" si="229"/>
        <v>62.328358208955223</v>
      </c>
      <c r="Q3684" t="s">
        <v>8318</v>
      </c>
      <c r="R3684" t="s">
        <v>8319</v>
      </c>
      <c r="S3684" s="6">
        <f t="shared" si="230"/>
        <v>41772.685393518521</v>
      </c>
      <c r="T3684" s="7">
        <f t="shared" si="231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8270</v>
      </c>
      <c r="O3685" s="8">
        <f t="shared" si="228"/>
        <v>0.90206185567010311</v>
      </c>
      <c r="P3685" s="5">
        <f t="shared" si="229"/>
        <v>58.787878787878789</v>
      </c>
      <c r="Q3685" t="s">
        <v>8318</v>
      </c>
      <c r="R3685" t="s">
        <v>8319</v>
      </c>
      <c r="S3685" s="6">
        <f t="shared" si="230"/>
        <v>42633.116851851853</v>
      </c>
      <c r="T3685" s="7">
        <f t="shared" si="231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8270</v>
      </c>
      <c r="O3686" s="8">
        <f t="shared" si="228"/>
        <v>0.7190795781399808</v>
      </c>
      <c r="P3686" s="5">
        <f t="shared" si="229"/>
        <v>45.347826086956523</v>
      </c>
      <c r="Q3686" t="s">
        <v>8318</v>
      </c>
      <c r="R3686" t="s">
        <v>8319</v>
      </c>
      <c r="S3686" s="6">
        <f t="shared" si="230"/>
        <v>42219.180393518516</v>
      </c>
      <c r="T3686" s="7">
        <f t="shared" si="231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8270</v>
      </c>
      <c r="O3687" s="8">
        <f t="shared" si="228"/>
        <v>0.94607379375591294</v>
      </c>
      <c r="P3687" s="5">
        <f t="shared" si="229"/>
        <v>41.944444444444443</v>
      </c>
      <c r="Q3687" t="s">
        <v>8318</v>
      </c>
      <c r="R3687" t="s">
        <v>8319</v>
      </c>
      <c r="S3687" s="6">
        <f t="shared" si="230"/>
        <v>41753.593275462961</v>
      </c>
      <c r="T3687" s="7">
        <f t="shared" si="231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8270</v>
      </c>
      <c r="O3688" s="8">
        <f t="shared" si="228"/>
        <v>0.9859154929577465</v>
      </c>
      <c r="P3688" s="5">
        <f t="shared" si="229"/>
        <v>59.166666666666664</v>
      </c>
      <c r="Q3688" t="s">
        <v>8318</v>
      </c>
      <c r="R3688" t="s">
        <v>8319</v>
      </c>
      <c r="S3688" s="6">
        <f t="shared" si="230"/>
        <v>42230.662731481483</v>
      </c>
      <c r="T3688" s="7">
        <f t="shared" si="231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8270</v>
      </c>
      <c r="O3689" s="8">
        <f t="shared" si="228"/>
        <v>0.99755598782981691</v>
      </c>
      <c r="P3689" s="5">
        <f t="shared" si="229"/>
        <v>200.49</v>
      </c>
      <c r="Q3689" t="s">
        <v>8318</v>
      </c>
      <c r="R3689" t="s">
        <v>8319</v>
      </c>
      <c r="S3689" s="6">
        <f t="shared" si="230"/>
        <v>41787.218229166669</v>
      </c>
      <c r="T3689" s="7">
        <f t="shared" si="231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8270</v>
      </c>
      <c r="O3690" s="8">
        <f t="shared" si="228"/>
        <v>0.91603053435114501</v>
      </c>
      <c r="P3690" s="5">
        <f t="shared" si="229"/>
        <v>83.974358974358978</v>
      </c>
      <c r="Q3690" t="s">
        <v>8318</v>
      </c>
      <c r="R3690" t="s">
        <v>8319</v>
      </c>
      <c r="S3690" s="6">
        <f t="shared" si="230"/>
        <v>41829.787083333329</v>
      </c>
      <c r="T3690" s="7">
        <f t="shared" si="231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8270</v>
      </c>
      <c r="O3691" s="8">
        <f t="shared" si="228"/>
        <v>0.84507042253521125</v>
      </c>
      <c r="P3691" s="5">
        <f t="shared" si="229"/>
        <v>57.258064516129032</v>
      </c>
      <c r="Q3691" t="s">
        <v>8318</v>
      </c>
      <c r="R3691" t="s">
        <v>8319</v>
      </c>
      <c r="S3691" s="6">
        <f t="shared" si="230"/>
        <v>42147.826840277776</v>
      </c>
      <c r="T3691" s="7">
        <f t="shared" si="231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8270</v>
      </c>
      <c r="O3692" s="8">
        <f t="shared" si="228"/>
        <v>0.83333333333333337</v>
      </c>
      <c r="P3692" s="5">
        <f t="shared" si="229"/>
        <v>58.064516129032256</v>
      </c>
      <c r="Q3692" t="s">
        <v>8318</v>
      </c>
      <c r="R3692" t="s">
        <v>8319</v>
      </c>
      <c r="S3692" s="6">
        <f t="shared" si="230"/>
        <v>41940.598182870373</v>
      </c>
      <c r="T3692" s="7">
        <f t="shared" si="231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8270</v>
      </c>
      <c r="O3693" s="8">
        <f t="shared" si="228"/>
        <v>0.78149421694279464</v>
      </c>
      <c r="P3693" s="5">
        <f t="shared" si="229"/>
        <v>186.80291970802921</v>
      </c>
      <c r="Q3693" t="s">
        <v>8318</v>
      </c>
      <c r="R3693" t="s">
        <v>8319</v>
      </c>
      <c r="S3693" s="6">
        <f t="shared" si="230"/>
        <v>42020.700567129628</v>
      </c>
      <c r="T3693" s="7">
        <f t="shared" si="231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8270</v>
      </c>
      <c r="O3694" s="8">
        <f t="shared" si="228"/>
        <v>0.79365079365079361</v>
      </c>
      <c r="P3694" s="5">
        <f t="shared" si="229"/>
        <v>74.117647058823536</v>
      </c>
      <c r="Q3694" t="s">
        <v>8318</v>
      </c>
      <c r="R3694" t="s">
        <v>8319</v>
      </c>
      <c r="S3694" s="6">
        <f t="shared" si="230"/>
        <v>41891.96503472222</v>
      </c>
      <c r="T3694" s="7">
        <f t="shared" si="231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8270</v>
      </c>
      <c r="O3695" s="8">
        <f t="shared" si="228"/>
        <v>0.77441860465116275</v>
      </c>
      <c r="P3695" s="5">
        <f t="shared" si="229"/>
        <v>30.714285714285715</v>
      </c>
      <c r="Q3695" t="s">
        <v>8318</v>
      </c>
      <c r="R3695" t="s">
        <v>8319</v>
      </c>
      <c r="S3695" s="6">
        <f t="shared" si="230"/>
        <v>42309.191307870366</v>
      </c>
      <c r="T3695" s="7">
        <f t="shared" si="231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8270</v>
      </c>
      <c r="O3696" s="8">
        <f t="shared" si="228"/>
        <v>0.93085106382978722</v>
      </c>
      <c r="P3696" s="5">
        <f t="shared" si="229"/>
        <v>62.666666666666664</v>
      </c>
      <c r="Q3696" t="s">
        <v>8318</v>
      </c>
      <c r="R3696" t="s">
        <v>8319</v>
      </c>
      <c r="S3696" s="6">
        <f t="shared" si="230"/>
        <v>42490.133877314816</v>
      </c>
      <c r="T3696" s="7">
        <f t="shared" si="231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8270</v>
      </c>
      <c r="O3697" s="8">
        <f t="shared" si="228"/>
        <v>0.99875156054931336</v>
      </c>
      <c r="P3697" s="5">
        <f t="shared" si="229"/>
        <v>121.36363636363636</v>
      </c>
      <c r="Q3697" t="s">
        <v>8318</v>
      </c>
      <c r="R3697" t="s">
        <v>8319</v>
      </c>
      <c r="S3697" s="6">
        <f t="shared" si="230"/>
        <v>41995.870486111111</v>
      </c>
      <c r="T3697" s="7">
        <f t="shared" si="231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8270</v>
      </c>
      <c r="O3698" s="8">
        <f t="shared" si="228"/>
        <v>0.64516129032258063</v>
      </c>
      <c r="P3698" s="5">
        <f t="shared" si="229"/>
        <v>39.743589743589745</v>
      </c>
      <c r="Q3698" t="s">
        <v>8318</v>
      </c>
      <c r="R3698" t="s">
        <v>8319</v>
      </c>
      <c r="S3698" s="6">
        <f t="shared" si="230"/>
        <v>41988.617083333331</v>
      </c>
      <c r="T3698" s="7">
        <f t="shared" si="231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8270</v>
      </c>
      <c r="O3699" s="8">
        <f t="shared" si="228"/>
        <v>0.92592592592592593</v>
      </c>
      <c r="P3699" s="5">
        <f t="shared" si="229"/>
        <v>72</v>
      </c>
      <c r="Q3699" t="s">
        <v>8318</v>
      </c>
      <c r="R3699" t="s">
        <v>8319</v>
      </c>
      <c r="S3699" s="6">
        <f t="shared" si="230"/>
        <v>42479.465833333335</v>
      </c>
      <c r="T3699" s="7">
        <f t="shared" si="231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8270</v>
      </c>
      <c r="O3700" s="8">
        <f t="shared" si="228"/>
        <v>0.90481360839667024</v>
      </c>
      <c r="P3700" s="5">
        <f t="shared" si="229"/>
        <v>40.632352941176471</v>
      </c>
      <c r="Q3700" t="s">
        <v>8318</v>
      </c>
      <c r="R3700" t="s">
        <v>8319</v>
      </c>
      <c r="S3700" s="6">
        <f t="shared" si="230"/>
        <v>42401.806562500002</v>
      </c>
      <c r="T3700" s="7">
        <f t="shared" si="231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8270</v>
      </c>
      <c r="O3701" s="8">
        <f t="shared" si="228"/>
        <v>0.99206349206349209</v>
      </c>
      <c r="P3701" s="5">
        <f t="shared" si="229"/>
        <v>63</v>
      </c>
      <c r="Q3701" t="s">
        <v>8318</v>
      </c>
      <c r="R3701" t="s">
        <v>8319</v>
      </c>
      <c r="S3701" s="6">
        <f t="shared" si="230"/>
        <v>41897.602037037039</v>
      </c>
      <c r="T3701" s="7">
        <f t="shared" si="231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8270</v>
      </c>
      <c r="O3702" s="8">
        <f t="shared" si="228"/>
        <v>0.82508250825082508</v>
      </c>
      <c r="P3702" s="5">
        <f t="shared" si="229"/>
        <v>33.666666666666664</v>
      </c>
      <c r="Q3702" t="s">
        <v>8318</v>
      </c>
      <c r="R3702" t="s">
        <v>8319</v>
      </c>
      <c r="S3702" s="6">
        <f t="shared" si="230"/>
        <v>41882.585648148146</v>
      </c>
      <c r="T3702" s="7">
        <f t="shared" si="231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8270</v>
      </c>
      <c r="O3703" s="8">
        <f t="shared" si="228"/>
        <v>0.99667774086378735</v>
      </c>
      <c r="P3703" s="5">
        <f t="shared" si="229"/>
        <v>38.589743589743591</v>
      </c>
      <c r="Q3703" t="s">
        <v>8318</v>
      </c>
      <c r="R3703" t="s">
        <v>8319</v>
      </c>
      <c r="S3703" s="6">
        <f t="shared" si="230"/>
        <v>42129.541585648149</v>
      </c>
      <c r="T3703" s="7">
        <f t="shared" si="231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8270</v>
      </c>
      <c r="O3704" s="8">
        <f t="shared" si="228"/>
        <v>0.91603053435114501</v>
      </c>
      <c r="P3704" s="5">
        <f t="shared" si="229"/>
        <v>155.95238095238096</v>
      </c>
      <c r="Q3704" t="s">
        <v>8318</v>
      </c>
      <c r="R3704" t="s">
        <v>8319</v>
      </c>
      <c r="S3704" s="6">
        <f t="shared" si="230"/>
        <v>42524.53800925926</v>
      </c>
      <c r="T3704" s="7">
        <f t="shared" si="231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8270</v>
      </c>
      <c r="O3705" s="8">
        <f t="shared" si="228"/>
        <v>0.81018518518518523</v>
      </c>
      <c r="P3705" s="5">
        <f t="shared" si="229"/>
        <v>43.2</v>
      </c>
      <c r="Q3705" t="s">
        <v>8318</v>
      </c>
      <c r="R3705" t="s">
        <v>8319</v>
      </c>
      <c r="S3705" s="6">
        <f t="shared" si="230"/>
        <v>42556.504490740743</v>
      </c>
      <c r="T3705" s="7">
        <f t="shared" si="231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8270</v>
      </c>
      <c r="O3706" s="8">
        <f t="shared" si="228"/>
        <v>0.73347839906114765</v>
      </c>
      <c r="P3706" s="5">
        <f t="shared" si="229"/>
        <v>15.148518518518518</v>
      </c>
      <c r="Q3706" t="s">
        <v>8318</v>
      </c>
      <c r="R3706" t="s">
        <v>8319</v>
      </c>
      <c r="S3706" s="6">
        <f t="shared" si="230"/>
        <v>42461.689745370371</v>
      </c>
      <c r="T3706" s="7">
        <f t="shared" si="231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8270</v>
      </c>
      <c r="O3707" s="8">
        <f t="shared" si="228"/>
        <v>0.96649572649572646</v>
      </c>
      <c r="P3707" s="5">
        <f t="shared" si="229"/>
        <v>83.571428571428569</v>
      </c>
      <c r="Q3707" t="s">
        <v>8318</v>
      </c>
      <c r="R3707" t="s">
        <v>8319</v>
      </c>
      <c r="S3707" s="6">
        <f t="shared" si="230"/>
        <v>41792.542986111112</v>
      </c>
      <c r="T3707" s="7">
        <f t="shared" si="231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8270</v>
      </c>
      <c r="O3708" s="8">
        <f t="shared" si="228"/>
        <v>0.82417582417582413</v>
      </c>
      <c r="P3708" s="5">
        <f t="shared" si="229"/>
        <v>140</v>
      </c>
      <c r="Q3708" t="s">
        <v>8318</v>
      </c>
      <c r="R3708" t="s">
        <v>8319</v>
      </c>
      <c r="S3708" s="6">
        <f t="shared" si="230"/>
        <v>41879.913761574076</v>
      </c>
      <c r="T3708" s="7">
        <f t="shared" si="231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8270</v>
      </c>
      <c r="O3709" s="8">
        <f t="shared" si="228"/>
        <v>0.5376344086021505</v>
      </c>
      <c r="P3709" s="5">
        <f t="shared" si="229"/>
        <v>80.869565217391298</v>
      </c>
      <c r="Q3709" t="s">
        <v>8318</v>
      </c>
      <c r="R3709" t="s">
        <v>8319</v>
      </c>
      <c r="S3709" s="6">
        <f t="shared" si="230"/>
        <v>42552.048356481479</v>
      </c>
      <c r="T3709" s="7">
        <f t="shared" si="231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8270</v>
      </c>
      <c r="O3710" s="8">
        <f t="shared" si="228"/>
        <v>0.33333333333333331</v>
      </c>
      <c r="P3710" s="5">
        <f t="shared" si="229"/>
        <v>53.846153846153847</v>
      </c>
      <c r="Q3710" t="s">
        <v>8318</v>
      </c>
      <c r="R3710" t="s">
        <v>8319</v>
      </c>
      <c r="S3710" s="6">
        <f t="shared" si="230"/>
        <v>41810.142199074071</v>
      </c>
      <c r="T3710" s="7">
        <f t="shared" si="231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8270</v>
      </c>
      <c r="O3711" s="8">
        <f t="shared" si="228"/>
        <v>0.92378752886836024</v>
      </c>
      <c r="P3711" s="5">
        <f t="shared" si="229"/>
        <v>30.928571428571427</v>
      </c>
      <c r="Q3711" t="s">
        <v>8318</v>
      </c>
      <c r="R3711" t="s">
        <v>8319</v>
      </c>
      <c r="S3711" s="6">
        <f t="shared" si="230"/>
        <v>41785.707708333335</v>
      </c>
      <c r="T3711" s="7">
        <f t="shared" si="231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8270</v>
      </c>
      <c r="O3712" s="8">
        <f t="shared" si="228"/>
        <v>0.70844686648501365</v>
      </c>
      <c r="P3712" s="5">
        <f t="shared" si="229"/>
        <v>67.962962962962962</v>
      </c>
      <c r="Q3712" t="s">
        <v>8318</v>
      </c>
      <c r="R3712" t="s">
        <v>8319</v>
      </c>
      <c r="S3712" s="6">
        <f t="shared" si="230"/>
        <v>42072.576249999998</v>
      </c>
      <c r="T3712" s="7">
        <f t="shared" si="231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8270</v>
      </c>
      <c r="O3713" s="8">
        <f t="shared" si="228"/>
        <v>0.8771929824561403</v>
      </c>
      <c r="P3713" s="5">
        <f t="shared" si="229"/>
        <v>27.142857142857142</v>
      </c>
      <c r="Q3713" t="s">
        <v>8318</v>
      </c>
      <c r="R3713" t="s">
        <v>8319</v>
      </c>
      <c r="S3713" s="6">
        <f t="shared" si="230"/>
        <v>41779.724224537036</v>
      </c>
      <c r="T3713" s="7">
        <f t="shared" si="231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8270</v>
      </c>
      <c r="O3714" s="8">
        <f t="shared" si="228"/>
        <v>0.65047701647875111</v>
      </c>
      <c r="P3714" s="5">
        <f t="shared" si="229"/>
        <v>110.86538461538461</v>
      </c>
      <c r="Q3714" t="s">
        <v>8318</v>
      </c>
      <c r="R3714" t="s">
        <v>8319</v>
      </c>
      <c r="S3714" s="6">
        <f t="shared" si="230"/>
        <v>42134.172071759262</v>
      </c>
      <c r="T3714" s="7">
        <f t="shared" si="231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8270</v>
      </c>
      <c r="O3715" s="8">
        <f t="shared" ref="O3715:O3778" si="232">D3715/E3715</f>
        <v>0.98522167487684731</v>
      </c>
      <c r="P3715" s="5">
        <f t="shared" ref="P3715:P3778" si="233">E3715/L3715</f>
        <v>106.84210526315789</v>
      </c>
      <c r="Q3715" t="s">
        <v>8318</v>
      </c>
      <c r="R3715" t="s">
        <v>8319</v>
      </c>
      <c r="S3715" s="6">
        <f t="shared" ref="S3715:S3778" si="234">(((J3715/60)/60)/24)+DATE(1970,1,1)</f>
        <v>42505.738032407404</v>
      </c>
      <c r="T3715" s="7">
        <f t="shared" ref="T3715:T3778" si="235">(((I3715/60)/60)/24)+DATE(1970,1,1)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8270</v>
      </c>
      <c r="O3716" s="8">
        <f t="shared" si="232"/>
        <v>0.97703957010258913</v>
      </c>
      <c r="P3716" s="5">
        <f t="shared" si="233"/>
        <v>105.51546391752578</v>
      </c>
      <c r="Q3716" t="s">
        <v>8318</v>
      </c>
      <c r="R3716" t="s">
        <v>8319</v>
      </c>
      <c r="S3716" s="6">
        <f t="shared" si="234"/>
        <v>42118.556331018524</v>
      </c>
      <c r="T3716" s="7">
        <f t="shared" si="235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8270</v>
      </c>
      <c r="O3717" s="8">
        <f t="shared" si="232"/>
        <v>0.97493036211699169</v>
      </c>
      <c r="P3717" s="5">
        <f t="shared" si="233"/>
        <v>132.96296296296296</v>
      </c>
      <c r="Q3717" t="s">
        <v>8318</v>
      </c>
      <c r="R3717" t="s">
        <v>8319</v>
      </c>
      <c r="S3717" s="6">
        <f t="shared" si="234"/>
        <v>42036.995590277773</v>
      </c>
      <c r="T3717" s="7">
        <f t="shared" si="235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8270</v>
      </c>
      <c r="O3718" s="8">
        <f t="shared" si="232"/>
        <v>0.6420545746388443</v>
      </c>
      <c r="P3718" s="5">
        <f t="shared" si="233"/>
        <v>51.916666666666664</v>
      </c>
      <c r="Q3718" t="s">
        <v>8318</v>
      </c>
      <c r="R3718" t="s">
        <v>8319</v>
      </c>
      <c r="S3718" s="6">
        <f t="shared" si="234"/>
        <v>42360.887835648144</v>
      </c>
      <c r="T3718" s="7">
        <f t="shared" si="235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8270</v>
      </c>
      <c r="O3719" s="8">
        <f t="shared" si="232"/>
        <v>0.99255583126550873</v>
      </c>
      <c r="P3719" s="5">
        <f t="shared" si="233"/>
        <v>310</v>
      </c>
      <c r="Q3719" t="s">
        <v>8318</v>
      </c>
      <c r="R3719" t="s">
        <v>8319</v>
      </c>
      <c r="S3719" s="6">
        <f t="shared" si="234"/>
        <v>42102.866307870368</v>
      </c>
      <c r="T3719" s="7">
        <f t="shared" si="235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8270</v>
      </c>
      <c r="O3720" s="8">
        <f t="shared" si="232"/>
        <v>0.41771094402673348</v>
      </c>
      <c r="P3720" s="5">
        <f t="shared" si="233"/>
        <v>26.021739130434781</v>
      </c>
      <c r="Q3720" t="s">
        <v>8318</v>
      </c>
      <c r="R3720" t="s">
        <v>8319</v>
      </c>
      <c r="S3720" s="6">
        <f t="shared" si="234"/>
        <v>42032.716145833328</v>
      </c>
      <c r="T3720" s="7">
        <f t="shared" si="235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8270</v>
      </c>
      <c r="O3721" s="8">
        <f t="shared" si="232"/>
        <v>0.47619047619047616</v>
      </c>
      <c r="P3721" s="5">
        <f t="shared" si="233"/>
        <v>105</v>
      </c>
      <c r="Q3721" t="s">
        <v>8318</v>
      </c>
      <c r="R3721" t="s">
        <v>8319</v>
      </c>
      <c r="S3721" s="6">
        <f t="shared" si="234"/>
        <v>42147.729930555557</v>
      </c>
      <c r="T3721" s="7">
        <f t="shared" si="235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8270</v>
      </c>
      <c r="O3722" s="8">
        <f t="shared" si="232"/>
        <v>0.95679907219483906</v>
      </c>
      <c r="P3722" s="5">
        <f t="shared" si="233"/>
        <v>86.224999999999994</v>
      </c>
      <c r="Q3722" t="s">
        <v>8318</v>
      </c>
      <c r="R3722" t="s">
        <v>8319</v>
      </c>
      <c r="S3722" s="6">
        <f t="shared" si="234"/>
        <v>42165.993125000001</v>
      </c>
      <c r="T3722" s="7">
        <f t="shared" si="235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8270</v>
      </c>
      <c r="O3723" s="8">
        <f t="shared" si="232"/>
        <v>0.99206349206349209</v>
      </c>
      <c r="P3723" s="5">
        <f t="shared" si="233"/>
        <v>114.54545454545455</v>
      </c>
      <c r="Q3723" t="s">
        <v>8318</v>
      </c>
      <c r="R3723" t="s">
        <v>8319</v>
      </c>
      <c r="S3723" s="6">
        <f t="shared" si="234"/>
        <v>41927.936157407406</v>
      </c>
      <c r="T3723" s="7">
        <f t="shared" si="235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8270</v>
      </c>
      <c r="O3724" s="8">
        <f t="shared" si="232"/>
        <v>0.89928057553956831</v>
      </c>
      <c r="P3724" s="5">
        <f t="shared" si="233"/>
        <v>47.657142857142858</v>
      </c>
      <c r="Q3724" t="s">
        <v>8318</v>
      </c>
      <c r="R3724" t="s">
        <v>8319</v>
      </c>
      <c r="S3724" s="6">
        <f t="shared" si="234"/>
        <v>42381.671840277777</v>
      </c>
      <c r="T3724" s="7">
        <f t="shared" si="235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8270</v>
      </c>
      <c r="O3725" s="8">
        <f t="shared" si="232"/>
        <v>0.97996515679442509</v>
      </c>
      <c r="P3725" s="5">
        <f t="shared" si="233"/>
        <v>72.888888888888886</v>
      </c>
      <c r="Q3725" t="s">
        <v>8318</v>
      </c>
      <c r="R3725" t="s">
        <v>8319</v>
      </c>
      <c r="S3725" s="6">
        <f t="shared" si="234"/>
        <v>41943.753032407411</v>
      </c>
      <c r="T3725" s="7">
        <f t="shared" si="235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8270</v>
      </c>
      <c r="O3726" s="8">
        <f t="shared" si="232"/>
        <v>0.97515619507659512</v>
      </c>
      <c r="P3726" s="5">
        <f t="shared" si="233"/>
        <v>49.545505617977533</v>
      </c>
      <c r="Q3726" t="s">
        <v>8318</v>
      </c>
      <c r="R3726" t="s">
        <v>8319</v>
      </c>
      <c r="S3726" s="6">
        <f t="shared" si="234"/>
        <v>42465.491435185191</v>
      </c>
      <c r="T3726" s="7">
        <f t="shared" si="235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8270</v>
      </c>
      <c r="O3727" s="8">
        <f t="shared" si="232"/>
        <v>0.78740157480314965</v>
      </c>
      <c r="P3727" s="5">
        <f t="shared" si="233"/>
        <v>25.4</v>
      </c>
      <c r="Q3727" t="s">
        <v>8318</v>
      </c>
      <c r="R3727" t="s">
        <v>8319</v>
      </c>
      <c r="S3727" s="6">
        <f t="shared" si="234"/>
        <v>42401.945219907408</v>
      </c>
      <c r="T3727" s="7">
        <f t="shared" si="235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8270</v>
      </c>
      <c r="O3728" s="8">
        <f t="shared" si="232"/>
        <v>0.29524140326502257</v>
      </c>
      <c r="P3728" s="5">
        <f t="shared" si="233"/>
        <v>62.586956521739133</v>
      </c>
      <c r="Q3728" t="s">
        <v>8318</v>
      </c>
      <c r="R3728" t="s">
        <v>8319</v>
      </c>
      <c r="S3728" s="6">
        <f t="shared" si="234"/>
        <v>42462.140868055561</v>
      </c>
      <c r="T3728" s="7">
        <f t="shared" si="235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8270</v>
      </c>
      <c r="O3729" s="8">
        <f t="shared" si="232"/>
        <v>0.99255583126550873</v>
      </c>
      <c r="P3729" s="5">
        <f t="shared" si="233"/>
        <v>61.060606060606062</v>
      </c>
      <c r="Q3729" t="s">
        <v>8318</v>
      </c>
      <c r="R3729" t="s">
        <v>8319</v>
      </c>
      <c r="S3729" s="6">
        <f t="shared" si="234"/>
        <v>42632.348310185189</v>
      </c>
      <c r="T3729" s="7">
        <f t="shared" si="235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8270</v>
      </c>
      <c r="O3730" s="8">
        <f t="shared" si="232"/>
        <v>10.741138560687434</v>
      </c>
      <c r="P3730" s="5">
        <f t="shared" si="233"/>
        <v>60.064516129032256</v>
      </c>
      <c r="Q3730" t="s">
        <v>8318</v>
      </c>
      <c r="R3730" t="s">
        <v>8319</v>
      </c>
      <c r="S3730" s="6">
        <f t="shared" si="234"/>
        <v>42205.171018518522</v>
      </c>
      <c r="T3730" s="7">
        <f t="shared" si="235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8270</v>
      </c>
      <c r="O3731" s="8">
        <f t="shared" si="232"/>
        <v>13.812154696132596</v>
      </c>
      <c r="P3731" s="5">
        <f t="shared" si="233"/>
        <v>72.400000000000006</v>
      </c>
      <c r="Q3731" t="s">
        <v>8318</v>
      </c>
      <c r="R3731" t="s">
        <v>8319</v>
      </c>
      <c r="S3731" s="6">
        <f t="shared" si="234"/>
        <v>42041.205000000002</v>
      </c>
      <c r="T3731" s="7">
        <f t="shared" si="235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8270</v>
      </c>
      <c r="O3732" s="8">
        <f t="shared" si="232"/>
        <v>10</v>
      </c>
      <c r="P3732" s="5">
        <f t="shared" si="233"/>
        <v>100</v>
      </c>
      <c r="Q3732" t="s">
        <v>8318</v>
      </c>
      <c r="R3732" t="s">
        <v>8319</v>
      </c>
      <c r="S3732" s="6">
        <f t="shared" si="234"/>
        <v>42203.677766203706</v>
      </c>
      <c r="T3732" s="7">
        <f t="shared" si="235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8270</v>
      </c>
      <c r="O3733" s="8">
        <f t="shared" si="232"/>
        <v>8.870967741935484</v>
      </c>
      <c r="P3733" s="5">
        <f t="shared" si="233"/>
        <v>51.666666666666664</v>
      </c>
      <c r="Q3733" t="s">
        <v>8318</v>
      </c>
      <c r="R3733" t="s">
        <v>8319</v>
      </c>
      <c r="S3733" s="6">
        <f t="shared" si="234"/>
        <v>41983.752847222218</v>
      </c>
      <c r="T3733" s="7">
        <f t="shared" si="235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8270</v>
      </c>
      <c r="O3734" s="8">
        <f t="shared" si="232"/>
        <v>6.4885496183206106</v>
      </c>
      <c r="P3734" s="5">
        <f t="shared" si="233"/>
        <v>32.75</v>
      </c>
      <c r="Q3734" t="s">
        <v>8318</v>
      </c>
      <c r="R3734" t="s">
        <v>8319</v>
      </c>
      <c r="S3734" s="6">
        <f t="shared" si="234"/>
        <v>41968.677465277782</v>
      </c>
      <c r="T3734" s="7">
        <f t="shared" si="235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8270</v>
      </c>
      <c r="O3735" s="8" t="e">
        <f t="shared" si="232"/>
        <v>#DIV/0!</v>
      </c>
      <c r="P3735" s="5" t="e">
        <f t="shared" si="233"/>
        <v>#DIV/0!</v>
      </c>
      <c r="Q3735" t="s">
        <v>8318</v>
      </c>
      <c r="R3735" t="s">
        <v>8319</v>
      </c>
      <c r="S3735" s="6">
        <f t="shared" si="234"/>
        <v>42103.024398148147</v>
      </c>
      <c r="T3735" s="7">
        <f t="shared" si="235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8270</v>
      </c>
      <c r="O3736" s="8">
        <f t="shared" si="232"/>
        <v>3.5128805620608898</v>
      </c>
      <c r="P3736" s="5">
        <f t="shared" si="233"/>
        <v>61</v>
      </c>
      <c r="Q3736" t="s">
        <v>8318</v>
      </c>
      <c r="R3736" t="s">
        <v>8319</v>
      </c>
      <c r="S3736" s="6">
        <f t="shared" si="234"/>
        <v>42089.901574074072</v>
      </c>
      <c r="T3736" s="7">
        <f t="shared" si="235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8270</v>
      </c>
      <c r="O3737" s="8">
        <f t="shared" si="232"/>
        <v>7.5</v>
      </c>
      <c r="P3737" s="5">
        <f t="shared" si="233"/>
        <v>10</v>
      </c>
      <c r="Q3737" t="s">
        <v>8318</v>
      </c>
      <c r="R3737" t="s">
        <v>8319</v>
      </c>
      <c r="S3737" s="6">
        <f t="shared" si="234"/>
        <v>42122.693159722221</v>
      </c>
      <c r="T3737" s="7">
        <f t="shared" si="235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8270</v>
      </c>
      <c r="O3738" s="8">
        <f t="shared" si="232"/>
        <v>150</v>
      </c>
      <c r="P3738" s="5">
        <f t="shared" si="233"/>
        <v>10</v>
      </c>
      <c r="Q3738" t="s">
        <v>8318</v>
      </c>
      <c r="R3738" t="s">
        <v>8319</v>
      </c>
      <c r="S3738" s="6">
        <f t="shared" si="234"/>
        <v>42048.711724537032</v>
      </c>
      <c r="T3738" s="7">
        <f t="shared" si="235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8270</v>
      </c>
      <c r="O3739" s="8">
        <f t="shared" si="232"/>
        <v>4.666666666666667</v>
      </c>
      <c r="P3739" s="5">
        <f t="shared" si="233"/>
        <v>37.5</v>
      </c>
      <c r="Q3739" t="s">
        <v>8318</v>
      </c>
      <c r="R3739" t="s">
        <v>8319</v>
      </c>
      <c r="S3739" s="6">
        <f t="shared" si="234"/>
        <v>42297.691006944442</v>
      </c>
      <c r="T3739" s="7">
        <f t="shared" si="235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8270</v>
      </c>
      <c r="O3740" s="8">
        <f t="shared" si="232"/>
        <v>5.5555555555555554</v>
      </c>
      <c r="P3740" s="5">
        <f t="shared" si="233"/>
        <v>45</v>
      </c>
      <c r="Q3740" t="s">
        <v>8318</v>
      </c>
      <c r="R3740" t="s">
        <v>8319</v>
      </c>
      <c r="S3740" s="6">
        <f t="shared" si="234"/>
        <v>41813.938715277778</v>
      </c>
      <c r="T3740" s="7">
        <f t="shared" si="235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8270</v>
      </c>
      <c r="O3741" s="8">
        <f t="shared" si="232"/>
        <v>4.9689440993788816</v>
      </c>
      <c r="P3741" s="5">
        <f t="shared" si="233"/>
        <v>100.625</v>
      </c>
      <c r="Q3741" t="s">
        <v>8318</v>
      </c>
      <c r="R3741" t="s">
        <v>8319</v>
      </c>
      <c r="S3741" s="6">
        <f t="shared" si="234"/>
        <v>42548.449861111112</v>
      </c>
      <c r="T3741" s="7">
        <f t="shared" si="235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8270</v>
      </c>
      <c r="O3742" s="8">
        <f t="shared" si="232"/>
        <v>5.5865921787709496</v>
      </c>
      <c r="P3742" s="5">
        <f t="shared" si="233"/>
        <v>25.571428571428573</v>
      </c>
      <c r="Q3742" t="s">
        <v>8318</v>
      </c>
      <c r="R3742" t="s">
        <v>8319</v>
      </c>
      <c r="S3742" s="6">
        <f t="shared" si="234"/>
        <v>41833.089756944442</v>
      </c>
      <c r="T3742" s="7">
        <f t="shared" si="235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8270</v>
      </c>
      <c r="O3743" s="8" t="e">
        <f t="shared" si="232"/>
        <v>#DIV/0!</v>
      </c>
      <c r="P3743" s="5" t="e">
        <f t="shared" si="233"/>
        <v>#DIV/0!</v>
      </c>
      <c r="Q3743" t="s">
        <v>8318</v>
      </c>
      <c r="R3743" t="s">
        <v>8319</v>
      </c>
      <c r="S3743" s="6">
        <f t="shared" si="234"/>
        <v>42325.920717592591</v>
      </c>
      <c r="T3743" s="7">
        <f t="shared" si="235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8270</v>
      </c>
      <c r="O3744" s="8">
        <f t="shared" si="232"/>
        <v>50</v>
      </c>
      <c r="P3744" s="5">
        <f t="shared" si="233"/>
        <v>25</v>
      </c>
      <c r="Q3744" t="s">
        <v>8318</v>
      </c>
      <c r="R3744" t="s">
        <v>8319</v>
      </c>
      <c r="S3744" s="6">
        <f t="shared" si="234"/>
        <v>41858.214629629627</v>
      </c>
      <c r="T3744" s="7">
        <f t="shared" si="235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8270</v>
      </c>
      <c r="O3745" s="8" t="e">
        <f t="shared" si="232"/>
        <v>#DIV/0!</v>
      </c>
      <c r="P3745" s="5" t="e">
        <f t="shared" si="233"/>
        <v>#DIV/0!</v>
      </c>
      <c r="Q3745" t="s">
        <v>8318</v>
      </c>
      <c r="R3745" t="s">
        <v>8319</v>
      </c>
      <c r="S3745" s="6">
        <f t="shared" si="234"/>
        <v>41793.710231481484</v>
      </c>
      <c r="T3745" s="7">
        <f t="shared" si="235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8270</v>
      </c>
      <c r="O3746" s="8" t="e">
        <f t="shared" si="232"/>
        <v>#DIV/0!</v>
      </c>
      <c r="P3746" s="5" t="e">
        <f t="shared" si="233"/>
        <v>#DIV/0!</v>
      </c>
      <c r="Q3746" t="s">
        <v>8318</v>
      </c>
      <c r="R3746" t="s">
        <v>8319</v>
      </c>
      <c r="S3746" s="6">
        <f t="shared" si="234"/>
        <v>41793.814259259263</v>
      </c>
      <c r="T3746" s="7">
        <f t="shared" si="235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8270</v>
      </c>
      <c r="O3747" s="8">
        <f t="shared" si="232"/>
        <v>10</v>
      </c>
      <c r="P3747" s="5">
        <f t="shared" si="233"/>
        <v>10</v>
      </c>
      <c r="Q3747" t="s">
        <v>8318</v>
      </c>
      <c r="R3747" t="s">
        <v>8319</v>
      </c>
      <c r="S3747" s="6">
        <f t="shared" si="234"/>
        <v>41831.697939814818</v>
      </c>
      <c r="T3747" s="7">
        <f t="shared" si="235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8270</v>
      </c>
      <c r="O3748" s="8">
        <f t="shared" si="232"/>
        <v>42.079207920792079</v>
      </c>
      <c r="P3748" s="5">
        <f t="shared" si="233"/>
        <v>202</v>
      </c>
      <c r="Q3748" t="s">
        <v>8318</v>
      </c>
      <c r="R3748" t="s">
        <v>8319</v>
      </c>
      <c r="S3748" s="6">
        <f t="shared" si="234"/>
        <v>42621.389340277776</v>
      </c>
      <c r="T3748" s="7">
        <f t="shared" si="235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8270</v>
      </c>
      <c r="O3749" s="8">
        <f t="shared" si="232"/>
        <v>100</v>
      </c>
      <c r="P3749" s="5">
        <f t="shared" si="233"/>
        <v>25</v>
      </c>
      <c r="Q3749" t="s">
        <v>8318</v>
      </c>
      <c r="R3749" t="s">
        <v>8319</v>
      </c>
      <c r="S3749" s="6">
        <f t="shared" si="234"/>
        <v>42164.299722222218</v>
      </c>
      <c r="T3749" s="7">
        <f t="shared" si="235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8304</v>
      </c>
      <c r="O3750" s="8">
        <f t="shared" si="232"/>
        <v>0.96599690880989186</v>
      </c>
      <c r="P3750" s="5">
        <f t="shared" si="233"/>
        <v>99.538461538461533</v>
      </c>
      <c r="Q3750" t="s">
        <v>8318</v>
      </c>
      <c r="R3750" t="s">
        <v>8360</v>
      </c>
      <c r="S3750" s="6">
        <f t="shared" si="234"/>
        <v>42395.706435185188</v>
      </c>
      <c r="T3750" s="7">
        <f t="shared" si="235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8304</v>
      </c>
      <c r="O3751" s="8">
        <f t="shared" si="232"/>
        <v>0.95238095238095233</v>
      </c>
      <c r="P3751" s="5">
        <f t="shared" si="233"/>
        <v>75</v>
      </c>
      <c r="Q3751" t="s">
        <v>8318</v>
      </c>
      <c r="R3751" t="s">
        <v>8360</v>
      </c>
      <c r="S3751" s="6">
        <f t="shared" si="234"/>
        <v>42458.127175925925</v>
      </c>
      <c r="T3751" s="7">
        <f t="shared" si="235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8304</v>
      </c>
      <c r="O3752" s="8">
        <f t="shared" si="232"/>
        <v>0.99552015928322546</v>
      </c>
      <c r="P3752" s="5">
        <f t="shared" si="233"/>
        <v>215.25</v>
      </c>
      <c r="Q3752" t="s">
        <v>8318</v>
      </c>
      <c r="R3752" t="s">
        <v>8360</v>
      </c>
      <c r="S3752" s="6">
        <f t="shared" si="234"/>
        <v>42016.981574074074</v>
      </c>
      <c r="T3752" s="7">
        <f t="shared" si="235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8304</v>
      </c>
      <c r="O3753" s="8">
        <f t="shared" si="232"/>
        <v>0.75414781297134237</v>
      </c>
      <c r="P3753" s="5">
        <f t="shared" si="233"/>
        <v>120.54545454545455</v>
      </c>
      <c r="Q3753" t="s">
        <v>8318</v>
      </c>
      <c r="R3753" t="s">
        <v>8360</v>
      </c>
      <c r="S3753" s="6">
        <f t="shared" si="234"/>
        <v>42403.035567129627</v>
      </c>
      <c r="T3753" s="7">
        <f t="shared" si="235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8304</v>
      </c>
      <c r="O3754" s="8">
        <f t="shared" si="232"/>
        <v>0.88495575221238942</v>
      </c>
      <c r="P3754" s="5">
        <f t="shared" si="233"/>
        <v>37.666666666666664</v>
      </c>
      <c r="Q3754" t="s">
        <v>8318</v>
      </c>
      <c r="R3754" t="s">
        <v>8360</v>
      </c>
      <c r="S3754" s="6">
        <f t="shared" si="234"/>
        <v>42619.802488425921</v>
      </c>
      <c r="T3754" s="7">
        <f t="shared" si="235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8304</v>
      </c>
      <c r="O3755" s="8">
        <f t="shared" si="232"/>
        <v>0.96767950454809371</v>
      </c>
      <c r="P3755" s="5">
        <f t="shared" si="233"/>
        <v>172.23333333333332</v>
      </c>
      <c r="Q3755" t="s">
        <v>8318</v>
      </c>
      <c r="R3755" t="s">
        <v>8360</v>
      </c>
      <c r="S3755" s="6">
        <f t="shared" si="234"/>
        <v>42128.824074074073</v>
      </c>
      <c r="T3755" s="7">
        <f t="shared" si="235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8304</v>
      </c>
      <c r="O3756" s="8">
        <f t="shared" si="232"/>
        <v>0.83333333333333337</v>
      </c>
      <c r="P3756" s="5">
        <f t="shared" si="233"/>
        <v>111.11111111111111</v>
      </c>
      <c r="Q3756" t="s">
        <v>8318</v>
      </c>
      <c r="R3756" t="s">
        <v>8360</v>
      </c>
      <c r="S3756" s="6">
        <f t="shared" si="234"/>
        <v>41808.881215277775</v>
      </c>
      <c r="T3756" s="7">
        <f t="shared" si="235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8304</v>
      </c>
      <c r="O3757" s="8">
        <f t="shared" si="232"/>
        <v>0.77138849929873776</v>
      </c>
      <c r="P3757" s="5">
        <f t="shared" si="233"/>
        <v>25.464285714285715</v>
      </c>
      <c r="Q3757" t="s">
        <v>8318</v>
      </c>
      <c r="R3757" t="s">
        <v>8360</v>
      </c>
      <c r="S3757" s="6">
        <f t="shared" si="234"/>
        <v>42445.866979166662</v>
      </c>
      <c r="T3757" s="7">
        <f t="shared" si="235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8304</v>
      </c>
      <c r="O3758" s="8">
        <f t="shared" si="232"/>
        <v>0.98901098901098905</v>
      </c>
      <c r="P3758" s="5">
        <f t="shared" si="233"/>
        <v>267.64705882352939</v>
      </c>
      <c r="Q3758" t="s">
        <v>8318</v>
      </c>
      <c r="R3758" t="s">
        <v>8360</v>
      </c>
      <c r="S3758" s="6">
        <f t="shared" si="234"/>
        <v>41771.814791666664</v>
      </c>
      <c r="T3758" s="7">
        <f t="shared" si="235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8304</v>
      </c>
      <c r="O3759" s="8">
        <f t="shared" si="232"/>
        <v>0.92153765139547128</v>
      </c>
      <c r="P3759" s="5">
        <f t="shared" si="233"/>
        <v>75.959999999999994</v>
      </c>
      <c r="Q3759" t="s">
        <v>8318</v>
      </c>
      <c r="R3759" t="s">
        <v>8360</v>
      </c>
      <c r="S3759" s="6">
        <f t="shared" si="234"/>
        <v>41954.850868055553</v>
      </c>
      <c r="T3759" s="7">
        <f t="shared" si="235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8304</v>
      </c>
      <c r="O3760" s="8">
        <f t="shared" si="232"/>
        <v>0.9771986970684039</v>
      </c>
      <c r="P3760" s="5">
        <f t="shared" si="233"/>
        <v>59.03846153846154</v>
      </c>
      <c r="Q3760" t="s">
        <v>8318</v>
      </c>
      <c r="R3760" t="s">
        <v>8360</v>
      </c>
      <c r="S3760" s="6">
        <f t="shared" si="234"/>
        <v>41747.471504629626</v>
      </c>
      <c r="T3760" s="7">
        <f t="shared" si="235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8304</v>
      </c>
      <c r="O3761" s="8">
        <f t="shared" si="232"/>
        <v>0.90707678631765365</v>
      </c>
      <c r="P3761" s="5">
        <f t="shared" si="233"/>
        <v>50.111022727272733</v>
      </c>
      <c r="Q3761" t="s">
        <v>8318</v>
      </c>
      <c r="R3761" t="s">
        <v>8360</v>
      </c>
      <c r="S3761" s="6">
        <f t="shared" si="234"/>
        <v>42182.108252314814</v>
      </c>
      <c r="T3761" s="7">
        <f t="shared" si="235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8304</v>
      </c>
      <c r="O3762" s="8">
        <f t="shared" si="232"/>
        <v>0.98994806732438811</v>
      </c>
      <c r="P3762" s="5">
        <f t="shared" si="233"/>
        <v>55.502967032967035</v>
      </c>
      <c r="Q3762" t="s">
        <v>8318</v>
      </c>
      <c r="R3762" t="s">
        <v>8360</v>
      </c>
      <c r="S3762" s="6">
        <f t="shared" si="234"/>
        <v>41739.525300925925</v>
      </c>
      <c r="T3762" s="7">
        <f t="shared" si="235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8304</v>
      </c>
      <c r="O3763" s="8">
        <f t="shared" si="232"/>
        <v>1</v>
      </c>
      <c r="P3763" s="5">
        <f t="shared" si="233"/>
        <v>166.66666666666666</v>
      </c>
      <c r="Q3763" t="s">
        <v>8318</v>
      </c>
      <c r="R3763" t="s">
        <v>8360</v>
      </c>
      <c r="S3763" s="6">
        <f t="shared" si="234"/>
        <v>42173.466863425929</v>
      </c>
      <c r="T3763" s="7">
        <f t="shared" si="235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8304</v>
      </c>
      <c r="O3764" s="8">
        <f t="shared" si="232"/>
        <v>0.9412650602409639</v>
      </c>
      <c r="P3764" s="5">
        <f t="shared" si="233"/>
        <v>47.428571428571431</v>
      </c>
      <c r="Q3764" t="s">
        <v>8318</v>
      </c>
      <c r="R3764" t="s">
        <v>8360</v>
      </c>
      <c r="S3764" s="6">
        <f t="shared" si="234"/>
        <v>42193.813530092593</v>
      </c>
      <c r="T3764" s="7">
        <f t="shared" si="235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8304</v>
      </c>
      <c r="O3765" s="8">
        <f t="shared" si="232"/>
        <v>1</v>
      </c>
      <c r="P3765" s="5">
        <f t="shared" si="233"/>
        <v>64.935064935064929</v>
      </c>
      <c r="Q3765" t="s">
        <v>8318</v>
      </c>
      <c r="R3765" t="s">
        <v>8360</v>
      </c>
      <c r="S3765" s="6">
        <f t="shared" si="234"/>
        <v>42065.750300925924</v>
      </c>
      <c r="T3765" s="7">
        <f t="shared" si="235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8304</v>
      </c>
      <c r="O3766" s="8">
        <f t="shared" si="232"/>
        <v>1</v>
      </c>
      <c r="P3766" s="5">
        <f t="shared" si="233"/>
        <v>55.555555555555557</v>
      </c>
      <c r="Q3766" t="s">
        <v>8318</v>
      </c>
      <c r="R3766" t="s">
        <v>8360</v>
      </c>
      <c r="S3766" s="6">
        <f t="shared" si="234"/>
        <v>42499.842962962968</v>
      </c>
      <c r="T3766" s="7">
        <f t="shared" si="235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8304</v>
      </c>
      <c r="O3767" s="8">
        <f t="shared" si="232"/>
        <v>0.88139007806597836</v>
      </c>
      <c r="P3767" s="5">
        <f t="shared" si="233"/>
        <v>74.224299065420567</v>
      </c>
      <c r="Q3767" t="s">
        <v>8318</v>
      </c>
      <c r="R3767" t="s">
        <v>8360</v>
      </c>
      <c r="S3767" s="6">
        <f t="shared" si="234"/>
        <v>41820.776412037041</v>
      </c>
      <c r="T3767" s="7">
        <f t="shared" si="235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8304</v>
      </c>
      <c r="O3768" s="8">
        <f t="shared" si="232"/>
        <v>0.97418317176505431</v>
      </c>
      <c r="P3768" s="5">
        <f t="shared" si="233"/>
        <v>106.9271875</v>
      </c>
      <c r="Q3768" t="s">
        <v>8318</v>
      </c>
      <c r="R3768" t="s">
        <v>8360</v>
      </c>
      <c r="S3768" s="6">
        <f t="shared" si="234"/>
        <v>41788.167187500003</v>
      </c>
      <c r="T3768" s="7">
        <f t="shared" si="235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8304</v>
      </c>
      <c r="O3769" s="8">
        <f t="shared" si="232"/>
        <v>0.85653104925053536</v>
      </c>
      <c r="P3769" s="5">
        <f t="shared" si="233"/>
        <v>41.696428571428569</v>
      </c>
      <c r="Q3769" t="s">
        <v>8318</v>
      </c>
      <c r="R3769" t="s">
        <v>8360</v>
      </c>
      <c r="S3769" s="6">
        <f t="shared" si="234"/>
        <v>42050.019641203704</v>
      </c>
      <c r="T3769" s="7">
        <f t="shared" si="235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8304</v>
      </c>
      <c r="O3770" s="8">
        <f t="shared" si="232"/>
        <v>0.92891263808866942</v>
      </c>
      <c r="P3770" s="5">
        <f t="shared" si="233"/>
        <v>74.243275862068955</v>
      </c>
      <c r="Q3770" t="s">
        <v>8318</v>
      </c>
      <c r="R3770" t="s">
        <v>8360</v>
      </c>
      <c r="S3770" s="6">
        <f t="shared" si="234"/>
        <v>41772.727893518517</v>
      </c>
      <c r="T3770" s="7">
        <f t="shared" si="235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8304</v>
      </c>
      <c r="O3771" s="8">
        <f t="shared" si="232"/>
        <v>1</v>
      </c>
      <c r="P3771" s="5">
        <f t="shared" si="233"/>
        <v>73.333333333333329</v>
      </c>
      <c r="Q3771" t="s">
        <v>8318</v>
      </c>
      <c r="R3771" t="s">
        <v>8360</v>
      </c>
      <c r="S3771" s="6">
        <f t="shared" si="234"/>
        <v>42445.598136574074</v>
      </c>
      <c r="T3771" s="7">
        <f t="shared" si="235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8304</v>
      </c>
      <c r="O3772" s="8">
        <f t="shared" si="232"/>
        <v>1</v>
      </c>
      <c r="P3772" s="5">
        <f t="shared" si="233"/>
        <v>100</v>
      </c>
      <c r="Q3772" t="s">
        <v>8318</v>
      </c>
      <c r="R3772" t="s">
        <v>8360</v>
      </c>
      <c r="S3772" s="6">
        <f t="shared" si="234"/>
        <v>42138.930671296301</v>
      </c>
      <c r="T3772" s="7">
        <f t="shared" si="235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8304</v>
      </c>
      <c r="O3773" s="8">
        <f t="shared" si="232"/>
        <v>0.68493150684931503</v>
      </c>
      <c r="P3773" s="5">
        <f t="shared" si="233"/>
        <v>38.421052631578945</v>
      </c>
      <c r="Q3773" t="s">
        <v>8318</v>
      </c>
      <c r="R3773" t="s">
        <v>8360</v>
      </c>
      <c r="S3773" s="6">
        <f t="shared" si="234"/>
        <v>42493.857083333336</v>
      </c>
      <c r="T3773" s="7">
        <f t="shared" si="235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8304</v>
      </c>
      <c r="O3774" s="8">
        <f t="shared" si="232"/>
        <v>0.90744101633393826</v>
      </c>
      <c r="P3774" s="5">
        <f t="shared" si="233"/>
        <v>166.96969696969697</v>
      </c>
      <c r="Q3774" t="s">
        <v>8318</v>
      </c>
      <c r="R3774" t="s">
        <v>8360</v>
      </c>
      <c r="S3774" s="6">
        <f t="shared" si="234"/>
        <v>42682.616967592592</v>
      </c>
      <c r="T3774" s="7">
        <f t="shared" si="235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8304</v>
      </c>
      <c r="O3775" s="8">
        <f t="shared" si="232"/>
        <v>0.92421441774491686</v>
      </c>
      <c r="P3775" s="5">
        <f t="shared" si="233"/>
        <v>94.912280701754383</v>
      </c>
      <c r="Q3775" t="s">
        <v>8318</v>
      </c>
      <c r="R3775" t="s">
        <v>8360</v>
      </c>
      <c r="S3775" s="6">
        <f t="shared" si="234"/>
        <v>42656.005173611105</v>
      </c>
      <c r="T3775" s="7">
        <f t="shared" si="235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8304</v>
      </c>
      <c r="O3776" s="8">
        <f t="shared" si="232"/>
        <v>1</v>
      </c>
      <c r="P3776" s="5">
        <f t="shared" si="233"/>
        <v>100</v>
      </c>
      <c r="Q3776" t="s">
        <v>8318</v>
      </c>
      <c r="R3776" t="s">
        <v>8360</v>
      </c>
      <c r="S3776" s="6">
        <f t="shared" si="234"/>
        <v>42087.792303240742</v>
      </c>
      <c r="T3776" s="7">
        <f t="shared" si="235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8304</v>
      </c>
      <c r="O3777" s="8">
        <f t="shared" si="232"/>
        <v>0.99750623441396513</v>
      </c>
      <c r="P3777" s="5">
        <f t="shared" si="233"/>
        <v>143.21428571428572</v>
      </c>
      <c r="Q3777" t="s">
        <v>8318</v>
      </c>
      <c r="R3777" t="s">
        <v>8360</v>
      </c>
      <c r="S3777" s="6">
        <f t="shared" si="234"/>
        <v>42075.942627314813</v>
      </c>
      <c r="T3777" s="7">
        <f t="shared" si="235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8304</v>
      </c>
      <c r="O3778" s="8">
        <f t="shared" si="232"/>
        <v>0.93709734098629494</v>
      </c>
      <c r="P3778" s="5">
        <f t="shared" si="233"/>
        <v>90.819148936170208</v>
      </c>
      <c r="Q3778" t="s">
        <v>8318</v>
      </c>
      <c r="R3778" t="s">
        <v>8360</v>
      </c>
      <c r="S3778" s="6">
        <f t="shared" si="234"/>
        <v>41814.367800925924</v>
      </c>
      <c r="T3778" s="7">
        <f t="shared" si="235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8304</v>
      </c>
      <c r="O3779" s="8">
        <f t="shared" ref="O3779:O3842" si="236">D3779/E3779</f>
        <v>0.6983240223463687</v>
      </c>
      <c r="P3779" s="5">
        <f t="shared" ref="P3779:P3842" si="237">E3779/L3779</f>
        <v>48.542372881355931</v>
      </c>
      <c r="Q3779" t="s">
        <v>8318</v>
      </c>
      <c r="R3779" t="s">
        <v>8360</v>
      </c>
      <c r="S3779" s="6">
        <f t="shared" ref="S3779:S3842" si="238">(((J3779/60)/60)/24)+DATE(1970,1,1)</f>
        <v>41887.111354166671</v>
      </c>
      <c r="T3779" s="7">
        <f t="shared" ref="T3779:T3842" si="239">(((I3779/60)/60)/24)+DATE(1970,1,1)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8304</v>
      </c>
      <c r="O3780" s="8">
        <f t="shared" si="236"/>
        <v>0.95200317334391116</v>
      </c>
      <c r="P3780" s="5">
        <f t="shared" si="237"/>
        <v>70.027777777777771</v>
      </c>
      <c r="Q3780" t="s">
        <v>8318</v>
      </c>
      <c r="R3780" t="s">
        <v>8360</v>
      </c>
      <c r="S3780" s="6">
        <f t="shared" si="238"/>
        <v>41989.819212962961</v>
      </c>
      <c r="T3780" s="7">
        <f t="shared" si="23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8304</v>
      </c>
      <c r="O3781" s="8">
        <f t="shared" si="236"/>
        <v>0.96172340834775916</v>
      </c>
      <c r="P3781" s="5">
        <f t="shared" si="237"/>
        <v>135.62608695652173</v>
      </c>
      <c r="Q3781" t="s">
        <v>8318</v>
      </c>
      <c r="R3781" t="s">
        <v>8360</v>
      </c>
      <c r="S3781" s="6">
        <f t="shared" si="238"/>
        <v>42425.735416666663</v>
      </c>
      <c r="T3781" s="7">
        <f t="shared" si="239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8304</v>
      </c>
      <c r="O3782" s="8">
        <f t="shared" si="236"/>
        <v>0.83333333333333337</v>
      </c>
      <c r="P3782" s="5">
        <f t="shared" si="237"/>
        <v>100</v>
      </c>
      <c r="Q3782" t="s">
        <v>8318</v>
      </c>
      <c r="R3782" t="s">
        <v>8360</v>
      </c>
      <c r="S3782" s="6">
        <f t="shared" si="238"/>
        <v>42166.219733796301</v>
      </c>
      <c r="T3782" s="7">
        <f t="shared" si="239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8304</v>
      </c>
      <c r="O3783" s="8">
        <f t="shared" si="236"/>
        <v>0.91185410334346506</v>
      </c>
      <c r="P3783" s="5">
        <f t="shared" si="237"/>
        <v>94.90384615384616</v>
      </c>
      <c r="Q3783" t="s">
        <v>8318</v>
      </c>
      <c r="R3783" t="s">
        <v>8360</v>
      </c>
      <c r="S3783" s="6">
        <f t="shared" si="238"/>
        <v>41865.882928240739</v>
      </c>
      <c r="T3783" s="7">
        <f t="shared" si="23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8304</v>
      </c>
      <c r="O3784" s="8">
        <f t="shared" si="236"/>
        <v>0.98280098280098283</v>
      </c>
      <c r="P3784" s="5">
        <f t="shared" si="237"/>
        <v>75.370370370370367</v>
      </c>
      <c r="Q3784" t="s">
        <v>8318</v>
      </c>
      <c r="R3784" t="s">
        <v>8360</v>
      </c>
      <c r="S3784" s="6">
        <f t="shared" si="238"/>
        <v>42546.862233796302</v>
      </c>
      <c r="T3784" s="7">
        <f t="shared" si="23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8304</v>
      </c>
      <c r="O3785" s="8">
        <f t="shared" si="236"/>
        <v>0.77569489334195219</v>
      </c>
      <c r="P3785" s="5">
        <f t="shared" si="237"/>
        <v>64.458333333333329</v>
      </c>
      <c r="Q3785" t="s">
        <v>8318</v>
      </c>
      <c r="R3785" t="s">
        <v>8360</v>
      </c>
      <c r="S3785" s="6">
        <f t="shared" si="238"/>
        <v>42420.140277777777</v>
      </c>
      <c r="T3785" s="7">
        <f t="shared" si="23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8304</v>
      </c>
      <c r="O3786" s="8">
        <f t="shared" si="236"/>
        <v>0.86956521739130432</v>
      </c>
      <c r="P3786" s="5">
        <f t="shared" si="237"/>
        <v>115</v>
      </c>
      <c r="Q3786" t="s">
        <v>8318</v>
      </c>
      <c r="R3786" t="s">
        <v>8360</v>
      </c>
      <c r="S3786" s="6">
        <f t="shared" si="238"/>
        <v>42531.980694444443</v>
      </c>
      <c r="T3786" s="7">
        <f t="shared" si="23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8304</v>
      </c>
      <c r="O3787" s="8">
        <f t="shared" si="236"/>
        <v>0.66334991708126034</v>
      </c>
      <c r="P3787" s="5">
        <f t="shared" si="237"/>
        <v>100.5</v>
      </c>
      <c r="Q3787" t="s">
        <v>8318</v>
      </c>
      <c r="R3787" t="s">
        <v>8360</v>
      </c>
      <c r="S3787" s="6">
        <f t="shared" si="238"/>
        <v>42548.63853009259</v>
      </c>
      <c r="T3787" s="7">
        <f t="shared" si="23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8304</v>
      </c>
      <c r="O3788" s="8">
        <f t="shared" si="236"/>
        <v>0.9011715229798738</v>
      </c>
      <c r="P3788" s="5">
        <f t="shared" si="237"/>
        <v>93.774647887323937</v>
      </c>
      <c r="Q3788" t="s">
        <v>8318</v>
      </c>
      <c r="R3788" t="s">
        <v>8360</v>
      </c>
      <c r="S3788" s="6">
        <f t="shared" si="238"/>
        <v>42487.037905092591</v>
      </c>
      <c r="T3788" s="7">
        <f t="shared" si="23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8304</v>
      </c>
      <c r="O3789" s="8">
        <f t="shared" si="236"/>
        <v>0.9971509971509972</v>
      </c>
      <c r="P3789" s="5">
        <f t="shared" si="237"/>
        <v>35.1</v>
      </c>
      <c r="Q3789" t="s">
        <v>8318</v>
      </c>
      <c r="R3789" t="s">
        <v>8360</v>
      </c>
      <c r="S3789" s="6">
        <f t="shared" si="238"/>
        <v>42167.534791666665</v>
      </c>
      <c r="T3789" s="7">
        <f t="shared" si="23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8304</v>
      </c>
      <c r="O3790" s="8">
        <f t="shared" si="236"/>
        <v>150</v>
      </c>
      <c r="P3790" s="5">
        <f t="shared" si="237"/>
        <v>500</v>
      </c>
      <c r="Q3790" t="s">
        <v>8318</v>
      </c>
      <c r="R3790" t="s">
        <v>8360</v>
      </c>
      <c r="S3790" s="6">
        <f t="shared" si="238"/>
        <v>42333.695821759262</v>
      </c>
      <c r="T3790" s="7">
        <f t="shared" si="23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8304</v>
      </c>
      <c r="O3791" s="8">
        <f t="shared" si="236"/>
        <v>30.603448275862068</v>
      </c>
      <c r="P3791" s="5">
        <f t="shared" si="237"/>
        <v>29</v>
      </c>
      <c r="Q3791" t="s">
        <v>8318</v>
      </c>
      <c r="R3791" t="s">
        <v>8360</v>
      </c>
      <c r="S3791" s="6">
        <f t="shared" si="238"/>
        <v>42138.798819444448</v>
      </c>
      <c r="T3791" s="7">
        <f t="shared" si="23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8304</v>
      </c>
      <c r="O3792" s="8" t="e">
        <f t="shared" si="236"/>
        <v>#DIV/0!</v>
      </c>
      <c r="P3792" s="5" t="e">
        <f t="shared" si="237"/>
        <v>#DIV/0!</v>
      </c>
      <c r="Q3792" t="s">
        <v>8318</v>
      </c>
      <c r="R3792" t="s">
        <v>8360</v>
      </c>
      <c r="S3792" s="6">
        <f t="shared" si="238"/>
        <v>42666.666932870372</v>
      </c>
      <c r="T3792" s="7">
        <f t="shared" si="23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8304</v>
      </c>
      <c r="O3793" s="8" t="e">
        <f t="shared" si="236"/>
        <v>#DIV/0!</v>
      </c>
      <c r="P3793" s="5" t="e">
        <f t="shared" si="237"/>
        <v>#DIV/0!</v>
      </c>
      <c r="Q3793" t="s">
        <v>8318</v>
      </c>
      <c r="R3793" t="s">
        <v>8360</v>
      </c>
      <c r="S3793" s="6">
        <f t="shared" si="238"/>
        <v>41766.692037037035</v>
      </c>
      <c r="T3793" s="7">
        <f t="shared" si="23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8304</v>
      </c>
      <c r="O3794" s="8">
        <f t="shared" si="236"/>
        <v>357.14285714285717</v>
      </c>
      <c r="P3794" s="5">
        <f t="shared" si="237"/>
        <v>17.5</v>
      </c>
      <c r="Q3794" t="s">
        <v>8318</v>
      </c>
      <c r="R3794" t="s">
        <v>8360</v>
      </c>
      <c r="S3794" s="6">
        <f t="shared" si="238"/>
        <v>42170.447013888886</v>
      </c>
      <c r="T3794" s="7">
        <f t="shared" si="23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8304</v>
      </c>
      <c r="O3795" s="8">
        <f t="shared" si="236"/>
        <v>1.6762452107279693</v>
      </c>
      <c r="P3795" s="5">
        <f t="shared" si="237"/>
        <v>174</v>
      </c>
      <c r="Q3795" t="s">
        <v>8318</v>
      </c>
      <c r="R3795" t="s">
        <v>8360</v>
      </c>
      <c r="S3795" s="6">
        <f t="shared" si="238"/>
        <v>41968.938993055555</v>
      </c>
      <c r="T3795" s="7">
        <f t="shared" si="23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8304</v>
      </c>
      <c r="O3796" s="8">
        <f t="shared" si="236"/>
        <v>100</v>
      </c>
      <c r="P3796" s="5">
        <f t="shared" si="237"/>
        <v>50</v>
      </c>
      <c r="Q3796" t="s">
        <v>8318</v>
      </c>
      <c r="R3796" t="s">
        <v>8360</v>
      </c>
      <c r="S3796" s="6">
        <f t="shared" si="238"/>
        <v>42132.58048611111</v>
      </c>
      <c r="T3796" s="7">
        <f t="shared" si="23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8304</v>
      </c>
      <c r="O3797" s="8">
        <f t="shared" si="236"/>
        <v>60</v>
      </c>
      <c r="P3797" s="5">
        <f t="shared" si="237"/>
        <v>5</v>
      </c>
      <c r="Q3797" t="s">
        <v>8318</v>
      </c>
      <c r="R3797" t="s">
        <v>8360</v>
      </c>
      <c r="S3797" s="6">
        <f t="shared" si="238"/>
        <v>42201.436226851853</v>
      </c>
      <c r="T3797" s="7">
        <f t="shared" si="23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8304</v>
      </c>
      <c r="O3798" s="8">
        <f t="shared" si="236"/>
        <v>22500</v>
      </c>
      <c r="P3798" s="5">
        <f t="shared" si="237"/>
        <v>1</v>
      </c>
      <c r="Q3798" t="s">
        <v>8318</v>
      </c>
      <c r="R3798" t="s">
        <v>8360</v>
      </c>
      <c r="S3798" s="6">
        <f t="shared" si="238"/>
        <v>42689.029583333337</v>
      </c>
      <c r="T3798" s="7">
        <f t="shared" si="23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8304</v>
      </c>
      <c r="O3799" s="8">
        <f t="shared" si="236"/>
        <v>1.1152416356877324</v>
      </c>
      <c r="P3799" s="5">
        <f t="shared" si="237"/>
        <v>145.40540540540542</v>
      </c>
      <c r="Q3799" t="s">
        <v>8318</v>
      </c>
      <c r="R3799" t="s">
        <v>8360</v>
      </c>
      <c r="S3799" s="6">
        <f t="shared" si="238"/>
        <v>42084.881539351853</v>
      </c>
      <c r="T3799" s="7">
        <f t="shared" si="23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8304</v>
      </c>
      <c r="O3800" s="8">
        <f t="shared" si="236"/>
        <v>68.292682926829272</v>
      </c>
      <c r="P3800" s="5">
        <f t="shared" si="237"/>
        <v>205</v>
      </c>
      <c r="Q3800" t="s">
        <v>8318</v>
      </c>
      <c r="R3800" t="s">
        <v>8360</v>
      </c>
      <c r="S3800" s="6">
        <f t="shared" si="238"/>
        <v>41831.722777777781</v>
      </c>
      <c r="T3800" s="7">
        <f t="shared" si="239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8304</v>
      </c>
      <c r="O3801" s="8">
        <f t="shared" si="236"/>
        <v>24.875621890547265</v>
      </c>
      <c r="P3801" s="5">
        <f t="shared" si="237"/>
        <v>100.5</v>
      </c>
      <c r="Q3801" t="s">
        <v>8318</v>
      </c>
      <c r="R3801" t="s">
        <v>8360</v>
      </c>
      <c r="S3801" s="6">
        <f t="shared" si="238"/>
        <v>42410.93105324074</v>
      </c>
      <c r="T3801" s="7">
        <f t="shared" si="23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8304</v>
      </c>
      <c r="O3802" s="8">
        <f t="shared" si="236"/>
        <v>24.971623155505107</v>
      </c>
      <c r="P3802" s="5">
        <f t="shared" si="237"/>
        <v>55.0625</v>
      </c>
      <c r="Q3802" t="s">
        <v>8318</v>
      </c>
      <c r="R3802" t="s">
        <v>8360</v>
      </c>
      <c r="S3802" s="6">
        <f t="shared" si="238"/>
        <v>41982.737071759257</v>
      </c>
      <c r="T3802" s="7">
        <f t="shared" si="23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8304</v>
      </c>
      <c r="O3803" s="8">
        <f t="shared" si="236"/>
        <v>11.737089201877934</v>
      </c>
      <c r="P3803" s="5">
        <f t="shared" si="237"/>
        <v>47.333333333333336</v>
      </c>
      <c r="Q3803" t="s">
        <v>8318</v>
      </c>
      <c r="R3803" t="s">
        <v>8360</v>
      </c>
      <c r="S3803" s="6">
        <f t="shared" si="238"/>
        <v>41975.676111111112</v>
      </c>
      <c r="T3803" s="7">
        <f t="shared" si="23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8304</v>
      </c>
      <c r="O3804" s="8" t="e">
        <f t="shared" si="236"/>
        <v>#DIV/0!</v>
      </c>
      <c r="P3804" s="5" t="e">
        <f t="shared" si="237"/>
        <v>#DIV/0!</v>
      </c>
      <c r="Q3804" t="s">
        <v>8318</v>
      </c>
      <c r="R3804" t="s">
        <v>8360</v>
      </c>
      <c r="S3804" s="6">
        <f t="shared" si="238"/>
        <v>42269.126226851848</v>
      </c>
      <c r="T3804" s="7">
        <f t="shared" si="23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8304</v>
      </c>
      <c r="O3805" s="8">
        <f t="shared" si="236"/>
        <v>5.0890585241730282</v>
      </c>
      <c r="P3805" s="5">
        <f t="shared" si="237"/>
        <v>58.95</v>
      </c>
      <c r="Q3805" t="s">
        <v>8318</v>
      </c>
      <c r="R3805" t="s">
        <v>8360</v>
      </c>
      <c r="S3805" s="6">
        <f t="shared" si="238"/>
        <v>42403.971851851849</v>
      </c>
      <c r="T3805" s="7">
        <f t="shared" si="23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8304</v>
      </c>
      <c r="O3806" s="8" t="e">
        <f t="shared" si="236"/>
        <v>#DIV/0!</v>
      </c>
      <c r="P3806" s="5" t="e">
        <f t="shared" si="237"/>
        <v>#DIV/0!</v>
      </c>
      <c r="Q3806" t="s">
        <v>8318</v>
      </c>
      <c r="R3806" t="s">
        <v>8360</v>
      </c>
      <c r="S3806" s="6">
        <f t="shared" si="238"/>
        <v>42527.00953703704</v>
      </c>
      <c r="T3806" s="7">
        <f t="shared" si="23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8304</v>
      </c>
      <c r="O3807" s="8">
        <f t="shared" si="236"/>
        <v>50000</v>
      </c>
      <c r="P3807" s="5">
        <f t="shared" si="237"/>
        <v>1.5</v>
      </c>
      <c r="Q3807" t="s">
        <v>8318</v>
      </c>
      <c r="R3807" t="s">
        <v>8360</v>
      </c>
      <c r="S3807" s="6">
        <f t="shared" si="238"/>
        <v>41849.887037037035</v>
      </c>
      <c r="T3807" s="7">
        <f t="shared" si="23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8304</v>
      </c>
      <c r="O3808" s="8">
        <f t="shared" si="236"/>
        <v>1500</v>
      </c>
      <c r="P3808" s="5">
        <f t="shared" si="237"/>
        <v>5</v>
      </c>
      <c r="Q3808" t="s">
        <v>8318</v>
      </c>
      <c r="R3808" t="s">
        <v>8360</v>
      </c>
      <c r="S3808" s="6">
        <f t="shared" si="238"/>
        <v>41799.259039351848</v>
      </c>
      <c r="T3808" s="7">
        <f t="shared" si="23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8304</v>
      </c>
      <c r="O3809" s="8">
        <f t="shared" si="236"/>
        <v>3.2967032967032965</v>
      </c>
      <c r="P3809" s="5">
        <f t="shared" si="237"/>
        <v>50.555555555555557</v>
      </c>
      <c r="Q3809" t="s">
        <v>8318</v>
      </c>
      <c r="R3809" t="s">
        <v>8360</v>
      </c>
      <c r="S3809" s="6">
        <f t="shared" si="238"/>
        <v>42090.909016203703</v>
      </c>
      <c r="T3809" s="7">
        <f t="shared" si="23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8270</v>
      </c>
      <c r="O3810" s="8">
        <f t="shared" si="236"/>
        <v>1</v>
      </c>
      <c r="P3810" s="5">
        <f t="shared" si="237"/>
        <v>41.666666666666664</v>
      </c>
      <c r="Q3810" t="s">
        <v>8318</v>
      </c>
      <c r="R3810" t="s">
        <v>8319</v>
      </c>
      <c r="S3810" s="6">
        <f t="shared" si="238"/>
        <v>42059.453923611116</v>
      </c>
      <c r="T3810" s="7">
        <f t="shared" si="23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8270</v>
      </c>
      <c r="O3811" s="8">
        <f t="shared" si="236"/>
        <v>0.98765432098765427</v>
      </c>
      <c r="P3811" s="5">
        <f t="shared" si="237"/>
        <v>53.289473684210527</v>
      </c>
      <c r="Q3811" t="s">
        <v>8318</v>
      </c>
      <c r="R3811" t="s">
        <v>8319</v>
      </c>
      <c r="S3811" s="6">
        <f t="shared" si="238"/>
        <v>41800.526701388888</v>
      </c>
      <c r="T3811" s="7">
        <f t="shared" si="23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8270</v>
      </c>
      <c r="O3812" s="8">
        <f t="shared" si="236"/>
        <v>0.8214676889375685</v>
      </c>
      <c r="P3812" s="5">
        <f t="shared" si="237"/>
        <v>70.230769230769226</v>
      </c>
      <c r="Q3812" t="s">
        <v>8318</v>
      </c>
      <c r="R3812" t="s">
        <v>8319</v>
      </c>
      <c r="S3812" s="6">
        <f t="shared" si="238"/>
        <v>42054.849050925928</v>
      </c>
      <c r="T3812" s="7">
        <f t="shared" si="23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8270</v>
      </c>
      <c r="O3813" s="8">
        <f t="shared" si="236"/>
        <v>0.30303030303030304</v>
      </c>
      <c r="P3813" s="5">
        <f t="shared" si="237"/>
        <v>43.421052631578945</v>
      </c>
      <c r="Q3813" t="s">
        <v>8318</v>
      </c>
      <c r="R3813" t="s">
        <v>8319</v>
      </c>
      <c r="S3813" s="6">
        <f t="shared" si="238"/>
        <v>42487.62700231481</v>
      </c>
      <c r="T3813" s="7">
        <f t="shared" si="23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8270</v>
      </c>
      <c r="O3814" s="8">
        <f t="shared" si="236"/>
        <v>0.91282519397535367</v>
      </c>
      <c r="P3814" s="5">
        <f t="shared" si="237"/>
        <v>199.18181818181819</v>
      </c>
      <c r="Q3814" t="s">
        <v>8318</v>
      </c>
      <c r="R3814" t="s">
        <v>8319</v>
      </c>
      <c r="S3814" s="6">
        <f t="shared" si="238"/>
        <v>42109.751250000001</v>
      </c>
      <c r="T3814" s="7">
        <f t="shared" si="23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8270</v>
      </c>
      <c r="O3815" s="8">
        <f t="shared" si="236"/>
        <v>0.99057071023919929</v>
      </c>
      <c r="P3815" s="5">
        <f t="shared" si="237"/>
        <v>78.518148148148143</v>
      </c>
      <c r="Q3815" t="s">
        <v>8318</v>
      </c>
      <c r="R3815" t="s">
        <v>8319</v>
      </c>
      <c r="S3815" s="6">
        <f t="shared" si="238"/>
        <v>42497.275706018518</v>
      </c>
      <c r="T3815" s="7">
        <f t="shared" si="23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8270</v>
      </c>
      <c r="O3816" s="8">
        <f t="shared" si="236"/>
        <v>0.71360608943862991</v>
      </c>
      <c r="P3816" s="5">
        <f t="shared" si="237"/>
        <v>61.823529411764703</v>
      </c>
      <c r="Q3816" t="s">
        <v>8318</v>
      </c>
      <c r="R3816" t="s">
        <v>8319</v>
      </c>
      <c r="S3816" s="6">
        <f t="shared" si="238"/>
        <v>42058.904074074075</v>
      </c>
      <c r="T3816" s="7">
        <f t="shared" si="23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8270</v>
      </c>
      <c r="O3817" s="8">
        <f t="shared" si="236"/>
        <v>0.99999000009999905</v>
      </c>
      <c r="P3817" s="5">
        <f t="shared" si="237"/>
        <v>50.000500000000002</v>
      </c>
      <c r="Q3817" t="s">
        <v>8318</v>
      </c>
      <c r="R3817" t="s">
        <v>8319</v>
      </c>
      <c r="S3817" s="6">
        <f t="shared" si="238"/>
        <v>42207.259918981479</v>
      </c>
      <c r="T3817" s="7">
        <f t="shared" si="23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8270</v>
      </c>
      <c r="O3818" s="8">
        <f t="shared" si="236"/>
        <v>0.83865881682014121</v>
      </c>
      <c r="P3818" s="5">
        <f t="shared" si="237"/>
        <v>48.339729729729726</v>
      </c>
      <c r="Q3818" t="s">
        <v>8318</v>
      </c>
      <c r="R3818" t="s">
        <v>8319</v>
      </c>
      <c r="S3818" s="6">
        <f t="shared" si="238"/>
        <v>41807.690081018518</v>
      </c>
      <c r="T3818" s="7">
        <f t="shared" si="23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8270</v>
      </c>
      <c r="O3819" s="8">
        <f t="shared" si="236"/>
        <v>0.93240093240093236</v>
      </c>
      <c r="P3819" s="5">
        <f t="shared" si="237"/>
        <v>107.25</v>
      </c>
      <c r="Q3819" t="s">
        <v>8318</v>
      </c>
      <c r="R3819" t="s">
        <v>8319</v>
      </c>
      <c r="S3819" s="6">
        <f t="shared" si="238"/>
        <v>42284.69694444444</v>
      </c>
      <c r="T3819" s="7">
        <f t="shared" si="23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8270</v>
      </c>
      <c r="O3820" s="8">
        <f t="shared" si="236"/>
        <v>0.43859649122807015</v>
      </c>
      <c r="P3820" s="5">
        <f t="shared" si="237"/>
        <v>57</v>
      </c>
      <c r="Q3820" t="s">
        <v>8318</v>
      </c>
      <c r="R3820" t="s">
        <v>8319</v>
      </c>
      <c r="S3820" s="6">
        <f t="shared" si="238"/>
        <v>42045.84238425926</v>
      </c>
      <c r="T3820" s="7">
        <f t="shared" si="23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8270</v>
      </c>
      <c r="O3821" s="8">
        <f t="shared" si="236"/>
        <v>0.93984962406015038</v>
      </c>
      <c r="P3821" s="5">
        <f t="shared" si="237"/>
        <v>40.92307692307692</v>
      </c>
      <c r="Q3821" t="s">
        <v>8318</v>
      </c>
      <c r="R3821" t="s">
        <v>8319</v>
      </c>
      <c r="S3821" s="6">
        <f t="shared" si="238"/>
        <v>42184.209537037037</v>
      </c>
      <c r="T3821" s="7">
        <f t="shared" si="23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8270</v>
      </c>
      <c r="O3822" s="8">
        <f t="shared" si="236"/>
        <v>0.69767441860465118</v>
      </c>
      <c r="P3822" s="5">
        <f t="shared" si="237"/>
        <v>21.5</v>
      </c>
      <c r="Q3822" t="s">
        <v>8318</v>
      </c>
      <c r="R3822" t="s">
        <v>8319</v>
      </c>
      <c r="S3822" s="6">
        <f t="shared" si="238"/>
        <v>42160.651817129634</v>
      </c>
      <c r="T3822" s="7">
        <f t="shared" si="23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8270</v>
      </c>
      <c r="O3823" s="8">
        <f t="shared" si="236"/>
        <v>0.95654550423613005</v>
      </c>
      <c r="P3823" s="5">
        <f t="shared" si="237"/>
        <v>79.543478260869563</v>
      </c>
      <c r="Q3823" t="s">
        <v>8318</v>
      </c>
      <c r="R3823" t="s">
        <v>8319</v>
      </c>
      <c r="S3823" s="6">
        <f t="shared" si="238"/>
        <v>42341.180636574078</v>
      </c>
      <c r="T3823" s="7">
        <f t="shared" si="23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8270</v>
      </c>
      <c r="O3824" s="8">
        <f t="shared" si="236"/>
        <v>0.90892564988183966</v>
      </c>
      <c r="P3824" s="5">
        <f t="shared" si="237"/>
        <v>72.381578947368425</v>
      </c>
      <c r="Q3824" t="s">
        <v>8318</v>
      </c>
      <c r="R3824" t="s">
        <v>8319</v>
      </c>
      <c r="S3824" s="6">
        <f t="shared" si="238"/>
        <v>42329.838159722218</v>
      </c>
      <c r="T3824" s="7">
        <f t="shared" si="23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8270</v>
      </c>
      <c r="O3825" s="8">
        <f t="shared" si="236"/>
        <v>0.94339622641509435</v>
      </c>
      <c r="P3825" s="5">
        <f t="shared" si="237"/>
        <v>64.634146341463421</v>
      </c>
      <c r="Q3825" t="s">
        <v>8318</v>
      </c>
      <c r="R3825" t="s">
        <v>8319</v>
      </c>
      <c r="S3825" s="6">
        <f t="shared" si="238"/>
        <v>42170.910231481481</v>
      </c>
      <c r="T3825" s="7">
        <f t="shared" si="23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8270</v>
      </c>
      <c r="O3826" s="8">
        <f t="shared" si="236"/>
        <v>0.92592592592592593</v>
      </c>
      <c r="P3826" s="5">
        <f t="shared" si="237"/>
        <v>38.571428571428569</v>
      </c>
      <c r="Q3826" t="s">
        <v>8318</v>
      </c>
      <c r="R3826" t="s">
        <v>8319</v>
      </c>
      <c r="S3826" s="6">
        <f t="shared" si="238"/>
        <v>42571.626192129625</v>
      </c>
      <c r="T3826" s="7">
        <f t="shared" si="23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8270</v>
      </c>
      <c r="O3827" s="8">
        <f t="shared" si="236"/>
        <v>0.94858660595712385</v>
      </c>
      <c r="P3827" s="5">
        <f t="shared" si="237"/>
        <v>107.57142857142857</v>
      </c>
      <c r="Q3827" t="s">
        <v>8318</v>
      </c>
      <c r="R3827" t="s">
        <v>8319</v>
      </c>
      <c r="S3827" s="6">
        <f t="shared" si="238"/>
        <v>42151.069606481484</v>
      </c>
      <c r="T3827" s="7">
        <f t="shared" si="23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8270</v>
      </c>
      <c r="O3828" s="8">
        <f t="shared" si="236"/>
        <v>0.83916083916083917</v>
      </c>
      <c r="P3828" s="5">
        <f t="shared" si="237"/>
        <v>27.5</v>
      </c>
      <c r="Q3828" t="s">
        <v>8318</v>
      </c>
      <c r="R3828" t="s">
        <v>8319</v>
      </c>
      <c r="S3828" s="6">
        <f t="shared" si="238"/>
        <v>42101.423541666663</v>
      </c>
      <c r="T3828" s="7">
        <f t="shared" si="23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8270</v>
      </c>
      <c r="O3829" s="8">
        <f t="shared" si="236"/>
        <v>0.65502183406113534</v>
      </c>
      <c r="P3829" s="5">
        <f t="shared" si="237"/>
        <v>70.461538461538467</v>
      </c>
      <c r="Q3829" t="s">
        <v>8318</v>
      </c>
      <c r="R3829" t="s">
        <v>8319</v>
      </c>
      <c r="S3829" s="6">
        <f t="shared" si="238"/>
        <v>42034.928252314814</v>
      </c>
      <c r="T3829" s="7">
        <f t="shared" si="23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8270</v>
      </c>
      <c r="O3830" s="8">
        <f t="shared" si="236"/>
        <v>1</v>
      </c>
      <c r="P3830" s="5">
        <f t="shared" si="237"/>
        <v>178.57142857142858</v>
      </c>
      <c r="Q3830" t="s">
        <v>8318</v>
      </c>
      <c r="R3830" t="s">
        <v>8319</v>
      </c>
      <c r="S3830" s="6">
        <f t="shared" si="238"/>
        <v>41944.527627314819</v>
      </c>
      <c r="T3830" s="7">
        <f t="shared" si="239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8270</v>
      </c>
      <c r="O3831" s="8">
        <f t="shared" si="236"/>
        <v>0.99800399201596801</v>
      </c>
      <c r="P3831" s="5">
        <f t="shared" si="237"/>
        <v>62.625</v>
      </c>
      <c r="Q3831" t="s">
        <v>8318</v>
      </c>
      <c r="R3831" t="s">
        <v>8319</v>
      </c>
      <c r="S3831" s="6">
        <f t="shared" si="238"/>
        <v>42593.865405092598</v>
      </c>
      <c r="T3831" s="7">
        <f t="shared" si="23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8270</v>
      </c>
      <c r="O3832" s="8">
        <f t="shared" si="236"/>
        <v>0.44444444444444442</v>
      </c>
      <c r="P3832" s="5">
        <f t="shared" si="237"/>
        <v>75</v>
      </c>
      <c r="Q3832" t="s">
        <v>8318</v>
      </c>
      <c r="R3832" t="s">
        <v>8319</v>
      </c>
      <c r="S3832" s="6">
        <f t="shared" si="238"/>
        <v>42503.740868055553</v>
      </c>
      <c r="T3832" s="7">
        <f t="shared" si="23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8270</v>
      </c>
      <c r="O3833" s="8">
        <f t="shared" si="236"/>
        <v>0.94320046782743205</v>
      </c>
      <c r="P3833" s="5">
        <f t="shared" si="237"/>
        <v>58.901111111111113</v>
      </c>
      <c r="Q3833" t="s">
        <v>8318</v>
      </c>
      <c r="R3833" t="s">
        <v>8319</v>
      </c>
      <c r="S3833" s="6">
        <f t="shared" si="238"/>
        <v>41927.848900462966</v>
      </c>
      <c r="T3833" s="7">
        <f t="shared" si="23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8270</v>
      </c>
      <c r="O3834" s="8">
        <f t="shared" si="236"/>
        <v>0.95541401273885351</v>
      </c>
      <c r="P3834" s="5">
        <f t="shared" si="237"/>
        <v>139.55555555555554</v>
      </c>
      <c r="Q3834" t="s">
        <v>8318</v>
      </c>
      <c r="R3834" t="s">
        <v>8319</v>
      </c>
      <c r="S3834" s="6">
        <f t="shared" si="238"/>
        <v>42375.114988425921</v>
      </c>
      <c r="T3834" s="7">
        <f t="shared" si="23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8270</v>
      </c>
      <c r="O3835" s="8">
        <f t="shared" si="236"/>
        <v>0.8571428571428571</v>
      </c>
      <c r="P3835" s="5">
        <f t="shared" si="237"/>
        <v>70</v>
      </c>
      <c r="Q3835" t="s">
        <v>8318</v>
      </c>
      <c r="R3835" t="s">
        <v>8319</v>
      </c>
      <c r="S3835" s="6">
        <f t="shared" si="238"/>
        <v>41963.872361111105</v>
      </c>
      <c r="T3835" s="7">
        <f t="shared" si="23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8270</v>
      </c>
      <c r="O3836" s="8">
        <f t="shared" si="236"/>
        <v>0.9171507184347294</v>
      </c>
      <c r="P3836" s="5">
        <f t="shared" si="237"/>
        <v>57.385964912280699</v>
      </c>
      <c r="Q3836" t="s">
        <v>8318</v>
      </c>
      <c r="R3836" t="s">
        <v>8319</v>
      </c>
      <c r="S3836" s="6">
        <f t="shared" si="238"/>
        <v>42143.445219907408</v>
      </c>
      <c r="T3836" s="7">
        <f t="shared" si="23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8270</v>
      </c>
      <c r="O3837" s="8">
        <f t="shared" si="236"/>
        <v>0.625</v>
      </c>
      <c r="P3837" s="5">
        <f t="shared" si="237"/>
        <v>40</v>
      </c>
      <c r="Q3837" t="s">
        <v>8318</v>
      </c>
      <c r="R3837" t="s">
        <v>8319</v>
      </c>
      <c r="S3837" s="6">
        <f t="shared" si="238"/>
        <v>42460.94222222222</v>
      </c>
      <c r="T3837" s="7">
        <f t="shared" si="23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8270</v>
      </c>
      <c r="O3838" s="8">
        <f t="shared" si="236"/>
        <v>0.88888888888888884</v>
      </c>
      <c r="P3838" s="5">
        <f t="shared" si="237"/>
        <v>64.285714285714292</v>
      </c>
      <c r="Q3838" t="s">
        <v>8318</v>
      </c>
      <c r="R3838" t="s">
        <v>8319</v>
      </c>
      <c r="S3838" s="6">
        <f t="shared" si="238"/>
        <v>42553.926527777774</v>
      </c>
      <c r="T3838" s="7">
        <f t="shared" si="23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8270</v>
      </c>
      <c r="O3839" s="8">
        <f t="shared" si="236"/>
        <v>0.97943192948090108</v>
      </c>
      <c r="P3839" s="5">
        <f t="shared" si="237"/>
        <v>120.11764705882354</v>
      </c>
      <c r="Q3839" t="s">
        <v>8318</v>
      </c>
      <c r="R3839" t="s">
        <v>8319</v>
      </c>
      <c r="S3839" s="6">
        <f t="shared" si="238"/>
        <v>42152.765717592592</v>
      </c>
      <c r="T3839" s="7">
        <f t="shared" si="23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8270</v>
      </c>
      <c r="O3840" s="8">
        <f t="shared" si="236"/>
        <v>0.99182734269618344</v>
      </c>
      <c r="P3840" s="5">
        <f t="shared" si="237"/>
        <v>1008.24</v>
      </c>
      <c r="Q3840" t="s">
        <v>8318</v>
      </c>
      <c r="R3840" t="s">
        <v>8319</v>
      </c>
      <c r="S3840" s="6">
        <f t="shared" si="238"/>
        <v>42116.710752314815</v>
      </c>
      <c r="T3840" s="7">
        <f t="shared" si="23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8270</v>
      </c>
      <c r="O3841" s="8">
        <f t="shared" si="236"/>
        <v>0.98765432098765427</v>
      </c>
      <c r="P3841" s="5">
        <f t="shared" si="237"/>
        <v>63.28125</v>
      </c>
      <c r="Q3841" t="s">
        <v>8318</v>
      </c>
      <c r="R3841" t="s">
        <v>8319</v>
      </c>
      <c r="S3841" s="6">
        <f t="shared" si="238"/>
        <v>42155.142638888887</v>
      </c>
      <c r="T3841" s="7">
        <f t="shared" si="23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8270</v>
      </c>
      <c r="O3842" s="8">
        <f t="shared" si="236"/>
        <v>1.5384615384615385E-2</v>
      </c>
      <c r="P3842" s="5">
        <f t="shared" si="237"/>
        <v>21.666666666666668</v>
      </c>
      <c r="Q3842" t="s">
        <v>8318</v>
      </c>
      <c r="R3842" t="s">
        <v>8319</v>
      </c>
      <c r="S3842" s="6">
        <f t="shared" si="238"/>
        <v>42432.701724537037</v>
      </c>
      <c r="T3842" s="7">
        <f t="shared" si="239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8270</v>
      </c>
      <c r="O3843" s="8">
        <f t="shared" ref="O3843:O3906" si="240">D3843/E3843</f>
        <v>11.467889908256881</v>
      </c>
      <c r="P3843" s="5">
        <f t="shared" ref="P3843:P3906" si="241">E3843/L3843</f>
        <v>25.647058823529413</v>
      </c>
      <c r="Q3843" t="s">
        <v>8318</v>
      </c>
      <c r="R3843" t="s">
        <v>8319</v>
      </c>
      <c r="S3843" s="6">
        <f t="shared" ref="S3843:S3906" si="242">(((J3843/60)/60)/24)+DATE(1970,1,1)</f>
        <v>41780.785729166666</v>
      </c>
      <c r="T3843" s="7">
        <f t="shared" ref="T3843:T3906" si="243">(((I3843/60)/60)/24)+DATE(1970,1,1)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8270</v>
      </c>
      <c r="O3844" s="8">
        <f t="shared" si="240"/>
        <v>4.557885141294439</v>
      </c>
      <c r="P3844" s="5">
        <f t="shared" si="241"/>
        <v>47.695652173913047</v>
      </c>
      <c r="Q3844" t="s">
        <v>8318</v>
      </c>
      <c r="R3844" t="s">
        <v>8319</v>
      </c>
      <c r="S3844" s="6">
        <f t="shared" si="242"/>
        <v>41740.493657407409</v>
      </c>
      <c r="T3844" s="7">
        <f t="shared" si="243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8270</v>
      </c>
      <c r="O3845" s="8">
        <f t="shared" si="240"/>
        <v>4.694835680751174</v>
      </c>
      <c r="P3845" s="5">
        <f t="shared" si="241"/>
        <v>56.05263157894737</v>
      </c>
      <c r="Q3845" t="s">
        <v>8318</v>
      </c>
      <c r="R3845" t="s">
        <v>8319</v>
      </c>
      <c r="S3845" s="6">
        <f t="shared" si="242"/>
        <v>41766.072500000002</v>
      </c>
      <c r="T3845" s="7">
        <f t="shared" si="243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8270</v>
      </c>
      <c r="O3846" s="8">
        <f t="shared" si="240"/>
        <v>2.4102311854402361</v>
      </c>
      <c r="P3846" s="5">
        <f t="shared" si="241"/>
        <v>81.319999999999993</v>
      </c>
      <c r="Q3846" t="s">
        <v>8318</v>
      </c>
      <c r="R3846" t="s">
        <v>8319</v>
      </c>
      <c r="S3846" s="6">
        <f t="shared" si="242"/>
        <v>41766.617291666669</v>
      </c>
      <c r="T3846" s="7">
        <f t="shared" si="243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8270</v>
      </c>
      <c r="O3847" s="8">
        <f t="shared" si="240"/>
        <v>47.505938242280287</v>
      </c>
      <c r="P3847" s="5">
        <f t="shared" si="241"/>
        <v>70.166666666666671</v>
      </c>
      <c r="Q3847" t="s">
        <v>8318</v>
      </c>
      <c r="R3847" t="s">
        <v>8319</v>
      </c>
      <c r="S3847" s="6">
        <f t="shared" si="242"/>
        <v>42248.627013888887</v>
      </c>
      <c r="T3847" s="7">
        <f t="shared" si="243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8270</v>
      </c>
      <c r="O3848" s="8">
        <f t="shared" si="240"/>
        <v>37.037037037037038</v>
      </c>
      <c r="P3848" s="5">
        <f t="shared" si="241"/>
        <v>23.625</v>
      </c>
      <c r="Q3848" t="s">
        <v>8318</v>
      </c>
      <c r="R3848" t="s">
        <v>8319</v>
      </c>
      <c r="S3848" s="6">
        <f t="shared" si="242"/>
        <v>41885.221550925926</v>
      </c>
      <c r="T3848" s="7">
        <f t="shared" si="243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8270</v>
      </c>
      <c r="O3849" s="8">
        <f t="shared" si="240"/>
        <v>6.1873895109015908</v>
      </c>
      <c r="P3849" s="5">
        <f t="shared" si="241"/>
        <v>188.55555555555554</v>
      </c>
      <c r="Q3849" t="s">
        <v>8318</v>
      </c>
      <c r="R3849" t="s">
        <v>8319</v>
      </c>
      <c r="S3849" s="6">
        <f t="shared" si="242"/>
        <v>42159.224432870367</v>
      </c>
      <c r="T3849" s="7">
        <f t="shared" si="243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8270</v>
      </c>
      <c r="O3850" s="8">
        <f t="shared" si="240"/>
        <v>6.1061531235321747</v>
      </c>
      <c r="P3850" s="5">
        <f t="shared" si="241"/>
        <v>49.511627906976742</v>
      </c>
      <c r="Q3850" t="s">
        <v>8318</v>
      </c>
      <c r="R3850" t="s">
        <v>8319</v>
      </c>
      <c r="S3850" s="6">
        <f t="shared" si="242"/>
        <v>42265.817002314812</v>
      </c>
      <c r="T3850" s="7">
        <f t="shared" si="243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8270</v>
      </c>
      <c r="O3851" s="8">
        <f t="shared" si="240"/>
        <v>14.19782300047326</v>
      </c>
      <c r="P3851" s="5">
        <f t="shared" si="241"/>
        <v>75.464285714285708</v>
      </c>
      <c r="Q3851" t="s">
        <v>8318</v>
      </c>
      <c r="R3851" t="s">
        <v>8319</v>
      </c>
      <c r="S3851" s="6">
        <f t="shared" si="242"/>
        <v>42136.767175925925</v>
      </c>
      <c r="T3851" s="7">
        <f t="shared" si="243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8270</v>
      </c>
      <c r="O3852" s="8">
        <f t="shared" si="240"/>
        <v>26.315789473684209</v>
      </c>
      <c r="P3852" s="5">
        <f t="shared" si="241"/>
        <v>9.5</v>
      </c>
      <c r="Q3852" t="s">
        <v>8318</v>
      </c>
      <c r="R3852" t="s">
        <v>8319</v>
      </c>
      <c r="S3852" s="6">
        <f t="shared" si="242"/>
        <v>41975.124340277776</v>
      </c>
      <c r="T3852" s="7">
        <f t="shared" si="243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8270</v>
      </c>
      <c r="O3853" s="8">
        <f t="shared" si="240"/>
        <v>2.9342723004694835</v>
      </c>
      <c r="P3853" s="5">
        <f t="shared" si="241"/>
        <v>35.5</v>
      </c>
      <c r="Q3853" t="s">
        <v>8318</v>
      </c>
      <c r="R3853" t="s">
        <v>8319</v>
      </c>
      <c r="S3853" s="6">
        <f t="shared" si="242"/>
        <v>42172.439571759256</v>
      </c>
      <c r="T3853" s="7">
        <f t="shared" si="243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8270</v>
      </c>
      <c r="O3854" s="8">
        <f t="shared" si="240"/>
        <v>500</v>
      </c>
      <c r="P3854" s="5">
        <f t="shared" si="241"/>
        <v>10</v>
      </c>
      <c r="Q3854" t="s">
        <v>8318</v>
      </c>
      <c r="R3854" t="s">
        <v>8319</v>
      </c>
      <c r="S3854" s="6">
        <f t="shared" si="242"/>
        <v>42065.190694444449</v>
      </c>
      <c r="T3854" s="7">
        <f t="shared" si="243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8270</v>
      </c>
      <c r="O3855" s="8">
        <f t="shared" si="240"/>
        <v>3846.1538461538462</v>
      </c>
      <c r="P3855" s="5">
        <f t="shared" si="241"/>
        <v>13</v>
      </c>
      <c r="Q3855" t="s">
        <v>8318</v>
      </c>
      <c r="R3855" t="s">
        <v>8319</v>
      </c>
      <c r="S3855" s="6">
        <f t="shared" si="242"/>
        <v>41848.84002314815</v>
      </c>
      <c r="T3855" s="7">
        <f t="shared" si="243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8270</v>
      </c>
      <c r="O3856" s="8">
        <f t="shared" si="240"/>
        <v>6.1521252796420578</v>
      </c>
      <c r="P3856" s="5">
        <f t="shared" si="241"/>
        <v>89.4</v>
      </c>
      <c r="Q3856" t="s">
        <v>8318</v>
      </c>
      <c r="R3856" t="s">
        <v>8319</v>
      </c>
      <c r="S3856" s="6">
        <f t="shared" si="242"/>
        <v>42103.884930555556</v>
      </c>
      <c r="T3856" s="7">
        <f t="shared" si="243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8270</v>
      </c>
      <c r="O3857" s="8">
        <f t="shared" si="240"/>
        <v>40</v>
      </c>
      <c r="P3857" s="5">
        <f t="shared" si="241"/>
        <v>25</v>
      </c>
      <c r="Q3857" t="s">
        <v>8318</v>
      </c>
      <c r="R3857" t="s">
        <v>8319</v>
      </c>
      <c r="S3857" s="6">
        <f t="shared" si="242"/>
        <v>42059.970729166671</v>
      </c>
      <c r="T3857" s="7">
        <f t="shared" si="243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8270</v>
      </c>
      <c r="O3858" s="8">
        <f t="shared" si="240"/>
        <v>5000</v>
      </c>
      <c r="P3858" s="5">
        <f t="shared" si="241"/>
        <v>1</v>
      </c>
      <c r="Q3858" t="s">
        <v>8318</v>
      </c>
      <c r="R3858" t="s">
        <v>8319</v>
      </c>
      <c r="S3858" s="6">
        <f t="shared" si="242"/>
        <v>42041.743090277778</v>
      </c>
      <c r="T3858" s="7">
        <f t="shared" si="243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8270</v>
      </c>
      <c r="O3859" s="8">
        <f t="shared" si="240"/>
        <v>19.23076923076923</v>
      </c>
      <c r="P3859" s="5">
        <f t="shared" si="241"/>
        <v>65</v>
      </c>
      <c r="Q3859" t="s">
        <v>8318</v>
      </c>
      <c r="R3859" t="s">
        <v>8319</v>
      </c>
      <c r="S3859" s="6">
        <f t="shared" si="242"/>
        <v>41829.73715277778</v>
      </c>
      <c r="T3859" s="7">
        <f t="shared" si="243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8270</v>
      </c>
      <c r="O3860" s="8">
        <f t="shared" si="240"/>
        <v>50</v>
      </c>
      <c r="P3860" s="5">
        <f t="shared" si="241"/>
        <v>10</v>
      </c>
      <c r="Q3860" t="s">
        <v>8318</v>
      </c>
      <c r="R3860" t="s">
        <v>8319</v>
      </c>
      <c r="S3860" s="6">
        <f t="shared" si="242"/>
        <v>42128.431064814817</v>
      </c>
      <c r="T3860" s="7">
        <f t="shared" si="243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8270</v>
      </c>
      <c r="O3861" s="8">
        <f t="shared" si="240"/>
        <v>2500</v>
      </c>
      <c r="P3861" s="5">
        <f t="shared" si="241"/>
        <v>1</v>
      </c>
      <c r="Q3861" t="s">
        <v>8318</v>
      </c>
      <c r="R3861" t="s">
        <v>8319</v>
      </c>
      <c r="S3861" s="6">
        <f t="shared" si="242"/>
        <v>41789.893599537041</v>
      </c>
      <c r="T3861" s="7">
        <f t="shared" si="243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8270</v>
      </c>
      <c r="O3862" s="8">
        <f t="shared" si="240"/>
        <v>5.6603773584905657</v>
      </c>
      <c r="P3862" s="5">
        <f t="shared" si="241"/>
        <v>81.538461538461533</v>
      </c>
      <c r="Q3862" t="s">
        <v>8318</v>
      </c>
      <c r="R3862" t="s">
        <v>8319</v>
      </c>
      <c r="S3862" s="6">
        <f t="shared" si="242"/>
        <v>41833.660995370366</v>
      </c>
      <c r="T3862" s="7">
        <f t="shared" si="243"/>
        <v>41863.660995370366</v>
      </c>
    </row>
    <row r="3863" spans="1:20" ht="15.7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8270</v>
      </c>
      <c r="O3863" s="8">
        <f t="shared" si="240"/>
        <v>20</v>
      </c>
      <c r="P3863" s="5">
        <f t="shared" si="241"/>
        <v>100</v>
      </c>
      <c r="Q3863" t="s">
        <v>8318</v>
      </c>
      <c r="R3863" t="s">
        <v>8319</v>
      </c>
      <c r="S3863" s="6">
        <f t="shared" si="242"/>
        <v>41914.590011574073</v>
      </c>
      <c r="T3863" s="7">
        <f t="shared" si="243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8270</v>
      </c>
      <c r="O3864" s="8">
        <f t="shared" si="240"/>
        <v>7500</v>
      </c>
      <c r="P3864" s="5">
        <f t="shared" si="241"/>
        <v>1</v>
      </c>
      <c r="Q3864" t="s">
        <v>8318</v>
      </c>
      <c r="R3864" t="s">
        <v>8319</v>
      </c>
      <c r="S3864" s="6">
        <f t="shared" si="242"/>
        <v>42611.261064814811</v>
      </c>
      <c r="T3864" s="7">
        <f t="shared" si="243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8270</v>
      </c>
      <c r="O3865" s="8" t="e">
        <f t="shared" si="240"/>
        <v>#DIV/0!</v>
      </c>
      <c r="P3865" s="5" t="e">
        <f t="shared" si="241"/>
        <v>#DIV/0!</v>
      </c>
      <c r="Q3865" t="s">
        <v>8318</v>
      </c>
      <c r="R3865" t="s">
        <v>8319</v>
      </c>
      <c r="S3865" s="6">
        <f t="shared" si="242"/>
        <v>42253.633159722223</v>
      </c>
      <c r="T3865" s="7">
        <f t="shared" si="243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8270</v>
      </c>
      <c r="O3866" s="8">
        <f t="shared" si="240"/>
        <v>83.333333333333329</v>
      </c>
      <c r="P3866" s="5">
        <f t="shared" si="241"/>
        <v>20</v>
      </c>
      <c r="Q3866" t="s">
        <v>8318</v>
      </c>
      <c r="R3866" t="s">
        <v>8319</v>
      </c>
      <c r="S3866" s="6">
        <f t="shared" si="242"/>
        <v>42295.891828703709</v>
      </c>
      <c r="T3866" s="7">
        <f t="shared" si="243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8270</v>
      </c>
      <c r="O3867" s="8">
        <f t="shared" si="240"/>
        <v>3.7123076923076921</v>
      </c>
      <c r="P3867" s="5">
        <f t="shared" si="241"/>
        <v>46.428571428571431</v>
      </c>
      <c r="Q3867" t="s">
        <v>8318</v>
      </c>
      <c r="R3867" t="s">
        <v>8319</v>
      </c>
      <c r="S3867" s="6">
        <f t="shared" si="242"/>
        <v>41841.651597222226</v>
      </c>
      <c r="T3867" s="7">
        <f t="shared" si="243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8270</v>
      </c>
      <c r="O3868" s="8">
        <f t="shared" si="240"/>
        <v>181.81818181818181</v>
      </c>
      <c r="P3868" s="5">
        <f t="shared" si="241"/>
        <v>5.5</v>
      </c>
      <c r="Q3868" t="s">
        <v>8318</v>
      </c>
      <c r="R3868" t="s">
        <v>8319</v>
      </c>
      <c r="S3868" s="6">
        <f t="shared" si="242"/>
        <v>42402.947002314817</v>
      </c>
      <c r="T3868" s="7">
        <f t="shared" si="243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8270</v>
      </c>
      <c r="O3869" s="8">
        <f t="shared" si="240"/>
        <v>7.9681274900398407</v>
      </c>
      <c r="P3869" s="5">
        <f t="shared" si="241"/>
        <v>50.2</v>
      </c>
      <c r="Q3869" t="s">
        <v>8318</v>
      </c>
      <c r="R3869" t="s">
        <v>8319</v>
      </c>
      <c r="S3869" s="6">
        <f t="shared" si="242"/>
        <v>42509.814108796301</v>
      </c>
      <c r="T3869" s="7">
        <f t="shared" si="243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8304</v>
      </c>
      <c r="O3870" s="8">
        <f t="shared" si="240"/>
        <v>500</v>
      </c>
      <c r="P3870" s="5">
        <f t="shared" si="241"/>
        <v>10</v>
      </c>
      <c r="Q3870" t="s">
        <v>8318</v>
      </c>
      <c r="R3870" t="s">
        <v>8360</v>
      </c>
      <c r="S3870" s="6">
        <f t="shared" si="242"/>
        <v>41865.659780092588</v>
      </c>
      <c r="T3870" s="7">
        <f t="shared" si="243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8304</v>
      </c>
      <c r="O3871" s="8">
        <f t="shared" si="240"/>
        <v>29.006637168141594</v>
      </c>
      <c r="P3871" s="5">
        <f t="shared" si="241"/>
        <v>30.133333333333333</v>
      </c>
      <c r="Q3871" t="s">
        <v>8318</v>
      </c>
      <c r="R3871" t="s">
        <v>8360</v>
      </c>
      <c r="S3871" s="6">
        <f t="shared" si="242"/>
        <v>42047.724444444444</v>
      </c>
      <c r="T3871" s="7">
        <f t="shared" si="243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8304</v>
      </c>
      <c r="O3872" s="8">
        <f t="shared" si="240"/>
        <v>6.666666666666667</v>
      </c>
      <c r="P3872" s="5">
        <f t="shared" si="241"/>
        <v>150</v>
      </c>
      <c r="Q3872" t="s">
        <v>8318</v>
      </c>
      <c r="R3872" t="s">
        <v>8360</v>
      </c>
      <c r="S3872" s="6">
        <f t="shared" si="242"/>
        <v>41793.17219907407</v>
      </c>
      <c r="T3872" s="7">
        <f t="shared" si="243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8304</v>
      </c>
      <c r="O3873" s="8">
        <f t="shared" si="240"/>
        <v>37.5</v>
      </c>
      <c r="P3873" s="5">
        <f t="shared" si="241"/>
        <v>13.333333333333334</v>
      </c>
      <c r="Q3873" t="s">
        <v>8318</v>
      </c>
      <c r="R3873" t="s">
        <v>8360</v>
      </c>
      <c r="S3873" s="6">
        <f t="shared" si="242"/>
        <v>42763.780671296292</v>
      </c>
      <c r="T3873" s="7">
        <f t="shared" si="243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8304</v>
      </c>
      <c r="O3874" s="8" t="e">
        <f t="shared" si="240"/>
        <v>#DIV/0!</v>
      </c>
      <c r="P3874" s="5" t="e">
        <f t="shared" si="241"/>
        <v>#DIV/0!</v>
      </c>
      <c r="Q3874" t="s">
        <v>8318</v>
      </c>
      <c r="R3874" t="s">
        <v>8360</v>
      </c>
      <c r="S3874" s="6">
        <f t="shared" si="242"/>
        <v>42180.145787037036</v>
      </c>
      <c r="T3874" s="7">
        <f t="shared" si="243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8304</v>
      </c>
      <c r="O3875" s="8" t="e">
        <f t="shared" si="240"/>
        <v>#DIV/0!</v>
      </c>
      <c r="P3875" s="5" t="e">
        <f t="shared" si="241"/>
        <v>#DIV/0!</v>
      </c>
      <c r="Q3875" t="s">
        <v>8318</v>
      </c>
      <c r="R3875" t="s">
        <v>8360</v>
      </c>
      <c r="S3875" s="6">
        <f t="shared" si="242"/>
        <v>42255.696006944447</v>
      </c>
      <c r="T3875" s="7">
        <f t="shared" si="243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8304</v>
      </c>
      <c r="O3876" s="8" t="e">
        <f t="shared" si="240"/>
        <v>#DIV/0!</v>
      </c>
      <c r="P3876" s="5" t="e">
        <f t="shared" si="241"/>
        <v>#DIV/0!</v>
      </c>
      <c r="Q3876" t="s">
        <v>8318</v>
      </c>
      <c r="R3876" t="s">
        <v>8360</v>
      </c>
      <c r="S3876" s="6">
        <f t="shared" si="242"/>
        <v>42007.016458333332</v>
      </c>
      <c r="T3876" s="7">
        <f t="shared" si="243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8304</v>
      </c>
      <c r="O3877" s="8" t="e">
        <f t="shared" si="240"/>
        <v>#DIV/0!</v>
      </c>
      <c r="P3877" s="5" t="e">
        <f t="shared" si="241"/>
        <v>#DIV/0!</v>
      </c>
      <c r="Q3877" t="s">
        <v>8318</v>
      </c>
      <c r="R3877" t="s">
        <v>8360</v>
      </c>
      <c r="S3877" s="6">
        <f t="shared" si="242"/>
        <v>42615.346817129626</v>
      </c>
      <c r="T3877" s="7">
        <f t="shared" si="243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8304</v>
      </c>
      <c r="O3878" s="8">
        <f t="shared" si="240"/>
        <v>1.8941233608547838</v>
      </c>
      <c r="P3878" s="5">
        <f t="shared" si="241"/>
        <v>44.760869565217391</v>
      </c>
      <c r="Q3878" t="s">
        <v>8318</v>
      </c>
      <c r="R3878" t="s">
        <v>8360</v>
      </c>
      <c r="S3878" s="6">
        <f t="shared" si="242"/>
        <v>42372.624166666668</v>
      </c>
      <c r="T3878" s="7">
        <f t="shared" si="243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8304</v>
      </c>
      <c r="O3879" s="8">
        <f t="shared" si="240"/>
        <v>20.145044319097501</v>
      </c>
      <c r="P3879" s="5">
        <f t="shared" si="241"/>
        <v>88.642857142857139</v>
      </c>
      <c r="Q3879" t="s">
        <v>8318</v>
      </c>
      <c r="R3879" t="s">
        <v>8360</v>
      </c>
      <c r="S3879" s="6">
        <f t="shared" si="242"/>
        <v>42682.67768518519</v>
      </c>
      <c r="T3879" s="7">
        <f t="shared" si="243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8304</v>
      </c>
      <c r="O3880" s="8">
        <f t="shared" si="240"/>
        <v>1800</v>
      </c>
      <c r="P3880" s="5">
        <f t="shared" si="241"/>
        <v>10</v>
      </c>
      <c r="Q3880" t="s">
        <v>8318</v>
      </c>
      <c r="R3880" t="s">
        <v>8360</v>
      </c>
      <c r="S3880" s="6">
        <f t="shared" si="242"/>
        <v>42154.818819444445</v>
      </c>
      <c r="T3880" s="7">
        <f t="shared" si="243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8304</v>
      </c>
      <c r="O3881" s="8" t="e">
        <f t="shared" si="240"/>
        <v>#DIV/0!</v>
      </c>
      <c r="P3881" s="5" t="e">
        <f t="shared" si="241"/>
        <v>#DIV/0!</v>
      </c>
      <c r="Q3881" t="s">
        <v>8318</v>
      </c>
      <c r="R3881" t="s">
        <v>8360</v>
      </c>
      <c r="S3881" s="6">
        <f t="shared" si="242"/>
        <v>41999.861064814817</v>
      </c>
      <c r="T3881" s="7">
        <f t="shared" si="243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8304</v>
      </c>
      <c r="O3882" s="8">
        <f t="shared" si="240"/>
        <v>7.6530612244897958</v>
      </c>
      <c r="P3882" s="5">
        <f t="shared" si="241"/>
        <v>57.647058823529413</v>
      </c>
      <c r="Q3882" t="s">
        <v>8318</v>
      </c>
      <c r="R3882" t="s">
        <v>8360</v>
      </c>
      <c r="S3882" s="6">
        <f t="shared" si="242"/>
        <v>41815.815046296295</v>
      </c>
      <c r="T3882" s="7">
        <f t="shared" si="243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8304</v>
      </c>
      <c r="O3883" s="8">
        <f t="shared" si="240"/>
        <v>20</v>
      </c>
      <c r="P3883" s="5">
        <f t="shared" si="241"/>
        <v>25</v>
      </c>
      <c r="Q3883" t="s">
        <v>8318</v>
      </c>
      <c r="R3883" t="s">
        <v>8360</v>
      </c>
      <c r="S3883" s="6">
        <f t="shared" si="242"/>
        <v>42756.018506944441</v>
      </c>
      <c r="T3883" s="7">
        <f t="shared" si="243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8304</v>
      </c>
      <c r="O3884" s="8" t="e">
        <f t="shared" si="240"/>
        <v>#DIV/0!</v>
      </c>
      <c r="P3884" s="5" t="e">
        <f t="shared" si="241"/>
        <v>#DIV/0!</v>
      </c>
      <c r="Q3884" t="s">
        <v>8318</v>
      </c>
      <c r="R3884" t="s">
        <v>8360</v>
      </c>
      <c r="S3884" s="6">
        <f t="shared" si="242"/>
        <v>42373.983449074076</v>
      </c>
      <c r="T3884" s="7">
        <f t="shared" si="243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8304</v>
      </c>
      <c r="O3885" s="8" t="e">
        <f t="shared" si="240"/>
        <v>#DIV/0!</v>
      </c>
      <c r="P3885" s="5" t="e">
        <f t="shared" si="241"/>
        <v>#DIV/0!</v>
      </c>
      <c r="Q3885" t="s">
        <v>8318</v>
      </c>
      <c r="R3885" t="s">
        <v>8360</v>
      </c>
      <c r="S3885" s="6">
        <f t="shared" si="242"/>
        <v>41854.602650462963</v>
      </c>
      <c r="T3885" s="7">
        <f t="shared" si="243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8304</v>
      </c>
      <c r="O3886" s="8" t="e">
        <f t="shared" si="240"/>
        <v>#DIV/0!</v>
      </c>
      <c r="P3886" s="5" t="e">
        <f t="shared" si="241"/>
        <v>#DIV/0!</v>
      </c>
      <c r="Q3886" t="s">
        <v>8318</v>
      </c>
      <c r="R3886" t="s">
        <v>8360</v>
      </c>
      <c r="S3886" s="6">
        <f t="shared" si="242"/>
        <v>42065.791574074072</v>
      </c>
      <c r="T3886" s="7">
        <f t="shared" si="243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8304</v>
      </c>
      <c r="O3887" s="8" t="e">
        <f t="shared" si="240"/>
        <v>#DIV/0!</v>
      </c>
      <c r="P3887" s="5" t="e">
        <f t="shared" si="241"/>
        <v>#DIV/0!</v>
      </c>
      <c r="Q3887" t="s">
        <v>8318</v>
      </c>
      <c r="R3887" t="s">
        <v>8360</v>
      </c>
      <c r="S3887" s="6">
        <f t="shared" si="242"/>
        <v>42469.951284722221</v>
      </c>
      <c r="T3887" s="7">
        <f t="shared" si="243"/>
        <v>42499.951284722221</v>
      </c>
    </row>
    <row r="3888" spans="1:20" ht="15.7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8304</v>
      </c>
      <c r="O3888" s="8" t="e">
        <f t="shared" si="240"/>
        <v>#DIV/0!</v>
      </c>
      <c r="P3888" s="5" t="e">
        <f t="shared" si="241"/>
        <v>#DIV/0!</v>
      </c>
      <c r="Q3888" t="s">
        <v>8318</v>
      </c>
      <c r="R3888" t="s">
        <v>8360</v>
      </c>
      <c r="S3888" s="6">
        <f t="shared" si="242"/>
        <v>41954.228032407409</v>
      </c>
      <c r="T3888" s="7">
        <f t="shared" si="243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8304</v>
      </c>
      <c r="O3889" s="8">
        <f t="shared" si="240"/>
        <v>57.142857142857146</v>
      </c>
      <c r="P3889" s="5">
        <f t="shared" si="241"/>
        <v>17.5</v>
      </c>
      <c r="Q3889" t="s">
        <v>8318</v>
      </c>
      <c r="R3889" t="s">
        <v>8360</v>
      </c>
      <c r="S3889" s="6">
        <f t="shared" si="242"/>
        <v>42079.857974537037</v>
      </c>
      <c r="T3889" s="7">
        <f t="shared" si="243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8270</v>
      </c>
      <c r="O3890" s="8">
        <f t="shared" si="240"/>
        <v>3.6900369003690039</v>
      </c>
      <c r="P3890" s="5">
        <f t="shared" si="241"/>
        <v>38.714285714285715</v>
      </c>
      <c r="Q3890" t="s">
        <v>8318</v>
      </c>
      <c r="R3890" t="s">
        <v>8319</v>
      </c>
      <c r="S3890" s="6">
        <f t="shared" si="242"/>
        <v>42762.545810185184</v>
      </c>
      <c r="T3890" s="7">
        <f t="shared" si="243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8270</v>
      </c>
      <c r="O3891" s="8">
        <f t="shared" si="240"/>
        <v>67.79661016949153</v>
      </c>
      <c r="P3891" s="5">
        <f t="shared" si="241"/>
        <v>13.111111111111111</v>
      </c>
      <c r="Q3891" t="s">
        <v>8318</v>
      </c>
      <c r="R3891" t="s">
        <v>8319</v>
      </c>
      <c r="S3891" s="6">
        <f t="shared" si="242"/>
        <v>41977.004976851851</v>
      </c>
      <c r="T3891" s="7">
        <f t="shared" si="243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8270</v>
      </c>
      <c r="O3892" s="8">
        <f t="shared" si="240"/>
        <v>5.9429477020602217</v>
      </c>
      <c r="P3892" s="5">
        <f t="shared" si="241"/>
        <v>315.5</v>
      </c>
      <c r="Q3892" t="s">
        <v>8318</v>
      </c>
      <c r="R3892" t="s">
        <v>8319</v>
      </c>
      <c r="S3892" s="6">
        <f t="shared" si="242"/>
        <v>42171.758611111116</v>
      </c>
      <c r="T3892" s="7">
        <f t="shared" si="243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8270</v>
      </c>
      <c r="O3893" s="8">
        <f t="shared" si="240"/>
        <v>3.0769230769230771</v>
      </c>
      <c r="P3893" s="5">
        <f t="shared" si="241"/>
        <v>37.142857142857146</v>
      </c>
      <c r="Q3893" t="s">
        <v>8318</v>
      </c>
      <c r="R3893" t="s">
        <v>8319</v>
      </c>
      <c r="S3893" s="6">
        <f t="shared" si="242"/>
        <v>42056.1324537037</v>
      </c>
      <c r="T3893" s="7">
        <f t="shared" si="243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8270</v>
      </c>
      <c r="O3894" s="8" t="e">
        <f t="shared" si="240"/>
        <v>#DIV/0!</v>
      </c>
      <c r="P3894" s="5" t="e">
        <f t="shared" si="241"/>
        <v>#DIV/0!</v>
      </c>
      <c r="Q3894" t="s">
        <v>8318</v>
      </c>
      <c r="R3894" t="s">
        <v>8319</v>
      </c>
      <c r="S3894" s="6">
        <f t="shared" si="242"/>
        <v>41867.652280092596</v>
      </c>
      <c r="T3894" s="7">
        <f t="shared" si="243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8270</v>
      </c>
      <c r="O3895" s="8">
        <f t="shared" si="240"/>
        <v>4.6403712296983759</v>
      </c>
      <c r="P3895" s="5">
        <f t="shared" si="241"/>
        <v>128.27380952380952</v>
      </c>
      <c r="Q3895" t="s">
        <v>8318</v>
      </c>
      <c r="R3895" t="s">
        <v>8319</v>
      </c>
      <c r="S3895" s="6">
        <f t="shared" si="242"/>
        <v>41779.657870370371</v>
      </c>
      <c r="T3895" s="7">
        <f t="shared" si="243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8270</v>
      </c>
      <c r="O3896" s="8">
        <f t="shared" si="240"/>
        <v>28.846153846153847</v>
      </c>
      <c r="P3896" s="5">
        <f t="shared" si="241"/>
        <v>47.272727272727273</v>
      </c>
      <c r="Q3896" t="s">
        <v>8318</v>
      </c>
      <c r="R3896" t="s">
        <v>8319</v>
      </c>
      <c r="S3896" s="6">
        <f t="shared" si="242"/>
        <v>42679.958472222221</v>
      </c>
      <c r="T3896" s="7">
        <f t="shared" si="243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8270</v>
      </c>
      <c r="O3897" s="8">
        <f t="shared" si="240"/>
        <v>20</v>
      </c>
      <c r="P3897" s="5">
        <f t="shared" si="241"/>
        <v>50</v>
      </c>
      <c r="Q3897" t="s">
        <v>8318</v>
      </c>
      <c r="R3897" t="s">
        <v>8319</v>
      </c>
      <c r="S3897" s="6">
        <f t="shared" si="242"/>
        <v>42032.250208333338</v>
      </c>
      <c r="T3897" s="7">
        <f t="shared" si="243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8270</v>
      </c>
      <c r="O3898" s="8">
        <f t="shared" si="240"/>
        <v>9.4117647058823533</v>
      </c>
      <c r="P3898" s="5">
        <f t="shared" si="241"/>
        <v>42.5</v>
      </c>
      <c r="Q3898" t="s">
        <v>8318</v>
      </c>
      <c r="R3898" t="s">
        <v>8319</v>
      </c>
      <c r="S3898" s="6">
        <f t="shared" si="242"/>
        <v>41793.191875000004</v>
      </c>
      <c r="T3898" s="7">
        <f t="shared" si="243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8270</v>
      </c>
      <c r="O3899" s="8">
        <f t="shared" si="240"/>
        <v>5.6818181818181817</v>
      </c>
      <c r="P3899" s="5">
        <f t="shared" si="241"/>
        <v>44</v>
      </c>
      <c r="Q3899" t="s">
        <v>8318</v>
      </c>
      <c r="R3899" t="s">
        <v>8319</v>
      </c>
      <c r="S3899" s="6">
        <f t="shared" si="242"/>
        <v>41982.87364583333</v>
      </c>
      <c r="T3899" s="7">
        <f t="shared" si="243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8270</v>
      </c>
      <c r="O3900" s="8">
        <f t="shared" si="240"/>
        <v>3.0712530712530715</v>
      </c>
      <c r="P3900" s="5">
        <f t="shared" si="241"/>
        <v>50.875</v>
      </c>
      <c r="Q3900" t="s">
        <v>8318</v>
      </c>
      <c r="R3900" t="s">
        <v>8319</v>
      </c>
      <c r="S3900" s="6">
        <f t="shared" si="242"/>
        <v>42193.482291666667</v>
      </c>
      <c r="T3900" s="7">
        <f t="shared" si="243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8270</v>
      </c>
      <c r="O3901" s="8">
        <f t="shared" si="240"/>
        <v>80</v>
      </c>
      <c r="P3901" s="5">
        <f t="shared" si="241"/>
        <v>62.5</v>
      </c>
      <c r="Q3901" t="s">
        <v>8318</v>
      </c>
      <c r="R3901" t="s">
        <v>8319</v>
      </c>
      <c r="S3901" s="6">
        <f t="shared" si="242"/>
        <v>41843.775011574071</v>
      </c>
      <c r="T3901" s="7">
        <f t="shared" si="243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8270</v>
      </c>
      <c r="O3902" s="8">
        <f t="shared" si="240"/>
        <v>18.518518518518519</v>
      </c>
      <c r="P3902" s="5">
        <f t="shared" si="241"/>
        <v>27</v>
      </c>
      <c r="Q3902" t="s">
        <v>8318</v>
      </c>
      <c r="R3902" t="s">
        <v>8319</v>
      </c>
      <c r="S3902" s="6">
        <f t="shared" si="242"/>
        <v>42136.092488425929</v>
      </c>
      <c r="T3902" s="7">
        <f t="shared" si="243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8270</v>
      </c>
      <c r="O3903" s="8">
        <f t="shared" si="240"/>
        <v>120</v>
      </c>
      <c r="P3903" s="5">
        <f t="shared" si="241"/>
        <v>25</v>
      </c>
      <c r="Q3903" t="s">
        <v>8318</v>
      </c>
      <c r="R3903" t="s">
        <v>8319</v>
      </c>
      <c r="S3903" s="6">
        <f t="shared" si="242"/>
        <v>42317.826377314821</v>
      </c>
      <c r="T3903" s="7">
        <f t="shared" si="243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8270</v>
      </c>
      <c r="O3904" s="8">
        <f t="shared" si="240"/>
        <v>2.0477815699658701</v>
      </c>
      <c r="P3904" s="5">
        <f t="shared" si="241"/>
        <v>47.258064516129032</v>
      </c>
      <c r="Q3904" t="s">
        <v>8318</v>
      </c>
      <c r="R3904" t="s">
        <v>8319</v>
      </c>
      <c r="S3904" s="6">
        <f t="shared" si="242"/>
        <v>42663.468078703707</v>
      </c>
      <c r="T3904" s="7">
        <f t="shared" si="243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8270</v>
      </c>
      <c r="O3905" s="8" t="e">
        <f t="shared" si="240"/>
        <v>#DIV/0!</v>
      </c>
      <c r="P3905" s="5" t="e">
        <f t="shared" si="241"/>
        <v>#DIV/0!</v>
      </c>
      <c r="Q3905" t="s">
        <v>8318</v>
      </c>
      <c r="R3905" t="s">
        <v>8319</v>
      </c>
      <c r="S3905" s="6">
        <f t="shared" si="242"/>
        <v>42186.01116898148</v>
      </c>
      <c r="T3905" s="7">
        <f t="shared" si="243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8270</v>
      </c>
      <c r="O3906" s="8">
        <f t="shared" si="240"/>
        <v>3333.3333333333335</v>
      </c>
      <c r="P3906" s="5">
        <f t="shared" si="241"/>
        <v>1.5</v>
      </c>
      <c r="Q3906" t="s">
        <v>8318</v>
      </c>
      <c r="R3906" t="s">
        <v>8319</v>
      </c>
      <c r="S3906" s="6">
        <f t="shared" si="242"/>
        <v>42095.229166666672</v>
      </c>
      <c r="T3906" s="7">
        <f t="shared" si="243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8270</v>
      </c>
      <c r="O3907" s="8">
        <f t="shared" ref="O3907:O3970" si="244">D3907/E3907</f>
        <v>8.6705202312138727</v>
      </c>
      <c r="P3907" s="5">
        <f t="shared" ref="P3907:P3970" si="245">E3907/L3907</f>
        <v>24.714285714285715</v>
      </c>
      <c r="Q3907" t="s">
        <v>8318</v>
      </c>
      <c r="R3907" t="s">
        <v>8319</v>
      </c>
      <c r="S3907" s="6">
        <f t="shared" ref="S3907:S3970" si="246">(((J3907/60)/60)/24)+DATE(1970,1,1)</f>
        <v>42124.623877314814</v>
      </c>
      <c r="T3907" s="7">
        <f t="shared" ref="T3907:T3970" si="247">(((I3907/60)/60)/24)+DATE(1970,1,1)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8270</v>
      </c>
      <c r="O3908" s="8">
        <f t="shared" si="244"/>
        <v>1.4851485148514851</v>
      </c>
      <c r="P3908" s="5">
        <f t="shared" si="245"/>
        <v>63.125</v>
      </c>
      <c r="Q3908" t="s">
        <v>8318</v>
      </c>
      <c r="R3908" t="s">
        <v>8319</v>
      </c>
      <c r="S3908" s="6">
        <f t="shared" si="246"/>
        <v>42143.917743055557</v>
      </c>
      <c r="T3908" s="7">
        <f t="shared" si="247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8270</v>
      </c>
      <c r="O3909" s="8">
        <f t="shared" si="244"/>
        <v>6.5359477124183005</v>
      </c>
      <c r="P3909" s="5">
        <f t="shared" si="245"/>
        <v>38.25</v>
      </c>
      <c r="Q3909" t="s">
        <v>8318</v>
      </c>
      <c r="R3909" t="s">
        <v>8319</v>
      </c>
      <c r="S3909" s="6">
        <f t="shared" si="246"/>
        <v>41906.819513888891</v>
      </c>
      <c r="T3909" s="7">
        <f t="shared" si="247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8270</v>
      </c>
      <c r="O3910" s="8">
        <f t="shared" si="244"/>
        <v>11.538461538461538</v>
      </c>
      <c r="P3910" s="5">
        <f t="shared" si="245"/>
        <v>16.25</v>
      </c>
      <c r="Q3910" t="s">
        <v>8318</v>
      </c>
      <c r="R3910" t="s">
        <v>8319</v>
      </c>
      <c r="S3910" s="6">
        <f t="shared" si="246"/>
        <v>41834.135370370372</v>
      </c>
      <c r="T3910" s="7">
        <f t="shared" si="247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8270</v>
      </c>
      <c r="O3911" s="8">
        <f t="shared" si="244"/>
        <v>444.44444444444446</v>
      </c>
      <c r="P3911" s="5">
        <f t="shared" si="245"/>
        <v>33.75</v>
      </c>
      <c r="Q3911" t="s">
        <v>8318</v>
      </c>
      <c r="R3911" t="s">
        <v>8319</v>
      </c>
      <c r="S3911" s="6">
        <f t="shared" si="246"/>
        <v>41863.359282407408</v>
      </c>
      <c r="T3911" s="7">
        <f t="shared" si="247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8270</v>
      </c>
      <c r="O3912" s="8">
        <f t="shared" si="244"/>
        <v>32.432432432432435</v>
      </c>
      <c r="P3912" s="5">
        <f t="shared" si="245"/>
        <v>61.666666666666664</v>
      </c>
      <c r="Q3912" t="s">
        <v>8318</v>
      </c>
      <c r="R3912" t="s">
        <v>8319</v>
      </c>
      <c r="S3912" s="6">
        <f t="shared" si="246"/>
        <v>42224.756909722222</v>
      </c>
      <c r="T3912" s="7">
        <f t="shared" si="247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8270</v>
      </c>
      <c r="O3913" s="8">
        <f t="shared" si="244"/>
        <v>2.6729034413631809</v>
      </c>
      <c r="P3913" s="5">
        <f t="shared" si="245"/>
        <v>83.138888888888886</v>
      </c>
      <c r="Q3913" t="s">
        <v>8318</v>
      </c>
      <c r="R3913" t="s">
        <v>8319</v>
      </c>
      <c r="S3913" s="6">
        <f t="shared" si="246"/>
        <v>41939.8122337963</v>
      </c>
      <c r="T3913" s="7">
        <f t="shared" si="247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8270</v>
      </c>
      <c r="O3914" s="8">
        <f t="shared" si="244"/>
        <v>15000</v>
      </c>
      <c r="P3914" s="5">
        <f t="shared" si="245"/>
        <v>1</v>
      </c>
      <c r="Q3914" t="s">
        <v>8318</v>
      </c>
      <c r="R3914" t="s">
        <v>8319</v>
      </c>
      <c r="S3914" s="6">
        <f t="shared" si="246"/>
        <v>42059.270023148143</v>
      </c>
      <c r="T3914" s="7">
        <f t="shared" si="247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8270</v>
      </c>
      <c r="O3915" s="8">
        <f t="shared" si="244"/>
        <v>10</v>
      </c>
      <c r="P3915" s="5">
        <f t="shared" si="245"/>
        <v>142.85714285714286</v>
      </c>
      <c r="Q3915" t="s">
        <v>8318</v>
      </c>
      <c r="R3915" t="s">
        <v>8319</v>
      </c>
      <c r="S3915" s="6">
        <f t="shared" si="246"/>
        <v>42308.211215277777</v>
      </c>
      <c r="T3915" s="7">
        <f t="shared" si="247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8270</v>
      </c>
      <c r="O3916" s="8">
        <f t="shared" si="244"/>
        <v>2.7502750275027501</v>
      </c>
      <c r="P3916" s="5">
        <f t="shared" si="245"/>
        <v>33.666666666666664</v>
      </c>
      <c r="Q3916" t="s">
        <v>8318</v>
      </c>
      <c r="R3916" t="s">
        <v>8319</v>
      </c>
      <c r="S3916" s="6">
        <f t="shared" si="246"/>
        <v>42114.818935185183</v>
      </c>
      <c r="T3916" s="7">
        <f t="shared" si="247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8270</v>
      </c>
      <c r="O3917" s="8">
        <f t="shared" si="244"/>
        <v>300</v>
      </c>
      <c r="P3917" s="5">
        <f t="shared" si="245"/>
        <v>5</v>
      </c>
      <c r="Q3917" t="s">
        <v>8318</v>
      </c>
      <c r="R3917" t="s">
        <v>8319</v>
      </c>
      <c r="S3917" s="6">
        <f t="shared" si="246"/>
        <v>42492.98505787037</v>
      </c>
      <c r="T3917" s="7">
        <f t="shared" si="247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8270</v>
      </c>
      <c r="O3918" s="8" t="e">
        <f t="shared" si="244"/>
        <v>#DIV/0!</v>
      </c>
      <c r="P3918" s="5" t="e">
        <f t="shared" si="245"/>
        <v>#DIV/0!</v>
      </c>
      <c r="Q3918" t="s">
        <v>8318</v>
      </c>
      <c r="R3918" t="s">
        <v>8319</v>
      </c>
      <c r="S3918" s="6">
        <f t="shared" si="246"/>
        <v>42494.471666666665</v>
      </c>
      <c r="T3918" s="7">
        <f t="shared" si="247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8270</v>
      </c>
      <c r="O3919" s="8">
        <f t="shared" si="244"/>
        <v>350</v>
      </c>
      <c r="P3919" s="5">
        <f t="shared" si="245"/>
        <v>10</v>
      </c>
      <c r="Q3919" t="s">
        <v>8318</v>
      </c>
      <c r="R3919" t="s">
        <v>8319</v>
      </c>
      <c r="S3919" s="6">
        <f t="shared" si="246"/>
        <v>41863.527326388888</v>
      </c>
      <c r="T3919" s="7">
        <f t="shared" si="247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8270</v>
      </c>
      <c r="O3920" s="8">
        <f t="shared" si="244"/>
        <v>500</v>
      </c>
      <c r="P3920" s="5">
        <f t="shared" si="245"/>
        <v>40</v>
      </c>
      <c r="Q3920" t="s">
        <v>8318</v>
      </c>
      <c r="R3920" t="s">
        <v>8319</v>
      </c>
      <c r="S3920" s="6">
        <f t="shared" si="246"/>
        <v>41843.664618055554</v>
      </c>
      <c r="T3920" s="7">
        <f t="shared" si="247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8270</v>
      </c>
      <c r="O3921" s="8">
        <f t="shared" si="244"/>
        <v>55.555555555555557</v>
      </c>
      <c r="P3921" s="5">
        <f t="shared" si="245"/>
        <v>30</v>
      </c>
      <c r="Q3921" t="s">
        <v>8318</v>
      </c>
      <c r="R3921" t="s">
        <v>8319</v>
      </c>
      <c r="S3921" s="6">
        <f t="shared" si="246"/>
        <v>42358.684872685189</v>
      </c>
      <c r="T3921" s="7">
        <f t="shared" si="247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8270</v>
      </c>
      <c r="O3922" s="8">
        <f t="shared" si="244"/>
        <v>18.518518518518519</v>
      </c>
      <c r="P3922" s="5">
        <f t="shared" si="245"/>
        <v>45</v>
      </c>
      <c r="Q3922" t="s">
        <v>8318</v>
      </c>
      <c r="R3922" t="s">
        <v>8319</v>
      </c>
      <c r="S3922" s="6">
        <f t="shared" si="246"/>
        <v>42657.38726851852</v>
      </c>
      <c r="T3922" s="7">
        <f t="shared" si="247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8270</v>
      </c>
      <c r="O3923" s="8" t="e">
        <f t="shared" si="244"/>
        <v>#DIV/0!</v>
      </c>
      <c r="P3923" s="5" t="e">
        <f t="shared" si="245"/>
        <v>#DIV/0!</v>
      </c>
      <c r="Q3923" t="s">
        <v>8318</v>
      </c>
      <c r="R3923" t="s">
        <v>8319</v>
      </c>
      <c r="S3923" s="6">
        <f t="shared" si="246"/>
        <v>41926.542303240742</v>
      </c>
      <c r="T3923" s="7">
        <f t="shared" si="247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8270</v>
      </c>
      <c r="O3924" s="8">
        <f t="shared" si="244"/>
        <v>12.295081967213115</v>
      </c>
      <c r="P3924" s="5">
        <f t="shared" si="245"/>
        <v>10.166666666666666</v>
      </c>
      <c r="Q3924" t="s">
        <v>8318</v>
      </c>
      <c r="R3924" t="s">
        <v>8319</v>
      </c>
      <c r="S3924" s="6">
        <f t="shared" si="246"/>
        <v>42020.768634259264</v>
      </c>
      <c r="T3924" s="7">
        <f t="shared" si="247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8270</v>
      </c>
      <c r="O3925" s="8">
        <f t="shared" si="244"/>
        <v>8.3092485549132942</v>
      </c>
      <c r="P3925" s="5">
        <f t="shared" si="245"/>
        <v>81.411764705882348</v>
      </c>
      <c r="Q3925" t="s">
        <v>8318</v>
      </c>
      <c r="R3925" t="s">
        <v>8319</v>
      </c>
      <c r="S3925" s="6">
        <f t="shared" si="246"/>
        <v>42075.979988425926</v>
      </c>
      <c r="T3925" s="7">
        <f t="shared" si="247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8270</v>
      </c>
      <c r="O3926" s="8">
        <f t="shared" si="244"/>
        <v>6.5502183406113534</v>
      </c>
      <c r="P3926" s="5">
        <f t="shared" si="245"/>
        <v>57.25</v>
      </c>
      <c r="Q3926" t="s">
        <v>8318</v>
      </c>
      <c r="R3926" t="s">
        <v>8319</v>
      </c>
      <c r="S3926" s="6">
        <f t="shared" si="246"/>
        <v>41786.959745370368</v>
      </c>
      <c r="T3926" s="7">
        <f t="shared" si="247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8270</v>
      </c>
      <c r="O3927" s="8">
        <f t="shared" si="244"/>
        <v>10</v>
      </c>
      <c r="P3927" s="5">
        <f t="shared" si="245"/>
        <v>5</v>
      </c>
      <c r="Q3927" t="s">
        <v>8318</v>
      </c>
      <c r="R3927" t="s">
        <v>8319</v>
      </c>
      <c r="S3927" s="6">
        <f t="shared" si="246"/>
        <v>41820.870821759258</v>
      </c>
      <c r="T3927" s="7">
        <f t="shared" si="247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8270</v>
      </c>
      <c r="O3928" s="8">
        <f t="shared" si="244"/>
        <v>333.33333333333331</v>
      </c>
      <c r="P3928" s="5">
        <f t="shared" si="245"/>
        <v>15</v>
      </c>
      <c r="Q3928" t="s">
        <v>8318</v>
      </c>
      <c r="R3928" t="s">
        <v>8319</v>
      </c>
      <c r="S3928" s="6">
        <f t="shared" si="246"/>
        <v>41970.085046296299</v>
      </c>
      <c r="T3928" s="7">
        <f t="shared" si="247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8270</v>
      </c>
      <c r="O3929" s="8">
        <f t="shared" si="244"/>
        <v>100</v>
      </c>
      <c r="P3929" s="5">
        <f t="shared" si="245"/>
        <v>12.5</v>
      </c>
      <c r="Q3929" t="s">
        <v>8318</v>
      </c>
      <c r="R3929" t="s">
        <v>8319</v>
      </c>
      <c r="S3929" s="6">
        <f t="shared" si="246"/>
        <v>41830.267407407409</v>
      </c>
      <c r="T3929" s="7">
        <f t="shared" si="247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8270</v>
      </c>
      <c r="O3930" s="8">
        <f t="shared" si="244"/>
        <v>7.6804915514592933</v>
      </c>
      <c r="P3930" s="5">
        <f t="shared" si="245"/>
        <v>93</v>
      </c>
      <c r="Q3930" t="s">
        <v>8318</v>
      </c>
      <c r="R3930" t="s">
        <v>8319</v>
      </c>
      <c r="S3930" s="6">
        <f t="shared" si="246"/>
        <v>42265.683182870373</v>
      </c>
      <c r="T3930" s="7">
        <f t="shared" si="247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8270</v>
      </c>
      <c r="O3931" s="8">
        <f t="shared" si="244"/>
        <v>44.150110375275936</v>
      </c>
      <c r="P3931" s="5">
        <f t="shared" si="245"/>
        <v>32.357142857142854</v>
      </c>
      <c r="Q3931" t="s">
        <v>8318</v>
      </c>
      <c r="R3931" t="s">
        <v>8319</v>
      </c>
      <c r="S3931" s="6">
        <f t="shared" si="246"/>
        <v>42601.827141203699</v>
      </c>
      <c r="T3931" s="7">
        <f t="shared" si="247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8270</v>
      </c>
      <c r="O3932" s="8" t="e">
        <f t="shared" si="244"/>
        <v>#DIV/0!</v>
      </c>
      <c r="P3932" s="5" t="e">
        <f t="shared" si="245"/>
        <v>#DIV/0!</v>
      </c>
      <c r="Q3932" t="s">
        <v>8318</v>
      </c>
      <c r="R3932" t="s">
        <v>8319</v>
      </c>
      <c r="S3932" s="6">
        <f t="shared" si="246"/>
        <v>42433.338749999995</v>
      </c>
      <c r="T3932" s="7">
        <f t="shared" si="247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8270</v>
      </c>
      <c r="O3933" s="8" t="e">
        <f t="shared" si="244"/>
        <v>#DIV/0!</v>
      </c>
      <c r="P3933" s="5" t="e">
        <f t="shared" si="245"/>
        <v>#DIV/0!</v>
      </c>
      <c r="Q3933" t="s">
        <v>8318</v>
      </c>
      <c r="R3933" t="s">
        <v>8319</v>
      </c>
      <c r="S3933" s="6">
        <f t="shared" si="246"/>
        <v>42228.151701388888</v>
      </c>
      <c r="T3933" s="7">
        <f t="shared" si="247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8270</v>
      </c>
      <c r="O3934" s="8">
        <f t="shared" si="244"/>
        <v>12000</v>
      </c>
      <c r="P3934" s="5">
        <f t="shared" si="245"/>
        <v>1</v>
      </c>
      <c r="Q3934" t="s">
        <v>8318</v>
      </c>
      <c r="R3934" t="s">
        <v>8319</v>
      </c>
      <c r="S3934" s="6">
        <f t="shared" si="246"/>
        <v>42415.168564814812</v>
      </c>
      <c r="T3934" s="7">
        <f t="shared" si="247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8270</v>
      </c>
      <c r="O3935" s="8">
        <f t="shared" si="244"/>
        <v>6.3520871143375679</v>
      </c>
      <c r="P3935" s="5">
        <f t="shared" si="245"/>
        <v>91.833333333333329</v>
      </c>
      <c r="Q3935" t="s">
        <v>8318</v>
      </c>
      <c r="R3935" t="s">
        <v>8319</v>
      </c>
      <c r="S3935" s="6">
        <f t="shared" si="246"/>
        <v>42538.968310185184</v>
      </c>
      <c r="T3935" s="7">
        <f t="shared" si="247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8270</v>
      </c>
      <c r="O3936" s="8">
        <f t="shared" si="244"/>
        <v>9.0909090909090917</v>
      </c>
      <c r="P3936" s="5">
        <f t="shared" si="245"/>
        <v>45.833333333333336</v>
      </c>
      <c r="Q3936" t="s">
        <v>8318</v>
      </c>
      <c r="R3936" t="s">
        <v>8319</v>
      </c>
      <c r="S3936" s="6">
        <f t="shared" si="246"/>
        <v>42233.671747685185</v>
      </c>
      <c r="T3936" s="7">
        <f t="shared" si="247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8270</v>
      </c>
      <c r="O3937" s="8">
        <f t="shared" si="244"/>
        <v>2.2813688212927756</v>
      </c>
      <c r="P3937" s="5">
        <f t="shared" si="245"/>
        <v>57.173913043478258</v>
      </c>
      <c r="Q3937" t="s">
        <v>8318</v>
      </c>
      <c r="R3937" t="s">
        <v>8319</v>
      </c>
      <c r="S3937" s="6">
        <f t="shared" si="246"/>
        <v>42221.656782407401</v>
      </c>
      <c r="T3937" s="7">
        <f t="shared" si="247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8270</v>
      </c>
      <c r="O3938" s="8" t="e">
        <f t="shared" si="244"/>
        <v>#DIV/0!</v>
      </c>
      <c r="P3938" s="5" t="e">
        <f t="shared" si="245"/>
        <v>#DIV/0!</v>
      </c>
      <c r="Q3938" t="s">
        <v>8318</v>
      </c>
      <c r="R3938" t="s">
        <v>8319</v>
      </c>
      <c r="S3938" s="6">
        <f t="shared" si="246"/>
        <v>42675.262962962966</v>
      </c>
      <c r="T3938" s="7">
        <f t="shared" si="247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8270</v>
      </c>
      <c r="O3939" s="8">
        <f t="shared" si="244"/>
        <v>1.1609657947686116</v>
      </c>
      <c r="P3939" s="5">
        <f t="shared" si="245"/>
        <v>248.5</v>
      </c>
      <c r="Q3939" t="s">
        <v>8318</v>
      </c>
      <c r="R3939" t="s">
        <v>8319</v>
      </c>
      <c r="S3939" s="6">
        <f t="shared" si="246"/>
        <v>42534.631481481483</v>
      </c>
      <c r="T3939" s="7">
        <f t="shared" si="247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8270</v>
      </c>
      <c r="O3940" s="8">
        <f t="shared" si="244"/>
        <v>8.1989924433249364</v>
      </c>
      <c r="P3940" s="5">
        <f t="shared" si="245"/>
        <v>79.400000000000006</v>
      </c>
      <c r="Q3940" t="s">
        <v>8318</v>
      </c>
      <c r="R3940" t="s">
        <v>8319</v>
      </c>
      <c r="S3940" s="6">
        <f t="shared" si="246"/>
        <v>42151.905717592599</v>
      </c>
      <c r="T3940" s="7">
        <f t="shared" si="247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8270</v>
      </c>
      <c r="O3941" s="8">
        <f t="shared" si="244"/>
        <v>1000</v>
      </c>
      <c r="P3941" s="5">
        <f t="shared" si="245"/>
        <v>5</v>
      </c>
      <c r="Q3941" t="s">
        <v>8318</v>
      </c>
      <c r="R3941" t="s">
        <v>8319</v>
      </c>
      <c r="S3941" s="6">
        <f t="shared" si="246"/>
        <v>41915.400219907409</v>
      </c>
      <c r="T3941" s="7">
        <f t="shared" si="247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8270</v>
      </c>
      <c r="O3942" s="8">
        <f t="shared" si="244"/>
        <v>454.54545454545456</v>
      </c>
      <c r="P3942" s="5">
        <f t="shared" si="245"/>
        <v>5.5</v>
      </c>
      <c r="Q3942" t="s">
        <v>8318</v>
      </c>
      <c r="R3942" t="s">
        <v>8319</v>
      </c>
      <c r="S3942" s="6">
        <f t="shared" si="246"/>
        <v>41961.492488425924</v>
      </c>
      <c r="T3942" s="7">
        <f t="shared" si="247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8270</v>
      </c>
      <c r="O3943" s="8">
        <f t="shared" si="244"/>
        <v>110</v>
      </c>
      <c r="P3943" s="5">
        <f t="shared" si="245"/>
        <v>25</v>
      </c>
      <c r="Q3943" t="s">
        <v>8318</v>
      </c>
      <c r="R3943" t="s">
        <v>8319</v>
      </c>
      <c r="S3943" s="6">
        <f t="shared" si="246"/>
        <v>41940.587233796294</v>
      </c>
      <c r="T3943" s="7">
        <f t="shared" si="247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8270</v>
      </c>
      <c r="O3944" s="8" t="e">
        <f t="shared" si="244"/>
        <v>#DIV/0!</v>
      </c>
      <c r="P3944" s="5" t="e">
        <f t="shared" si="245"/>
        <v>#DIV/0!</v>
      </c>
      <c r="Q3944" t="s">
        <v>8318</v>
      </c>
      <c r="R3944" t="s">
        <v>8319</v>
      </c>
      <c r="S3944" s="6">
        <f t="shared" si="246"/>
        <v>42111.904097222221</v>
      </c>
      <c r="T3944" s="7">
        <f t="shared" si="247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8270</v>
      </c>
      <c r="O3945" s="8">
        <f t="shared" si="244"/>
        <v>2.8058361391694726</v>
      </c>
      <c r="P3945" s="5">
        <f t="shared" si="245"/>
        <v>137.07692307692307</v>
      </c>
      <c r="Q3945" t="s">
        <v>8318</v>
      </c>
      <c r="R3945" t="s">
        <v>8319</v>
      </c>
      <c r="S3945" s="6">
        <f t="shared" si="246"/>
        <v>42279.778564814813</v>
      </c>
      <c r="T3945" s="7">
        <f t="shared" si="247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8270</v>
      </c>
      <c r="O3946" s="8" t="e">
        <f t="shared" si="244"/>
        <v>#DIV/0!</v>
      </c>
      <c r="P3946" s="5" t="e">
        <f t="shared" si="245"/>
        <v>#DIV/0!</v>
      </c>
      <c r="Q3946" t="s">
        <v>8318</v>
      </c>
      <c r="R3946" t="s">
        <v>8319</v>
      </c>
      <c r="S3946" s="6">
        <f t="shared" si="246"/>
        <v>42213.662905092591</v>
      </c>
      <c r="T3946" s="7">
        <f t="shared" si="247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8270</v>
      </c>
      <c r="O3947" s="8">
        <f t="shared" si="244"/>
        <v>400</v>
      </c>
      <c r="P3947" s="5">
        <f t="shared" si="245"/>
        <v>5</v>
      </c>
      <c r="Q3947" t="s">
        <v>8318</v>
      </c>
      <c r="R3947" t="s">
        <v>8319</v>
      </c>
      <c r="S3947" s="6">
        <f t="shared" si="246"/>
        <v>42109.801712962959</v>
      </c>
      <c r="T3947" s="7">
        <f t="shared" si="247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8270</v>
      </c>
      <c r="O3948" s="8">
        <f t="shared" si="244"/>
        <v>30.76923076923077</v>
      </c>
      <c r="P3948" s="5">
        <f t="shared" si="245"/>
        <v>39</v>
      </c>
      <c r="Q3948" t="s">
        <v>8318</v>
      </c>
      <c r="R3948" t="s">
        <v>8319</v>
      </c>
      <c r="S3948" s="6">
        <f t="shared" si="246"/>
        <v>42031.833587962959</v>
      </c>
      <c r="T3948" s="7">
        <f t="shared" si="247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8270</v>
      </c>
      <c r="O3949" s="8">
        <f t="shared" si="244"/>
        <v>29.702970297029704</v>
      </c>
      <c r="P3949" s="5">
        <f t="shared" si="245"/>
        <v>50.5</v>
      </c>
      <c r="Q3949" t="s">
        <v>8318</v>
      </c>
      <c r="R3949" t="s">
        <v>8319</v>
      </c>
      <c r="S3949" s="6">
        <f t="shared" si="246"/>
        <v>42615.142870370371</v>
      </c>
      <c r="T3949" s="7">
        <f t="shared" si="247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8270</v>
      </c>
      <c r="O3950" s="8" t="e">
        <f t="shared" si="244"/>
        <v>#DIV/0!</v>
      </c>
      <c r="P3950" s="5" t="e">
        <f t="shared" si="245"/>
        <v>#DIV/0!</v>
      </c>
      <c r="Q3950" t="s">
        <v>8318</v>
      </c>
      <c r="R3950" t="s">
        <v>8319</v>
      </c>
      <c r="S3950" s="6">
        <f t="shared" si="246"/>
        <v>41829.325497685182</v>
      </c>
      <c r="T3950" s="7">
        <f t="shared" si="247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8270</v>
      </c>
      <c r="O3951" s="8">
        <f t="shared" si="244"/>
        <v>6.3411540900443883</v>
      </c>
      <c r="P3951" s="5">
        <f t="shared" si="245"/>
        <v>49.28125</v>
      </c>
      <c r="Q3951" t="s">
        <v>8318</v>
      </c>
      <c r="R3951" t="s">
        <v>8319</v>
      </c>
      <c r="S3951" s="6">
        <f t="shared" si="246"/>
        <v>42016.120613425926</v>
      </c>
      <c r="T3951" s="7">
        <f t="shared" si="247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8270</v>
      </c>
      <c r="O3952" s="8">
        <f t="shared" si="244"/>
        <v>160</v>
      </c>
      <c r="P3952" s="5">
        <f t="shared" si="245"/>
        <v>25</v>
      </c>
      <c r="Q3952" t="s">
        <v>8318</v>
      </c>
      <c r="R3952" t="s">
        <v>8319</v>
      </c>
      <c r="S3952" s="6">
        <f t="shared" si="246"/>
        <v>42439.702314814815</v>
      </c>
      <c r="T3952" s="7">
        <f t="shared" si="247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8270</v>
      </c>
      <c r="O3953" s="8">
        <f t="shared" si="244"/>
        <v>200000</v>
      </c>
      <c r="P3953" s="5">
        <f t="shared" si="245"/>
        <v>1</v>
      </c>
      <c r="Q3953" t="s">
        <v>8318</v>
      </c>
      <c r="R3953" t="s">
        <v>8319</v>
      </c>
      <c r="S3953" s="6">
        <f t="shared" si="246"/>
        <v>42433.825717592597</v>
      </c>
      <c r="T3953" s="7">
        <f t="shared" si="247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8270</v>
      </c>
      <c r="O3954" s="8">
        <f t="shared" si="244"/>
        <v>1040</v>
      </c>
      <c r="P3954" s="5">
        <f t="shared" si="245"/>
        <v>25</v>
      </c>
      <c r="Q3954" t="s">
        <v>8318</v>
      </c>
      <c r="R3954" t="s">
        <v>8319</v>
      </c>
      <c r="S3954" s="6">
        <f t="shared" si="246"/>
        <v>42243.790393518517</v>
      </c>
      <c r="T3954" s="7">
        <f t="shared" si="247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8270</v>
      </c>
      <c r="O3955" s="8" t="e">
        <f t="shared" si="244"/>
        <v>#DIV/0!</v>
      </c>
      <c r="P3955" s="5" t="e">
        <f t="shared" si="245"/>
        <v>#DIV/0!</v>
      </c>
      <c r="Q3955" t="s">
        <v>8318</v>
      </c>
      <c r="R3955" t="s">
        <v>8319</v>
      </c>
      <c r="S3955" s="6">
        <f t="shared" si="246"/>
        <v>42550.048449074078</v>
      </c>
      <c r="T3955" s="7">
        <f t="shared" si="247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8270</v>
      </c>
      <c r="O3956" s="8" t="e">
        <f t="shared" si="244"/>
        <v>#DIV/0!</v>
      </c>
      <c r="P3956" s="5" t="e">
        <f t="shared" si="245"/>
        <v>#DIV/0!</v>
      </c>
      <c r="Q3956" t="s">
        <v>8318</v>
      </c>
      <c r="R3956" t="s">
        <v>8319</v>
      </c>
      <c r="S3956" s="6">
        <f t="shared" si="246"/>
        <v>41774.651203703703</v>
      </c>
      <c r="T3956" s="7">
        <f t="shared" si="247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8270</v>
      </c>
      <c r="O3957" s="8">
        <f t="shared" si="244"/>
        <v>4.117647058823529</v>
      </c>
      <c r="P3957" s="5">
        <f t="shared" si="245"/>
        <v>53.125</v>
      </c>
      <c r="Q3957" t="s">
        <v>8318</v>
      </c>
      <c r="R3957" t="s">
        <v>8319</v>
      </c>
      <c r="S3957" s="6">
        <f t="shared" si="246"/>
        <v>42306.848854166667</v>
      </c>
      <c r="T3957" s="7">
        <f t="shared" si="247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8270</v>
      </c>
      <c r="O3958" s="8" t="e">
        <f t="shared" si="244"/>
        <v>#DIV/0!</v>
      </c>
      <c r="P3958" s="5" t="e">
        <f t="shared" si="245"/>
        <v>#DIV/0!</v>
      </c>
      <c r="Q3958" t="s">
        <v>8318</v>
      </c>
      <c r="R3958" t="s">
        <v>8319</v>
      </c>
      <c r="S3958" s="6">
        <f t="shared" si="246"/>
        <v>42457.932025462964</v>
      </c>
      <c r="T3958" s="7">
        <f t="shared" si="247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8270</v>
      </c>
      <c r="O3959" s="8">
        <f t="shared" si="244"/>
        <v>4000</v>
      </c>
      <c r="P3959" s="5">
        <f t="shared" si="245"/>
        <v>7</v>
      </c>
      <c r="Q3959" t="s">
        <v>8318</v>
      </c>
      <c r="R3959" t="s">
        <v>8319</v>
      </c>
      <c r="S3959" s="6">
        <f t="shared" si="246"/>
        <v>42513.976319444439</v>
      </c>
      <c r="T3959" s="7">
        <f t="shared" si="247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8270</v>
      </c>
      <c r="O3960" s="8">
        <f t="shared" si="244"/>
        <v>3.1201248049921997</v>
      </c>
      <c r="P3960" s="5">
        <f t="shared" si="245"/>
        <v>40.0625</v>
      </c>
      <c r="Q3960" t="s">
        <v>8318</v>
      </c>
      <c r="R3960" t="s">
        <v>8319</v>
      </c>
      <c r="S3960" s="6">
        <f t="shared" si="246"/>
        <v>41816.950370370374</v>
      </c>
      <c r="T3960" s="7">
        <f t="shared" si="247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8270</v>
      </c>
      <c r="O3961" s="8">
        <f t="shared" si="244"/>
        <v>4.1095890410958908</v>
      </c>
      <c r="P3961" s="5">
        <f t="shared" si="245"/>
        <v>24.333333333333332</v>
      </c>
      <c r="Q3961" t="s">
        <v>8318</v>
      </c>
      <c r="R3961" t="s">
        <v>8319</v>
      </c>
      <c r="S3961" s="6">
        <f t="shared" si="246"/>
        <v>41880.788842592592</v>
      </c>
      <c r="T3961" s="7">
        <f t="shared" si="247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8270</v>
      </c>
      <c r="O3962" s="8">
        <f t="shared" si="244"/>
        <v>66.666666666666671</v>
      </c>
      <c r="P3962" s="5">
        <f t="shared" si="245"/>
        <v>11.25</v>
      </c>
      <c r="Q3962" t="s">
        <v>8318</v>
      </c>
      <c r="R3962" t="s">
        <v>8319</v>
      </c>
      <c r="S3962" s="6">
        <f t="shared" si="246"/>
        <v>42342.845555555556</v>
      </c>
      <c r="T3962" s="7">
        <f t="shared" si="247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8270</v>
      </c>
      <c r="O3963" s="8">
        <f t="shared" si="244"/>
        <v>238.0952380952381</v>
      </c>
      <c r="P3963" s="5">
        <f t="shared" si="245"/>
        <v>10.5</v>
      </c>
      <c r="Q3963" t="s">
        <v>8318</v>
      </c>
      <c r="R3963" t="s">
        <v>8319</v>
      </c>
      <c r="S3963" s="6">
        <f t="shared" si="246"/>
        <v>41745.891319444447</v>
      </c>
      <c r="T3963" s="7">
        <f t="shared" si="247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8270</v>
      </c>
      <c r="O3964" s="8">
        <f t="shared" si="244"/>
        <v>31.111111111111111</v>
      </c>
      <c r="P3964" s="5">
        <f t="shared" si="245"/>
        <v>15</v>
      </c>
      <c r="Q3964" t="s">
        <v>8318</v>
      </c>
      <c r="R3964" t="s">
        <v>8319</v>
      </c>
      <c r="S3964" s="6">
        <f t="shared" si="246"/>
        <v>42311.621458333335</v>
      </c>
      <c r="T3964" s="7">
        <f t="shared" si="247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8270</v>
      </c>
      <c r="O3965" s="8" t="e">
        <f t="shared" si="244"/>
        <v>#DIV/0!</v>
      </c>
      <c r="P3965" s="5" t="e">
        <f t="shared" si="245"/>
        <v>#DIV/0!</v>
      </c>
      <c r="Q3965" t="s">
        <v>8318</v>
      </c>
      <c r="R3965" t="s">
        <v>8319</v>
      </c>
      <c r="S3965" s="6">
        <f t="shared" si="246"/>
        <v>42296.154131944444</v>
      </c>
      <c r="T3965" s="7">
        <f t="shared" si="247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8270</v>
      </c>
      <c r="O3966" s="8">
        <f t="shared" si="244"/>
        <v>15.873015873015873</v>
      </c>
      <c r="P3966" s="5">
        <f t="shared" si="245"/>
        <v>42</v>
      </c>
      <c r="Q3966" t="s">
        <v>8318</v>
      </c>
      <c r="R3966" t="s">
        <v>8319</v>
      </c>
      <c r="S3966" s="6">
        <f t="shared" si="246"/>
        <v>42053.722060185188</v>
      </c>
      <c r="T3966" s="7">
        <f t="shared" si="247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8270</v>
      </c>
      <c r="O3967" s="8">
        <f t="shared" si="244"/>
        <v>7.0175438596491224</v>
      </c>
      <c r="P3967" s="5">
        <f t="shared" si="245"/>
        <v>71.25</v>
      </c>
      <c r="Q3967" t="s">
        <v>8318</v>
      </c>
      <c r="R3967" t="s">
        <v>8319</v>
      </c>
      <c r="S3967" s="6">
        <f t="shared" si="246"/>
        <v>42414.235879629632</v>
      </c>
      <c r="T3967" s="7">
        <f t="shared" si="247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8270</v>
      </c>
      <c r="O3968" s="8">
        <f t="shared" si="244"/>
        <v>166.66666666666666</v>
      </c>
      <c r="P3968" s="5">
        <f t="shared" si="245"/>
        <v>22.5</v>
      </c>
      <c r="Q3968" t="s">
        <v>8318</v>
      </c>
      <c r="R3968" t="s">
        <v>8319</v>
      </c>
      <c r="S3968" s="6">
        <f t="shared" si="246"/>
        <v>41801.711550925924</v>
      </c>
      <c r="T3968" s="7">
        <f t="shared" si="247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8270</v>
      </c>
      <c r="O3969" s="8">
        <f t="shared" si="244"/>
        <v>4.1463414634146343</v>
      </c>
      <c r="P3969" s="5">
        <f t="shared" si="245"/>
        <v>41</v>
      </c>
      <c r="Q3969" t="s">
        <v>8318</v>
      </c>
      <c r="R3969" t="s">
        <v>8319</v>
      </c>
      <c r="S3969" s="6">
        <f t="shared" si="246"/>
        <v>42770.290590277778</v>
      </c>
      <c r="T3969" s="7">
        <f t="shared" si="247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8270</v>
      </c>
      <c r="O3970" s="8">
        <f t="shared" si="244"/>
        <v>9.4876660341555983</v>
      </c>
      <c r="P3970" s="5">
        <f t="shared" si="245"/>
        <v>47.909090909090907</v>
      </c>
      <c r="Q3970" t="s">
        <v>8318</v>
      </c>
      <c r="R3970" t="s">
        <v>8319</v>
      </c>
      <c r="S3970" s="6">
        <f t="shared" si="246"/>
        <v>42452.815659722226</v>
      </c>
      <c r="T3970" s="7">
        <f t="shared" si="247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8270</v>
      </c>
      <c r="O3971" s="8">
        <f t="shared" ref="O3971:O4034" si="248">D3971/E3971</f>
        <v>13.388625592417062</v>
      </c>
      <c r="P3971" s="5">
        <f t="shared" ref="P3971:P4034" si="249">E3971/L3971</f>
        <v>35.166666666666664</v>
      </c>
      <c r="Q3971" t="s">
        <v>8318</v>
      </c>
      <c r="R3971" t="s">
        <v>8319</v>
      </c>
      <c r="S3971" s="6">
        <f t="shared" ref="S3971:S4034" si="250">(((J3971/60)/60)/24)+DATE(1970,1,1)</f>
        <v>42601.854699074072</v>
      </c>
      <c r="T3971" s="7">
        <f t="shared" ref="T3971:T4034" si="251">(((I3971/60)/60)/24)+DATE(1970,1,1)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8270</v>
      </c>
      <c r="O3972" s="8">
        <f t="shared" si="248"/>
        <v>1363.6363636363637</v>
      </c>
      <c r="P3972" s="5">
        <f t="shared" si="249"/>
        <v>5.5</v>
      </c>
      <c r="Q3972" t="s">
        <v>8318</v>
      </c>
      <c r="R3972" t="s">
        <v>8319</v>
      </c>
      <c r="S3972" s="6">
        <f t="shared" si="250"/>
        <v>42447.863553240735</v>
      </c>
      <c r="T3972" s="7">
        <f t="shared" si="251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8270</v>
      </c>
      <c r="O3973" s="8">
        <f t="shared" si="248"/>
        <v>102.94117647058823</v>
      </c>
      <c r="P3973" s="5">
        <f t="shared" si="249"/>
        <v>22.666666666666668</v>
      </c>
      <c r="Q3973" t="s">
        <v>8318</v>
      </c>
      <c r="R3973" t="s">
        <v>8319</v>
      </c>
      <c r="S3973" s="6">
        <f t="shared" si="250"/>
        <v>41811.536180555559</v>
      </c>
      <c r="T3973" s="7">
        <f t="shared" si="251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8270</v>
      </c>
      <c r="O3974" s="8">
        <f t="shared" si="248"/>
        <v>4.7393364928909953</v>
      </c>
      <c r="P3974" s="5">
        <f t="shared" si="249"/>
        <v>26.375</v>
      </c>
      <c r="Q3974" t="s">
        <v>8318</v>
      </c>
      <c r="R3974" t="s">
        <v>8319</v>
      </c>
      <c r="S3974" s="6">
        <f t="shared" si="250"/>
        <v>41981.067523148144</v>
      </c>
      <c r="T3974" s="7">
        <f t="shared" si="251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8270</v>
      </c>
      <c r="O3975" s="8">
        <f t="shared" si="248"/>
        <v>1.2804097311139564</v>
      </c>
      <c r="P3975" s="5">
        <f t="shared" si="249"/>
        <v>105.54054054054055</v>
      </c>
      <c r="Q3975" t="s">
        <v>8318</v>
      </c>
      <c r="R3975" t="s">
        <v>8319</v>
      </c>
      <c r="S3975" s="6">
        <f t="shared" si="250"/>
        <v>42469.68414351852</v>
      </c>
      <c r="T3975" s="7">
        <f t="shared" si="251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8270</v>
      </c>
      <c r="O3976" s="8">
        <f t="shared" si="248"/>
        <v>3.125</v>
      </c>
      <c r="P3976" s="5">
        <f t="shared" si="249"/>
        <v>29.09090909090909</v>
      </c>
      <c r="Q3976" t="s">
        <v>8318</v>
      </c>
      <c r="R3976" t="s">
        <v>8319</v>
      </c>
      <c r="S3976" s="6">
        <f t="shared" si="250"/>
        <v>42493.546851851846</v>
      </c>
      <c r="T3976" s="7">
        <f t="shared" si="251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8270</v>
      </c>
      <c r="O3977" s="8" t="e">
        <f t="shared" si="248"/>
        <v>#DIV/0!</v>
      </c>
      <c r="P3977" s="5" t="e">
        <f t="shared" si="249"/>
        <v>#DIV/0!</v>
      </c>
      <c r="Q3977" t="s">
        <v>8318</v>
      </c>
      <c r="R3977" t="s">
        <v>8319</v>
      </c>
      <c r="S3977" s="6">
        <f t="shared" si="250"/>
        <v>42534.866875</v>
      </c>
      <c r="T3977" s="7">
        <f t="shared" si="251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8270</v>
      </c>
      <c r="O3978" s="8">
        <f t="shared" si="248"/>
        <v>2.096774193548387</v>
      </c>
      <c r="P3978" s="5">
        <f t="shared" si="249"/>
        <v>62</v>
      </c>
      <c r="Q3978" t="s">
        <v>8318</v>
      </c>
      <c r="R3978" t="s">
        <v>8319</v>
      </c>
      <c r="S3978" s="6">
        <f t="shared" si="250"/>
        <v>41830.858344907407</v>
      </c>
      <c r="T3978" s="7">
        <f t="shared" si="251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8270</v>
      </c>
      <c r="O3979" s="8">
        <f t="shared" si="248"/>
        <v>68.965517241379317</v>
      </c>
      <c r="P3979" s="5">
        <f t="shared" si="249"/>
        <v>217.5</v>
      </c>
      <c r="Q3979" t="s">
        <v>8318</v>
      </c>
      <c r="R3979" t="s">
        <v>8319</v>
      </c>
      <c r="S3979" s="6">
        <f t="shared" si="250"/>
        <v>42543.788564814815</v>
      </c>
      <c r="T3979" s="7">
        <f t="shared" si="251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8270</v>
      </c>
      <c r="O3980" s="8">
        <f t="shared" si="248"/>
        <v>9.3457943925233646</v>
      </c>
      <c r="P3980" s="5">
        <f t="shared" si="249"/>
        <v>26.75</v>
      </c>
      <c r="Q3980" t="s">
        <v>8318</v>
      </c>
      <c r="R3980" t="s">
        <v>8319</v>
      </c>
      <c r="S3980" s="6">
        <f t="shared" si="250"/>
        <v>41975.642974537041</v>
      </c>
      <c r="T3980" s="7">
        <f t="shared" si="251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8270</v>
      </c>
      <c r="O3981" s="8">
        <f t="shared" si="248"/>
        <v>54.545454545454547</v>
      </c>
      <c r="P3981" s="5">
        <f t="shared" si="249"/>
        <v>18.333333333333332</v>
      </c>
      <c r="Q3981" t="s">
        <v>8318</v>
      </c>
      <c r="R3981" t="s">
        <v>8319</v>
      </c>
      <c r="S3981" s="6">
        <f t="shared" si="250"/>
        <v>42069.903437500005</v>
      </c>
      <c r="T3981" s="7">
        <f t="shared" si="251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8270</v>
      </c>
      <c r="O3982" s="8">
        <f t="shared" si="248"/>
        <v>5.5555555555555554</v>
      </c>
      <c r="P3982" s="5">
        <f t="shared" si="249"/>
        <v>64.285714285714292</v>
      </c>
      <c r="Q3982" t="s">
        <v>8318</v>
      </c>
      <c r="R3982" t="s">
        <v>8319</v>
      </c>
      <c r="S3982" s="6">
        <f t="shared" si="250"/>
        <v>41795.598923611113</v>
      </c>
      <c r="T3982" s="7">
        <f t="shared" si="251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8270</v>
      </c>
      <c r="O3983" s="8">
        <f t="shared" si="248"/>
        <v>24.489795918367346</v>
      </c>
      <c r="P3983" s="5">
        <f t="shared" si="249"/>
        <v>175</v>
      </c>
      <c r="Q3983" t="s">
        <v>8318</v>
      </c>
      <c r="R3983" t="s">
        <v>8319</v>
      </c>
      <c r="S3983" s="6">
        <f t="shared" si="250"/>
        <v>42508.179965277777</v>
      </c>
      <c r="T3983" s="7">
        <f t="shared" si="251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8270</v>
      </c>
      <c r="O3984" s="8">
        <f t="shared" si="248"/>
        <v>5</v>
      </c>
      <c r="P3984" s="5">
        <f t="shared" si="249"/>
        <v>34</v>
      </c>
      <c r="Q3984" t="s">
        <v>8318</v>
      </c>
      <c r="R3984" t="s">
        <v>8319</v>
      </c>
      <c r="S3984" s="6">
        <f t="shared" si="250"/>
        <v>42132.809953703705</v>
      </c>
      <c r="T3984" s="7">
        <f t="shared" si="251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8270</v>
      </c>
      <c r="O3985" s="8">
        <f t="shared" si="248"/>
        <v>2.8733556873871549</v>
      </c>
      <c r="P3985" s="5">
        <f t="shared" si="249"/>
        <v>84.282608695652172</v>
      </c>
      <c r="Q3985" t="s">
        <v>8318</v>
      </c>
      <c r="R3985" t="s">
        <v>8319</v>
      </c>
      <c r="S3985" s="6">
        <f t="shared" si="250"/>
        <v>41747.86986111111</v>
      </c>
      <c r="T3985" s="7">
        <f t="shared" si="251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8270</v>
      </c>
      <c r="O3986" s="8">
        <f t="shared" si="248"/>
        <v>15.789473684210526</v>
      </c>
      <c r="P3986" s="5">
        <f t="shared" si="249"/>
        <v>9.5</v>
      </c>
      <c r="Q3986" t="s">
        <v>8318</v>
      </c>
      <c r="R3986" t="s">
        <v>8319</v>
      </c>
      <c r="S3986" s="6">
        <f t="shared" si="250"/>
        <v>41920.963472222218</v>
      </c>
      <c r="T3986" s="7">
        <f t="shared" si="251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8270</v>
      </c>
      <c r="O3987" s="8">
        <f t="shared" si="248"/>
        <v>3.1201248049921997</v>
      </c>
      <c r="P3987" s="5">
        <f t="shared" si="249"/>
        <v>33.736842105263158</v>
      </c>
      <c r="Q3987" t="s">
        <v>8318</v>
      </c>
      <c r="R3987" t="s">
        <v>8319</v>
      </c>
      <c r="S3987" s="6">
        <f t="shared" si="250"/>
        <v>42399.707407407404</v>
      </c>
      <c r="T3987" s="7">
        <f t="shared" si="251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8270</v>
      </c>
      <c r="O3988" s="8">
        <f t="shared" si="248"/>
        <v>10.245901639344263</v>
      </c>
      <c r="P3988" s="5">
        <f t="shared" si="249"/>
        <v>37.53846153846154</v>
      </c>
      <c r="Q3988" t="s">
        <v>8318</v>
      </c>
      <c r="R3988" t="s">
        <v>8319</v>
      </c>
      <c r="S3988" s="6">
        <f t="shared" si="250"/>
        <v>42467.548541666663</v>
      </c>
      <c r="T3988" s="7">
        <f t="shared" si="251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8270</v>
      </c>
      <c r="O3989" s="8">
        <f t="shared" si="248"/>
        <v>2.6490066225165565</v>
      </c>
      <c r="P3989" s="5">
        <f t="shared" si="249"/>
        <v>11.615384615384615</v>
      </c>
      <c r="Q3989" t="s">
        <v>8318</v>
      </c>
      <c r="R3989" t="s">
        <v>8319</v>
      </c>
      <c r="S3989" s="6">
        <f t="shared" si="250"/>
        <v>41765.92465277778</v>
      </c>
      <c r="T3989" s="7">
        <f t="shared" si="251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8270</v>
      </c>
      <c r="O3990" s="8">
        <f t="shared" si="248"/>
        <v>46.875</v>
      </c>
      <c r="P3990" s="5">
        <f t="shared" si="249"/>
        <v>8</v>
      </c>
      <c r="Q3990" t="s">
        <v>8318</v>
      </c>
      <c r="R3990" t="s">
        <v>8319</v>
      </c>
      <c r="S3990" s="6">
        <f t="shared" si="250"/>
        <v>42230.08116898148</v>
      </c>
      <c r="T3990" s="7">
        <f t="shared" si="251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8270</v>
      </c>
      <c r="O3991" s="8" t="e">
        <f t="shared" si="248"/>
        <v>#DIV/0!</v>
      </c>
      <c r="P3991" s="5" t="e">
        <f t="shared" si="249"/>
        <v>#DIV/0!</v>
      </c>
      <c r="Q3991" t="s">
        <v>8318</v>
      </c>
      <c r="R3991" t="s">
        <v>8319</v>
      </c>
      <c r="S3991" s="6">
        <f t="shared" si="250"/>
        <v>42286.749780092592</v>
      </c>
      <c r="T3991" s="7">
        <f t="shared" si="251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8270</v>
      </c>
      <c r="O3992" s="8">
        <f t="shared" si="248"/>
        <v>23.913043478260871</v>
      </c>
      <c r="P3992" s="5">
        <f t="shared" si="249"/>
        <v>23</v>
      </c>
      <c r="Q3992" t="s">
        <v>8318</v>
      </c>
      <c r="R3992" t="s">
        <v>8319</v>
      </c>
      <c r="S3992" s="6">
        <f t="shared" si="250"/>
        <v>42401.672372685185</v>
      </c>
      <c r="T3992" s="7">
        <f t="shared" si="251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8270</v>
      </c>
      <c r="O3993" s="8">
        <f t="shared" si="248"/>
        <v>5</v>
      </c>
      <c r="P3993" s="5">
        <f t="shared" si="249"/>
        <v>100</v>
      </c>
      <c r="Q3993" t="s">
        <v>8318</v>
      </c>
      <c r="R3993" t="s">
        <v>8319</v>
      </c>
      <c r="S3993" s="6">
        <f t="shared" si="250"/>
        <v>42125.644467592589</v>
      </c>
      <c r="T3993" s="7">
        <f t="shared" si="251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8270</v>
      </c>
      <c r="O3994" s="8">
        <f t="shared" si="248"/>
        <v>18.484288354898336</v>
      </c>
      <c r="P3994" s="5">
        <f t="shared" si="249"/>
        <v>60.111111111111114</v>
      </c>
      <c r="Q3994" t="s">
        <v>8318</v>
      </c>
      <c r="R3994" t="s">
        <v>8319</v>
      </c>
      <c r="S3994" s="6">
        <f t="shared" si="250"/>
        <v>42289.94049768518</v>
      </c>
      <c r="T3994" s="7">
        <f t="shared" si="251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8270</v>
      </c>
      <c r="O3995" s="8">
        <f t="shared" si="248"/>
        <v>16666.666666666668</v>
      </c>
      <c r="P3995" s="5">
        <f t="shared" si="249"/>
        <v>3</v>
      </c>
      <c r="Q3995" t="s">
        <v>8318</v>
      </c>
      <c r="R3995" t="s">
        <v>8319</v>
      </c>
      <c r="S3995" s="6">
        <f t="shared" si="250"/>
        <v>42107.864722222221</v>
      </c>
      <c r="T3995" s="7">
        <f t="shared" si="251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8270</v>
      </c>
      <c r="O3996" s="8">
        <f t="shared" si="248"/>
        <v>400</v>
      </c>
      <c r="P3996" s="5">
        <f t="shared" si="249"/>
        <v>5</v>
      </c>
      <c r="Q3996" t="s">
        <v>8318</v>
      </c>
      <c r="R3996" t="s">
        <v>8319</v>
      </c>
      <c r="S3996" s="6">
        <f t="shared" si="250"/>
        <v>41809.389930555553</v>
      </c>
      <c r="T3996" s="7">
        <f t="shared" si="251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8270</v>
      </c>
      <c r="O3997" s="8">
        <f t="shared" si="248"/>
        <v>2.8571428571428572</v>
      </c>
      <c r="P3997" s="5">
        <f t="shared" si="249"/>
        <v>17.5</v>
      </c>
      <c r="Q3997" t="s">
        <v>8318</v>
      </c>
      <c r="R3997" t="s">
        <v>8319</v>
      </c>
      <c r="S3997" s="6">
        <f t="shared" si="250"/>
        <v>42019.683761574073</v>
      </c>
      <c r="T3997" s="7">
        <f t="shared" si="251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8270</v>
      </c>
      <c r="O3998" s="8">
        <f t="shared" si="248"/>
        <v>6.0362173038229372</v>
      </c>
      <c r="P3998" s="5">
        <f t="shared" si="249"/>
        <v>29.235294117647058</v>
      </c>
      <c r="Q3998" t="s">
        <v>8318</v>
      </c>
      <c r="R3998" t="s">
        <v>8319</v>
      </c>
      <c r="S3998" s="6">
        <f t="shared" si="250"/>
        <v>41950.26694444444</v>
      </c>
      <c r="T3998" s="7">
        <f t="shared" si="251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8270</v>
      </c>
      <c r="O3999" s="8" t="e">
        <f t="shared" si="248"/>
        <v>#DIV/0!</v>
      </c>
      <c r="P3999" s="5" t="e">
        <f t="shared" si="249"/>
        <v>#DIV/0!</v>
      </c>
      <c r="Q3999" t="s">
        <v>8318</v>
      </c>
      <c r="R3999" t="s">
        <v>8319</v>
      </c>
      <c r="S3999" s="6">
        <f t="shared" si="250"/>
        <v>42069.391446759255</v>
      </c>
      <c r="T3999" s="7">
        <f t="shared" si="251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8270</v>
      </c>
      <c r="O4000" s="8">
        <f t="shared" si="248"/>
        <v>1.7482517482517483</v>
      </c>
      <c r="P4000" s="5">
        <f t="shared" si="249"/>
        <v>59.583333333333336</v>
      </c>
      <c r="Q4000" t="s">
        <v>8318</v>
      </c>
      <c r="R4000" t="s">
        <v>8319</v>
      </c>
      <c r="S4000" s="6">
        <f t="shared" si="250"/>
        <v>42061.963263888887</v>
      </c>
      <c r="T4000" s="7">
        <f t="shared" si="251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8270</v>
      </c>
      <c r="O4001" s="8">
        <f t="shared" si="248"/>
        <v>6.0553633217993079</v>
      </c>
      <c r="P4001" s="5">
        <f t="shared" si="249"/>
        <v>82.571428571428569</v>
      </c>
      <c r="Q4001" t="s">
        <v>8318</v>
      </c>
      <c r="R4001" t="s">
        <v>8319</v>
      </c>
      <c r="S4001" s="6">
        <f t="shared" si="250"/>
        <v>41842.828680555554</v>
      </c>
      <c r="T4001" s="7">
        <f t="shared" si="251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8270</v>
      </c>
      <c r="O4002" s="8">
        <f t="shared" si="248"/>
        <v>800</v>
      </c>
      <c r="P4002" s="5">
        <f t="shared" si="249"/>
        <v>10</v>
      </c>
      <c r="Q4002" t="s">
        <v>8318</v>
      </c>
      <c r="R4002" t="s">
        <v>8319</v>
      </c>
      <c r="S4002" s="6">
        <f t="shared" si="250"/>
        <v>42437.64534722222</v>
      </c>
      <c r="T4002" s="7">
        <f t="shared" si="251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8270</v>
      </c>
      <c r="O4003" s="8">
        <f t="shared" si="248"/>
        <v>2.6490066225165565</v>
      </c>
      <c r="P4003" s="5">
        <f t="shared" si="249"/>
        <v>32.357142857142854</v>
      </c>
      <c r="Q4003" t="s">
        <v>8318</v>
      </c>
      <c r="R4003" t="s">
        <v>8319</v>
      </c>
      <c r="S4003" s="6">
        <f t="shared" si="250"/>
        <v>42775.964212962965</v>
      </c>
      <c r="T4003" s="7">
        <f t="shared" si="251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8270</v>
      </c>
      <c r="O4004" s="8">
        <f t="shared" si="248"/>
        <v>54.347826086956523</v>
      </c>
      <c r="P4004" s="5">
        <f t="shared" si="249"/>
        <v>5.75</v>
      </c>
      <c r="Q4004" t="s">
        <v>8318</v>
      </c>
      <c r="R4004" t="s">
        <v>8319</v>
      </c>
      <c r="S4004" s="6">
        <f t="shared" si="250"/>
        <v>41879.043530092589</v>
      </c>
      <c r="T4004" s="7">
        <f t="shared" si="251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8270</v>
      </c>
      <c r="O4005" s="8">
        <f t="shared" si="248"/>
        <v>9.9502487562189046</v>
      </c>
      <c r="P4005" s="5">
        <f t="shared" si="249"/>
        <v>100.5</v>
      </c>
      <c r="Q4005" t="s">
        <v>8318</v>
      </c>
      <c r="R4005" t="s">
        <v>8319</v>
      </c>
      <c r="S4005" s="6">
        <f t="shared" si="250"/>
        <v>42020.587349537032</v>
      </c>
      <c r="T4005" s="7">
        <f t="shared" si="251"/>
        <v>42050.587349537032</v>
      </c>
    </row>
    <row r="4006" spans="1:20" ht="15.75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8270</v>
      </c>
      <c r="O4006" s="8">
        <f t="shared" si="248"/>
        <v>500</v>
      </c>
      <c r="P4006" s="5">
        <f t="shared" si="249"/>
        <v>1</v>
      </c>
      <c r="Q4006" t="s">
        <v>8318</v>
      </c>
      <c r="R4006" t="s">
        <v>8319</v>
      </c>
      <c r="S4006" s="6">
        <f t="shared" si="250"/>
        <v>41890.16269675926</v>
      </c>
      <c r="T4006" s="7">
        <f t="shared" si="251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8270</v>
      </c>
      <c r="O4007" s="8">
        <f t="shared" si="248"/>
        <v>75</v>
      </c>
      <c r="P4007" s="5">
        <f t="shared" si="249"/>
        <v>20</v>
      </c>
      <c r="Q4007" t="s">
        <v>8318</v>
      </c>
      <c r="R4007" t="s">
        <v>8319</v>
      </c>
      <c r="S4007" s="6">
        <f t="shared" si="250"/>
        <v>41872.807696759257</v>
      </c>
      <c r="T4007" s="7">
        <f t="shared" si="251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8270</v>
      </c>
      <c r="O4008" s="8">
        <f t="shared" si="248"/>
        <v>15000</v>
      </c>
      <c r="P4008" s="5">
        <f t="shared" si="249"/>
        <v>2</v>
      </c>
      <c r="Q4008" t="s">
        <v>8318</v>
      </c>
      <c r="R4008" t="s">
        <v>8319</v>
      </c>
      <c r="S4008" s="6">
        <f t="shared" si="250"/>
        <v>42391.772997685184</v>
      </c>
      <c r="T4008" s="7">
        <f t="shared" si="251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8270</v>
      </c>
      <c r="O4009" s="8">
        <f t="shared" si="248"/>
        <v>400</v>
      </c>
      <c r="P4009" s="5">
        <f t="shared" si="249"/>
        <v>5</v>
      </c>
      <c r="Q4009" t="s">
        <v>8318</v>
      </c>
      <c r="R4009" t="s">
        <v>8319</v>
      </c>
      <c r="S4009" s="6">
        <f t="shared" si="250"/>
        <v>41848.772928240738</v>
      </c>
      <c r="T4009" s="7">
        <f t="shared" si="251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8270</v>
      </c>
      <c r="O4010" s="8">
        <f t="shared" si="248"/>
        <v>16.666666666666668</v>
      </c>
      <c r="P4010" s="5">
        <f t="shared" si="249"/>
        <v>15</v>
      </c>
      <c r="Q4010" t="s">
        <v>8318</v>
      </c>
      <c r="R4010" t="s">
        <v>8319</v>
      </c>
      <c r="S4010" s="6">
        <f t="shared" si="250"/>
        <v>42177.964201388888</v>
      </c>
      <c r="T4010" s="7">
        <f t="shared" si="251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8270</v>
      </c>
      <c r="O4011" s="8">
        <f t="shared" si="248"/>
        <v>25.733333333333334</v>
      </c>
      <c r="P4011" s="5">
        <f t="shared" si="249"/>
        <v>25</v>
      </c>
      <c r="Q4011" t="s">
        <v>8318</v>
      </c>
      <c r="R4011" t="s">
        <v>8319</v>
      </c>
      <c r="S4011" s="6">
        <f t="shared" si="250"/>
        <v>41851.700925925928</v>
      </c>
      <c r="T4011" s="7">
        <f t="shared" si="251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8270</v>
      </c>
      <c r="O4012" s="8">
        <f t="shared" si="248"/>
        <v>4.1331802525832373</v>
      </c>
      <c r="P4012" s="5">
        <f t="shared" si="249"/>
        <v>45.842105263157897</v>
      </c>
      <c r="Q4012" t="s">
        <v>8318</v>
      </c>
      <c r="R4012" t="s">
        <v>8319</v>
      </c>
      <c r="S4012" s="6">
        <f t="shared" si="250"/>
        <v>41921.770439814813</v>
      </c>
      <c r="T4012" s="7">
        <f t="shared" si="251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8270</v>
      </c>
      <c r="O4013" s="8">
        <f t="shared" si="248"/>
        <v>13.157894736842104</v>
      </c>
      <c r="P4013" s="5">
        <f t="shared" si="249"/>
        <v>4.75</v>
      </c>
      <c r="Q4013" t="s">
        <v>8318</v>
      </c>
      <c r="R4013" t="s">
        <v>8319</v>
      </c>
      <c r="S4013" s="6">
        <f t="shared" si="250"/>
        <v>42002.54488425926</v>
      </c>
      <c r="T4013" s="7">
        <f t="shared" si="251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8270</v>
      </c>
      <c r="O4014" s="8" t="e">
        <f t="shared" si="248"/>
        <v>#DIV/0!</v>
      </c>
      <c r="P4014" s="5" t="e">
        <f t="shared" si="249"/>
        <v>#DIV/0!</v>
      </c>
      <c r="Q4014" t="s">
        <v>8318</v>
      </c>
      <c r="R4014" t="s">
        <v>8319</v>
      </c>
      <c r="S4014" s="6">
        <f t="shared" si="250"/>
        <v>42096.544548611113</v>
      </c>
      <c r="T4014" s="7">
        <f t="shared" si="251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8270</v>
      </c>
      <c r="O4015" s="8">
        <f t="shared" si="248"/>
        <v>76.92307692307692</v>
      </c>
      <c r="P4015" s="5">
        <f t="shared" si="249"/>
        <v>13</v>
      </c>
      <c r="Q4015" t="s">
        <v>8318</v>
      </c>
      <c r="R4015" t="s">
        <v>8319</v>
      </c>
      <c r="S4015" s="6">
        <f t="shared" si="250"/>
        <v>42021.301192129627</v>
      </c>
      <c r="T4015" s="7">
        <f t="shared" si="251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8270</v>
      </c>
      <c r="O4016" s="8" t="e">
        <f t="shared" si="248"/>
        <v>#DIV/0!</v>
      </c>
      <c r="P4016" s="5" t="e">
        <f t="shared" si="249"/>
        <v>#DIV/0!</v>
      </c>
      <c r="Q4016" t="s">
        <v>8318</v>
      </c>
      <c r="R4016" t="s">
        <v>8319</v>
      </c>
      <c r="S4016" s="6">
        <f t="shared" si="250"/>
        <v>42419.246168981481</v>
      </c>
      <c r="T4016" s="7">
        <f t="shared" si="251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8270</v>
      </c>
      <c r="O4017" s="8">
        <f t="shared" si="248"/>
        <v>7000</v>
      </c>
      <c r="P4017" s="5">
        <f t="shared" si="249"/>
        <v>1</v>
      </c>
      <c r="Q4017" t="s">
        <v>8318</v>
      </c>
      <c r="R4017" t="s">
        <v>8319</v>
      </c>
      <c r="S4017" s="6">
        <f t="shared" si="250"/>
        <v>42174.780821759254</v>
      </c>
      <c r="T4017" s="7">
        <f t="shared" si="251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8270</v>
      </c>
      <c r="O4018" s="8">
        <f t="shared" si="248"/>
        <v>7.1428571428571432</v>
      </c>
      <c r="P4018" s="5">
        <f t="shared" si="249"/>
        <v>10</v>
      </c>
      <c r="Q4018" t="s">
        <v>8318</v>
      </c>
      <c r="R4018" t="s">
        <v>8319</v>
      </c>
      <c r="S4018" s="6">
        <f t="shared" si="250"/>
        <v>41869.872685185182</v>
      </c>
      <c r="T4018" s="7">
        <f t="shared" si="251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8270</v>
      </c>
      <c r="O4019" s="8">
        <f t="shared" si="248"/>
        <v>95.238095238095241</v>
      </c>
      <c r="P4019" s="5">
        <f t="shared" si="249"/>
        <v>52.5</v>
      </c>
      <c r="Q4019" t="s">
        <v>8318</v>
      </c>
      <c r="R4019" t="s">
        <v>8319</v>
      </c>
      <c r="S4019" s="6">
        <f t="shared" si="250"/>
        <v>41856.672152777777</v>
      </c>
      <c r="T4019" s="7">
        <f t="shared" si="251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8270</v>
      </c>
      <c r="O4020" s="8">
        <f t="shared" si="248"/>
        <v>11.538461538461538</v>
      </c>
      <c r="P4020" s="5">
        <f t="shared" si="249"/>
        <v>32.5</v>
      </c>
      <c r="Q4020" t="s">
        <v>8318</v>
      </c>
      <c r="R4020" t="s">
        <v>8319</v>
      </c>
      <c r="S4020" s="6">
        <f t="shared" si="250"/>
        <v>42620.91097222222</v>
      </c>
      <c r="T4020" s="7">
        <f t="shared" si="251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8270</v>
      </c>
      <c r="O4021" s="8">
        <f t="shared" si="248"/>
        <v>120.68965517241379</v>
      </c>
      <c r="P4021" s="5">
        <f t="shared" si="249"/>
        <v>7.25</v>
      </c>
      <c r="Q4021" t="s">
        <v>8318</v>
      </c>
      <c r="R4021" t="s">
        <v>8319</v>
      </c>
      <c r="S4021" s="6">
        <f t="shared" si="250"/>
        <v>42417.675879629634</v>
      </c>
      <c r="T4021" s="7">
        <f t="shared" si="251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8270</v>
      </c>
      <c r="O4022" s="8">
        <f t="shared" si="248"/>
        <v>6</v>
      </c>
      <c r="P4022" s="5">
        <f t="shared" si="249"/>
        <v>33.333333333333336</v>
      </c>
      <c r="Q4022" t="s">
        <v>8318</v>
      </c>
      <c r="R4022" t="s">
        <v>8319</v>
      </c>
      <c r="S4022" s="6">
        <f t="shared" si="250"/>
        <v>42057.190960648149</v>
      </c>
      <c r="T4022" s="7">
        <f t="shared" si="251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8270</v>
      </c>
      <c r="O4023" s="8">
        <f t="shared" si="248"/>
        <v>120</v>
      </c>
      <c r="P4023" s="5">
        <f t="shared" si="249"/>
        <v>62.5</v>
      </c>
      <c r="Q4023" t="s">
        <v>8318</v>
      </c>
      <c r="R4023" t="s">
        <v>8319</v>
      </c>
      <c r="S4023" s="6">
        <f t="shared" si="250"/>
        <v>41878.911550925928</v>
      </c>
      <c r="T4023" s="7">
        <f t="shared" si="251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8270</v>
      </c>
      <c r="O4024" s="8">
        <f t="shared" si="248"/>
        <v>1.4375848574395016</v>
      </c>
      <c r="P4024" s="5">
        <f t="shared" si="249"/>
        <v>63.558375634517766</v>
      </c>
      <c r="Q4024" t="s">
        <v>8318</v>
      </c>
      <c r="R4024" t="s">
        <v>8319</v>
      </c>
      <c r="S4024" s="6">
        <f t="shared" si="250"/>
        <v>41990.584108796291</v>
      </c>
      <c r="T4024" s="7">
        <f t="shared" si="251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8270</v>
      </c>
      <c r="O4025" s="8" t="e">
        <f t="shared" si="248"/>
        <v>#DIV/0!</v>
      </c>
      <c r="P4025" s="5" t="e">
        <f t="shared" si="249"/>
        <v>#DIV/0!</v>
      </c>
      <c r="Q4025" t="s">
        <v>8318</v>
      </c>
      <c r="R4025" t="s">
        <v>8319</v>
      </c>
      <c r="S4025" s="6">
        <f t="shared" si="250"/>
        <v>42408.999571759254</v>
      </c>
      <c r="T4025" s="7">
        <f t="shared" si="251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8270</v>
      </c>
      <c r="O4026" s="8">
        <f t="shared" si="248"/>
        <v>80</v>
      </c>
      <c r="P4026" s="5">
        <f t="shared" si="249"/>
        <v>10</v>
      </c>
      <c r="Q4026" t="s">
        <v>8318</v>
      </c>
      <c r="R4026" t="s">
        <v>8319</v>
      </c>
      <c r="S4026" s="6">
        <f t="shared" si="250"/>
        <v>42217.670104166667</v>
      </c>
      <c r="T4026" s="7">
        <f t="shared" si="251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8270</v>
      </c>
      <c r="O4027" s="8">
        <f t="shared" si="248"/>
        <v>20</v>
      </c>
      <c r="P4027" s="5">
        <f t="shared" si="249"/>
        <v>62.5</v>
      </c>
      <c r="Q4027" t="s">
        <v>8318</v>
      </c>
      <c r="R4027" t="s">
        <v>8319</v>
      </c>
      <c r="S4027" s="6">
        <f t="shared" si="250"/>
        <v>42151.237685185188</v>
      </c>
      <c r="T4027" s="7">
        <f t="shared" si="251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8270</v>
      </c>
      <c r="O4028" s="8" t="e">
        <f t="shared" si="248"/>
        <v>#DIV/0!</v>
      </c>
      <c r="P4028" s="5" t="e">
        <f t="shared" si="249"/>
        <v>#DIV/0!</v>
      </c>
      <c r="Q4028" t="s">
        <v>8318</v>
      </c>
      <c r="R4028" t="s">
        <v>8319</v>
      </c>
      <c r="S4028" s="6">
        <f t="shared" si="250"/>
        <v>42282.655543981484</v>
      </c>
      <c r="T4028" s="7">
        <f t="shared" si="251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8270</v>
      </c>
      <c r="O4029" s="8">
        <f t="shared" si="248"/>
        <v>13.953488372093023</v>
      </c>
      <c r="P4029" s="5">
        <f t="shared" si="249"/>
        <v>30.714285714285715</v>
      </c>
      <c r="Q4029" t="s">
        <v>8318</v>
      </c>
      <c r="R4029" t="s">
        <v>8319</v>
      </c>
      <c r="S4029" s="6">
        <f t="shared" si="250"/>
        <v>42768.97084490741</v>
      </c>
      <c r="T4029" s="7">
        <f t="shared" si="251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8270</v>
      </c>
      <c r="O4030" s="8">
        <f t="shared" si="248"/>
        <v>3.5650623885918002</v>
      </c>
      <c r="P4030" s="5">
        <f t="shared" si="249"/>
        <v>51</v>
      </c>
      <c r="Q4030" t="s">
        <v>8318</v>
      </c>
      <c r="R4030" t="s">
        <v>8319</v>
      </c>
      <c r="S4030" s="6">
        <f t="shared" si="250"/>
        <v>41765.938657407409</v>
      </c>
      <c r="T4030" s="7">
        <f t="shared" si="251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8270</v>
      </c>
      <c r="O4031" s="8" t="e">
        <f t="shared" si="248"/>
        <v>#DIV/0!</v>
      </c>
      <c r="P4031" s="5" t="e">
        <f t="shared" si="249"/>
        <v>#DIV/0!</v>
      </c>
      <c r="Q4031" t="s">
        <v>8318</v>
      </c>
      <c r="R4031" t="s">
        <v>8319</v>
      </c>
      <c r="S4031" s="6">
        <f t="shared" si="250"/>
        <v>42322.025115740747</v>
      </c>
      <c r="T4031" s="7">
        <f t="shared" si="251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8270</v>
      </c>
      <c r="O4032" s="8">
        <f t="shared" si="248"/>
        <v>6.25</v>
      </c>
      <c r="P4032" s="5">
        <f t="shared" si="249"/>
        <v>66.666666666666671</v>
      </c>
      <c r="Q4032" t="s">
        <v>8318</v>
      </c>
      <c r="R4032" t="s">
        <v>8319</v>
      </c>
      <c r="S4032" s="6">
        <f t="shared" si="250"/>
        <v>42374.655081018514</v>
      </c>
      <c r="T4032" s="7">
        <f t="shared" si="251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8270</v>
      </c>
      <c r="O4033" s="8" t="e">
        <f t="shared" si="248"/>
        <v>#DIV/0!</v>
      </c>
      <c r="P4033" s="5" t="e">
        <f t="shared" si="249"/>
        <v>#DIV/0!</v>
      </c>
      <c r="Q4033" t="s">
        <v>8318</v>
      </c>
      <c r="R4033" t="s">
        <v>8319</v>
      </c>
      <c r="S4033" s="6">
        <f t="shared" si="250"/>
        <v>41941.585231481484</v>
      </c>
      <c r="T4033" s="7">
        <f t="shared" si="251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8270</v>
      </c>
      <c r="O4034" s="8">
        <f t="shared" si="248"/>
        <v>14.64406779661017</v>
      </c>
      <c r="P4034" s="5">
        <f t="shared" si="249"/>
        <v>59</v>
      </c>
      <c r="Q4034" t="s">
        <v>8318</v>
      </c>
      <c r="R4034" t="s">
        <v>8319</v>
      </c>
      <c r="S4034" s="6">
        <f t="shared" si="250"/>
        <v>42293.809212962966</v>
      </c>
      <c r="T4034" s="7">
        <f t="shared" si="251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8270</v>
      </c>
      <c r="O4035" s="8">
        <f t="shared" ref="O4035:O4098" si="252">D4035/E4035</f>
        <v>3.891246973700706</v>
      </c>
      <c r="P4035" s="5">
        <f t="shared" ref="P4035:P4098" si="253">E4035/L4035</f>
        <v>65.340319148936175</v>
      </c>
      <c r="Q4035" t="s">
        <v>8318</v>
      </c>
      <c r="R4035" t="s">
        <v>8319</v>
      </c>
      <c r="S4035" s="6">
        <f t="shared" ref="S4035:S4098" si="254">(((J4035/60)/60)/24)+DATE(1970,1,1)</f>
        <v>42614.268796296295</v>
      </c>
      <c r="T4035" s="7">
        <f t="shared" ref="T4035:T4098" si="255">(((I4035/60)/60)/24)+DATE(1970,1,1)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8270</v>
      </c>
      <c r="O4036" s="8">
        <f t="shared" si="252"/>
        <v>67.5</v>
      </c>
      <c r="P4036" s="5">
        <f t="shared" si="253"/>
        <v>100</v>
      </c>
      <c r="Q4036" t="s">
        <v>8318</v>
      </c>
      <c r="R4036" t="s">
        <v>8319</v>
      </c>
      <c r="S4036" s="6">
        <f t="shared" si="254"/>
        <v>42067.947337962964</v>
      </c>
      <c r="T4036" s="7">
        <f t="shared" si="255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8270</v>
      </c>
      <c r="O4037" s="8">
        <f t="shared" si="252"/>
        <v>2.7137042062415198</v>
      </c>
      <c r="P4037" s="5">
        <f t="shared" si="253"/>
        <v>147.4</v>
      </c>
      <c r="Q4037" t="s">
        <v>8318</v>
      </c>
      <c r="R4037" t="s">
        <v>8319</v>
      </c>
      <c r="S4037" s="6">
        <f t="shared" si="254"/>
        <v>41903.882951388885</v>
      </c>
      <c r="T4037" s="7">
        <f t="shared" si="255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8270</v>
      </c>
      <c r="O4038" s="8">
        <f t="shared" si="252"/>
        <v>2.1253985122210413</v>
      </c>
      <c r="P4038" s="5">
        <f t="shared" si="253"/>
        <v>166.05882352941177</v>
      </c>
      <c r="Q4038" t="s">
        <v>8318</v>
      </c>
      <c r="R4038" t="s">
        <v>8319</v>
      </c>
      <c r="S4038" s="6">
        <f t="shared" si="254"/>
        <v>41804.937083333331</v>
      </c>
      <c r="T4038" s="7">
        <f t="shared" si="255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8270</v>
      </c>
      <c r="O4039" s="8">
        <f t="shared" si="252"/>
        <v>8.75</v>
      </c>
      <c r="P4039" s="5">
        <f t="shared" si="253"/>
        <v>40</v>
      </c>
      <c r="Q4039" t="s">
        <v>8318</v>
      </c>
      <c r="R4039" t="s">
        <v>8319</v>
      </c>
      <c r="S4039" s="6">
        <f t="shared" si="254"/>
        <v>42497.070775462969</v>
      </c>
      <c r="T4039" s="7">
        <f t="shared" si="255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8270</v>
      </c>
      <c r="O4040" s="8">
        <f t="shared" si="252"/>
        <v>8.3056478405315612</v>
      </c>
      <c r="P4040" s="5">
        <f t="shared" si="253"/>
        <v>75.25</v>
      </c>
      <c r="Q4040" t="s">
        <v>8318</v>
      </c>
      <c r="R4040" t="s">
        <v>8319</v>
      </c>
      <c r="S4040" s="6">
        <f t="shared" si="254"/>
        <v>41869.798726851855</v>
      </c>
      <c r="T4040" s="7">
        <f t="shared" si="255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8270</v>
      </c>
      <c r="O4041" s="8">
        <f t="shared" si="252"/>
        <v>1.6666666666666667</v>
      </c>
      <c r="P4041" s="5">
        <f t="shared" si="253"/>
        <v>60</v>
      </c>
      <c r="Q4041" t="s">
        <v>8318</v>
      </c>
      <c r="R4041" t="s">
        <v>8319</v>
      </c>
      <c r="S4041" s="6">
        <f t="shared" si="254"/>
        <v>42305.670914351853</v>
      </c>
      <c r="T4041" s="7">
        <f t="shared" si="255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8270</v>
      </c>
      <c r="O4042" s="8">
        <f t="shared" si="252"/>
        <v>3.2</v>
      </c>
      <c r="P4042" s="5">
        <f t="shared" si="253"/>
        <v>1250</v>
      </c>
      <c r="Q4042" t="s">
        <v>8318</v>
      </c>
      <c r="R4042" t="s">
        <v>8319</v>
      </c>
      <c r="S4042" s="6">
        <f t="shared" si="254"/>
        <v>42144.231527777782</v>
      </c>
      <c r="T4042" s="7">
        <f t="shared" si="255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8270</v>
      </c>
      <c r="O4043" s="8">
        <f t="shared" si="252"/>
        <v>238.0952380952381</v>
      </c>
      <c r="P4043" s="5">
        <f t="shared" si="253"/>
        <v>10.5</v>
      </c>
      <c r="Q4043" t="s">
        <v>8318</v>
      </c>
      <c r="R4043" t="s">
        <v>8319</v>
      </c>
      <c r="S4043" s="6">
        <f t="shared" si="254"/>
        <v>42559.474004629628</v>
      </c>
      <c r="T4043" s="7">
        <f t="shared" si="255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8270</v>
      </c>
      <c r="O4044" s="8">
        <f t="shared" si="252"/>
        <v>476.1904761904762</v>
      </c>
      <c r="P4044" s="5">
        <f t="shared" si="253"/>
        <v>7</v>
      </c>
      <c r="Q4044" t="s">
        <v>8318</v>
      </c>
      <c r="R4044" t="s">
        <v>8319</v>
      </c>
      <c r="S4044" s="6">
        <f t="shared" si="254"/>
        <v>41995.084074074075</v>
      </c>
      <c r="T4044" s="7">
        <f t="shared" si="255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8270</v>
      </c>
      <c r="O4045" s="8" t="e">
        <f t="shared" si="252"/>
        <v>#DIV/0!</v>
      </c>
      <c r="P4045" s="5" t="e">
        <f t="shared" si="253"/>
        <v>#DIV/0!</v>
      </c>
      <c r="Q4045" t="s">
        <v>8318</v>
      </c>
      <c r="R4045" t="s">
        <v>8319</v>
      </c>
      <c r="S4045" s="6">
        <f t="shared" si="254"/>
        <v>41948.957465277781</v>
      </c>
      <c r="T4045" s="7">
        <f t="shared" si="255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8270</v>
      </c>
      <c r="O4046" s="8">
        <f t="shared" si="252"/>
        <v>2.6666666666666665</v>
      </c>
      <c r="P4046" s="5">
        <f t="shared" si="253"/>
        <v>56.25</v>
      </c>
      <c r="Q4046" t="s">
        <v>8318</v>
      </c>
      <c r="R4046" t="s">
        <v>8319</v>
      </c>
      <c r="S4046" s="6">
        <f t="shared" si="254"/>
        <v>42074.219699074078</v>
      </c>
      <c r="T4046" s="7">
        <f t="shared" si="255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8270</v>
      </c>
      <c r="O4047" s="8">
        <f t="shared" si="252"/>
        <v>5000</v>
      </c>
      <c r="P4047" s="5">
        <f t="shared" si="253"/>
        <v>1</v>
      </c>
      <c r="Q4047" t="s">
        <v>8318</v>
      </c>
      <c r="R4047" t="s">
        <v>8319</v>
      </c>
      <c r="S4047" s="6">
        <f t="shared" si="254"/>
        <v>41842.201261574075</v>
      </c>
      <c r="T4047" s="7">
        <f t="shared" si="255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8270</v>
      </c>
      <c r="O4048" s="8">
        <f t="shared" si="252"/>
        <v>12.173913043478262</v>
      </c>
      <c r="P4048" s="5">
        <f t="shared" si="253"/>
        <v>38.333333333333336</v>
      </c>
      <c r="Q4048" t="s">
        <v>8318</v>
      </c>
      <c r="R4048" t="s">
        <v>8319</v>
      </c>
      <c r="S4048" s="6">
        <f t="shared" si="254"/>
        <v>41904.650578703702</v>
      </c>
      <c r="T4048" s="7">
        <f t="shared" si="255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8270</v>
      </c>
      <c r="O4049" s="8">
        <f t="shared" si="252"/>
        <v>45.454545454545453</v>
      </c>
      <c r="P4049" s="5">
        <f t="shared" si="253"/>
        <v>27.5</v>
      </c>
      <c r="Q4049" t="s">
        <v>8318</v>
      </c>
      <c r="R4049" t="s">
        <v>8319</v>
      </c>
      <c r="S4049" s="6">
        <f t="shared" si="254"/>
        <v>41991.022488425922</v>
      </c>
      <c r="T4049" s="7">
        <f t="shared" si="255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8270</v>
      </c>
      <c r="O4050" s="8">
        <f t="shared" si="252"/>
        <v>5.6647784071976011</v>
      </c>
      <c r="P4050" s="5">
        <f t="shared" si="253"/>
        <v>32.978021978021978</v>
      </c>
      <c r="Q4050" t="s">
        <v>8318</v>
      </c>
      <c r="R4050" t="s">
        <v>8319</v>
      </c>
      <c r="S4050" s="6">
        <f t="shared" si="254"/>
        <v>42436.509108796294</v>
      </c>
      <c r="T4050" s="7">
        <f t="shared" si="255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8270</v>
      </c>
      <c r="O4051" s="8">
        <f t="shared" si="252"/>
        <v>1250</v>
      </c>
      <c r="P4051" s="5">
        <f t="shared" si="253"/>
        <v>16</v>
      </c>
      <c r="Q4051" t="s">
        <v>8318</v>
      </c>
      <c r="R4051" t="s">
        <v>8319</v>
      </c>
      <c r="S4051" s="6">
        <f t="shared" si="254"/>
        <v>42169.958506944444</v>
      </c>
      <c r="T4051" s="7">
        <f t="shared" si="255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8270</v>
      </c>
      <c r="O4052" s="8">
        <f t="shared" si="252"/>
        <v>1500</v>
      </c>
      <c r="P4052" s="5">
        <f t="shared" si="253"/>
        <v>1</v>
      </c>
      <c r="Q4052" t="s">
        <v>8318</v>
      </c>
      <c r="R4052" t="s">
        <v>8319</v>
      </c>
      <c r="S4052" s="6">
        <f t="shared" si="254"/>
        <v>41905.636469907404</v>
      </c>
      <c r="T4052" s="7">
        <f t="shared" si="255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8270</v>
      </c>
      <c r="O4053" s="8" t="e">
        <f t="shared" si="252"/>
        <v>#DIV/0!</v>
      </c>
      <c r="P4053" s="5" t="e">
        <f t="shared" si="253"/>
        <v>#DIV/0!</v>
      </c>
      <c r="Q4053" t="s">
        <v>8318</v>
      </c>
      <c r="R4053" t="s">
        <v>8319</v>
      </c>
      <c r="S4053" s="6">
        <f t="shared" si="254"/>
        <v>41761.810150462967</v>
      </c>
      <c r="T4053" s="7">
        <f t="shared" si="255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8270</v>
      </c>
      <c r="O4054" s="8">
        <f t="shared" si="252"/>
        <v>2.6642984014209592</v>
      </c>
      <c r="P4054" s="5">
        <f t="shared" si="253"/>
        <v>86.615384615384613</v>
      </c>
      <c r="Q4054" t="s">
        <v>8318</v>
      </c>
      <c r="R4054" t="s">
        <v>8319</v>
      </c>
      <c r="S4054" s="6">
        <f t="shared" si="254"/>
        <v>41865.878657407404</v>
      </c>
      <c r="T4054" s="7">
        <f t="shared" si="255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8270</v>
      </c>
      <c r="O4055" s="8">
        <f t="shared" si="252"/>
        <v>4.5454545454545459</v>
      </c>
      <c r="P4055" s="5">
        <f t="shared" si="253"/>
        <v>55</v>
      </c>
      <c r="Q4055" t="s">
        <v>8318</v>
      </c>
      <c r="R4055" t="s">
        <v>8319</v>
      </c>
      <c r="S4055" s="6">
        <f t="shared" si="254"/>
        <v>41928.690138888887</v>
      </c>
      <c r="T4055" s="7">
        <f t="shared" si="255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8270</v>
      </c>
      <c r="O4056" s="8" t="e">
        <f t="shared" si="252"/>
        <v>#DIV/0!</v>
      </c>
      <c r="P4056" s="5" t="e">
        <f t="shared" si="253"/>
        <v>#DIV/0!</v>
      </c>
      <c r="Q4056" t="s">
        <v>8318</v>
      </c>
      <c r="R4056" t="s">
        <v>8319</v>
      </c>
      <c r="S4056" s="6">
        <f t="shared" si="254"/>
        <v>42613.841261574074</v>
      </c>
      <c r="T4056" s="7">
        <f t="shared" si="255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8270</v>
      </c>
      <c r="O4057" s="8">
        <f t="shared" si="252"/>
        <v>5.6753688989784337</v>
      </c>
      <c r="P4057" s="5">
        <f t="shared" si="253"/>
        <v>41.952380952380949</v>
      </c>
      <c r="Q4057" t="s">
        <v>8318</v>
      </c>
      <c r="R4057" t="s">
        <v>8319</v>
      </c>
      <c r="S4057" s="6">
        <f t="shared" si="254"/>
        <v>41779.648506944446</v>
      </c>
      <c r="T4057" s="7">
        <f t="shared" si="255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8270</v>
      </c>
      <c r="O4058" s="8">
        <f t="shared" si="252"/>
        <v>1.8867924528301887</v>
      </c>
      <c r="P4058" s="5">
        <f t="shared" si="253"/>
        <v>88.333333333333329</v>
      </c>
      <c r="Q4058" t="s">
        <v>8318</v>
      </c>
      <c r="R4058" t="s">
        <v>8319</v>
      </c>
      <c r="S4058" s="6">
        <f t="shared" si="254"/>
        <v>42534.933321759265</v>
      </c>
      <c r="T4058" s="7">
        <f t="shared" si="255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8270</v>
      </c>
      <c r="O4059" s="8">
        <f t="shared" si="252"/>
        <v>4.5161290322580649</v>
      </c>
      <c r="P4059" s="5">
        <f t="shared" si="253"/>
        <v>129.16666666666666</v>
      </c>
      <c r="Q4059" t="s">
        <v>8318</v>
      </c>
      <c r="R4059" t="s">
        <v>8319</v>
      </c>
      <c r="S4059" s="6">
        <f t="shared" si="254"/>
        <v>42310.968518518523</v>
      </c>
      <c r="T4059" s="7">
        <f t="shared" si="255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8270</v>
      </c>
      <c r="O4060" s="8">
        <f t="shared" si="252"/>
        <v>39.473684210526315</v>
      </c>
      <c r="P4060" s="5">
        <f t="shared" si="253"/>
        <v>23.75</v>
      </c>
      <c r="Q4060" t="s">
        <v>8318</v>
      </c>
      <c r="R4060" t="s">
        <v>8319</v>
      </c>
      <c r="S4060" s="6">
        <f t="shared" si="254"/>
        <v>42446.060694444444</v>
      </c>
      <c r="T4060" s="7">
        <f t="shared" si="255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8270</v>
      </c>
      <c r="O4061" s="8">
        <f t="shared" si="252"/>
        <v>40</v>
      </c>
      <c r="P4061" s="5">
        <f t="shared" si="253"/>
        <v>35.714285714285715</v>
      </c>
      <c r="Q4061" t="s">
        <v>8318</v>
      </c>
      <c r="R4061" t="s">
        <v>8319</v>
      </c>
      <c r="S4061" s="6">
        <f t="shared" si="254"/>
        <v>41866.640648148146</v>
      </c>
      <c r="T4061" s="7">
        <f t="shared" si="255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8270</v>
      </c>
      <c r="O4062" s="8">
        <f t="shared" si="252"/>
        <v>35.087719298245617</v>
      </c>
      <c r="P4062" s="5">
        <f t="shared" si="253"/>
        <v>57</v>
      </c>
      <c r="Q4062" t="s">
        <v>8318</v>
      </c>
      <c r="R4062" t="s">
        <v>8319</v>
      </c>
      <c r="S4062" s="6">
        <f t="shared" si="254"/>
        <v>41779.695092592592</v>
      </c>
      <c r="T4062" s="7">
        <f t="shared" si="255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8270</v>
      </c>
      <c r="O4063" s="8" t="e">
        <f t="shared" si="252"/>
        <v>#DIV/0!</v>
      </c>
      <c r="P4063" s="5" t="e">
        <f t="shared" si="253"/>
        <v>#DIV/0!</v>
      </c>
      <c r="Q4063" t="s">
        <v>8318</v>
      </c>
      <c r="R4063" t="s">
        <v>8319</v>
      </c>
      <c r="S4063" s="6">
        <f t="shared" si="254"/>
        <v>42421.141469907408</v>
      </c>
      <c r="T4063" s="7">
        <f t="shared" si="255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8270</v>
      </c>
      <c r="O4064" s="8">
        <f t="shared" si="252"/>
        <v>40.816326530612244</v>
      </c>
      <c r="P4064" s="5">
        <f t="shared" si="253"/>
        <v>163.33333333333334</v>
      </c>
      <c r="Q4064" t="s">
        <v>8318</v>
      </c>
      <c r="R4064" t="s">
        <v>8319</v>
      </c>
      <c r="S4064" s="6">
        <f t="shared" si="254"/>
        <v>42523.739212962959</v>
      </c>
      <c r="T4064" s="7">
        <f t="shared" si="255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8270</v>
      </c>
      <c r="O4065" s="8">
        <f t="shared" si="252"/>
        <v>70.370370370370367</v>
      </c>
      <c r="P4065" s="5">
        <f t="shared" si="253"/>
        <v>15</v>
      </c>
      <c r="Q4065" t="s">
        <v>8318</v>
      </c>
      <c r="R4065" t="s">
        <v>8319</v>
      </c>
      <c r="S4065" s="6">
        <f t="shared" si="254"/>
        <v>41787.681527777779</v>
      </c>
      <c r="T4065" s="7">
        <f t="shared" si="255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8270</v>
      </c>
      <c r="O4066" s="8">
        <f t="shared" si="252"/>
        <v>5.1948051948051948</v>
      </c>
      <c r="P4066" s="5">
        <f t="shared" si="253"/>
        <v>64.166666666666671</v>
      </c>
      <c r="Q4066" t="s">
        <v>8318</v>
      </c>
      <c r="R4066" t="s">
        <v>8319</v>
      </c>
      <c r="S4066" s="6">
        <f t="shared" si="254"/>
        <v>42093.588263888887</v>
      </c>
      <c r="T4066" s="7">
        <f t="shared" si="255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8270</v>
      </c>
      <c r="O4067" s="8">
        <f t="shared" si="252"/>
        <v>148.14814814814815</v>
      </c>
      <c r="P4067" s="5">
        <f t="shared" si="253"/>
        <v>6.75</v>
      </c>
      <c r="Q4067" t="s">
        <v>8318</v>
      </c>
      <c r="R4067" t="s">
        <v>8319</v>
      </c>
      <c r="S4067" s="6">
        <f t="shared" si="254"/>
        <v>41833.951516203706</v>
      </c>
      <c r="T4067" s="7">
        <f t="shared" si="255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8270</v>
      </c>
      <c r="O4068" s="8">
        <f t="shared" si="252"/>
        <v>600</v>
      </c>
      <c r="P4068" s="5">
        <f t="shared" si="253"/>
        <v>25</v>
      </c>
      <c r="Q4068" t="s">
        <v>8318</v>
      </c>
      <c r="R4068" t="s">
        <v>8319</v>
      </c>
      <c r="S4068" s="6">
        <f t="shared" si="254"/>
        <v>42479.039212962962</v>
      </c>
      <c r="T4068" s="7">
        <f t="shared" si="255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8270</v>
      </c>
      <c r="O4069" s="8">
        <f t="shared" si="252"/>
        <v>1.6420361247947455</v>
      </c>
      <c r="P4069" s="5">
        <f t="shared" si="253"/>
        <v>179.11764705882354</v>
      </c>
      <c r="Q4069" t="s">
        <v>8318</v>
      </c>
      <c r="R4069" t="s">
        <v>8319</v>
      </c>
      <c r="S4069" s="6">
        <f t="shared" si="254"/>
        <v>42235.117476851854</v>
      </c>
      <c r="T4069" s="7">
        <f t="shared" si="255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8270</v>
      </c>
      <c r="O4070" s="8">
        <f t="shared" si="252"/>
        <v>99.999999999999986</v>
      </c>
      <c r="P4070" s="5">
        <f t="shared" si="253"/>
        <v>34.950000000000003</v>
      </c>
      <c r="Q4070" t="s">
        <v>8318</v>
      </c>
      <c r="R4070" t="s">
        <v>8319</v>
      </c>
      <c r="S4070" s="6">
        <f t="shared" si="254"/>
        <v>42718.963599537034</v>
      </c>
      <c r="T4070" s="7">
        <f t="shared" si="255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8270</v>
      </c>
      <c r="O4071" s="8">
        <f t="shared" si="252"/>
        <v>2.9069767441860463</v>
      </c>
      <c r="P4071" s="5">
        <f t="shared" si="253"/>
        <v>33.07692307692308</v>
      </c>
      <c r="Q4071" t="s">
        <v>8318</v>
      </c>
      <c r="R4071" t="s">
        <v>8319</v>
      </c>
      <c r="S4071" s="6">
        <f t="shared" si="254"/>
        <v>42022.661527777775</v>
      </c>
      <c r="T4071" s="7">
        <f t="shared" si="255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8270</v>
      </c>
      <c r="O4072" s="8">
        <f t="shared" si="252"/>
        <v>6.0606060606060606</v>
      </c>
      <c r="P4072" s="5">
        <f t="shared" si="253"/>
        <v>27.5</v>
      </c>
      <c r="Q4072" t="s">
        <v>8318</v>
      </c>
      <c r="R4072" t="s">
        <v>8319</v>
      </c>
      <c r="S4072" s="6">
        <f t="shared" si="254"/>
        <v>42031.666898148149</v>
      </c>
      <c r="T4072" s="7">
        <f t="shared" si="255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8270</v>
      </c>
      <c r="O4073" s="8" t="e">
        <f t="shared" si="252"/>
        <v>#DIV/0!</v>
      </c>
      <c r="P4073" s="5" t="e">
        <f t="shared" si="253"/>
        <v>#DIV/0!</v>
      </c>
      <c r="Q4073" t="s">
        <v>8318</v>
      </c>
      <c r="R4073" t="s">
        <v>8319</v>
      </c>
      <c r="S4073" s="6">
        <f t="shared" si="254"/>
        <v>42700.804756944446</v>
      </c>
      <c r="T4073" s="7">
        <f t="shared" si="255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8270</v>
      </c>
      <c r="O4074" s="8">
        <f t="shared" si="252"/>
        <v>250</v>
      </c>
      <c r="P4074" s="5">
        <f t="shared" si="253"/>
        <v>2</v>
      </c>
      <c r="Q4074" t="s">
        <v>8318</v>
      </c>
      <c r="R4074" t="s">
        <v>8319</v>
      </c>
      <c r="S4074" s="6">
        <f t="shared" si="254"/>
        <v>41812.77443287037</v>
      </c>
      <c r="T4074" s="7">
        <f t="shared" si="255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8270</v>
      </c>
      <c r="O4075" s="8">
        <f t="shared" si="252"/>
        <v>94.594594594594597</v>
      </c>
      <c r="P4075" s="5">
        <f t="shared" si="253"/>
        <v>18.5</v>
      </c>
      <c r="Q4075" t="s">
        <v>8318</v>
      </c>
      <c r="R4075" t="s">
        <v>8319</v>
      </c>
      <c r="S4075" s="6">
        <f t="shared" si="254"/>
        <v>42078.34520833334</v>
      </c>
      <c r="T4075" s="7">
        <f t="shared" si="255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8270</v>
      </c>
      <c r="O4076" s="8">
        <f t="shared" si="252"/>
        <v>3.7414965986394559</v>
      </c>
      <c r="P4076" s="5">
        <f t="shared" si="253"/>
        <v>35</v>
      </c>
      <c r="Q4076" t="s">
        <v>8318</v>
      </c>
      <c r="R4076" t="s">
        <v>8319</v>
      </c>
      <c r="S4076" s="6">
        <f t="shared" si="254"/>
        <v>42283.552951388891</v>
      </c>
      <c r="T4076" s="7">
        <f t="shared" si="255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8270</v>
      </c>
      <c r="O4077" s="8">
        <f t="shared" si="252"/>
        <v>3.4722222222222223</v>
      </c>
      <c r="P4077" s="5">
        <f t="shared" si="253"/>
        <v>44.307692307692307</v>
      </c>
      <c r="Q4077" t="s">
        <v>8318</v>
      </c>
      <c r="R4077" t="s">
        <v>8319</v>
      </c>
      <c r="S4077" s="6">
        <f t="shared" si="254"/>
        <v>41779.045937499999</v>
      </c>
      <c r="T4077" s="7">
        <f t="shared" si="255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8270</v>
      </c>
      <c r="O4078" s="8" t="e">
        <f t="shared" si="252"/>
        <v>#DIV/0!</v>
      </c>
      <c r="P4078" s="5" t="e">
        <f t="shared" si="253"/>
        <v>#DIV/0!</v>
      </c>
      <c r="Q4078" t="s">
        <v>8318</v>
      </c>
      <c r="R4078" t="s">
        <v>8319</v>
      </c>
      <c r="S4078" s="6">
        <f t="shared" si="254"/>
        <v>41905.795706018522</v>
      </c>
      <c r="T4078" s="7">
        <f t="shared" si="255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8270</v>
      </c>
      <c r="O4079" s="8">
        <f t="shared" si="252"/>
        <v>11.235955056179776</v>
      </c>
      <c r="P4079" s="5">
        <f t="shared" si="253"/>
        <v>222.5</v>
      </c>
      <c r="Q4079" t="s">
        <v>8318</v>
      </c>
      <c r="R4079" t="s">
        <v>8319</v>
      </c>
      <c r="S4079" s="6">
        <f t="shared" si="254"/>
        <v>42695.7105787037</v>
      </c>
      <c r="T4079" s="7">
        <f t="shared" si="255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8270</v>
      </c>
      <c r="O4080" s="8" t="e">
        <f t="shared" si="252"/>
        <v>#DIV/0!</v>
      </c>
      <c r="P4080" s="5" t="e">
        <f t="shared" si="253"/>
        <v>#DIV/0!</v>
      </c>
      <c r="Q4080" t="s">
        <v>8318</v>
      </c>
      <c r="R4080" t="s">
        <v>8319</v>
      </c>
      <c r="S4080" s="6">
        <f t="shared" si="254"/>
        <v>42732.787523148145</v>
      </c>
      <c r="T4080" s="7">
        <f t="shared" si="255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8270</v>
      </c>
      <c r="O4081" s="8">
        <f t="shared" si="252"/>
        <v>600</v>
      </c>
      <c r="P4081" s="5">
        <f t="shared" si="253"/>
        <v>5</v>
      </c>
      <c r="Q4081" t="s">
        <v>8318</v>
      </c>
      <c r="R4081" t="s">
        <v>8319</v>
      </c>
      <c r="S4081" s="6">
        <f t="shared" si="254"/>
        <v>42510.938900462963</v>
      </c>
      <c r="T4081" s="7">
        <f t="shared" si="255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8270</v>
      </c>
      <c r="O4082" s="8" t="e">
        <f t="shared" si="252"/>
        <v>#DIV/0!</v>
      </c>
      <c r="P4082" s="5" t="e">
        <f t="shared" si="253"/>
        <v>#DIV/0!</v>
      </c>
      <c r="Q4082" t="s">
        <v>8318</v>
      </c>
      <c r="R4082" t="s">
        <v>8319</v>
      </c>
      <c r="S4082" s="6">
        <f t="shared" si="254"/>
        <v>42511.698101851856</v>
      </c>
      <c r="T4082" s="7">
        <f t="shared" si="255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8270</v>
      </c>
      <c r="O4083" s="8">
        <f t="shared" si="252"/>
        <v>6.3542857142857141</v>
      </c>
      <c r="P4083" s="5">
        <f t="shared" si="253"/>
        <v>29.166666666666668</v>
      </c>
      <c r="Q4083" t="s">
        <v>8318</v>
      </c>
      <c r="R4083" t="s">
        <v>8319</v>
      </c>
      <c r="S4083" s="6">
        <f t="shared" si="254"/>
        <v>42041.581307870365</v>
      </c>
      <c r="T4083" s="7">
        <f t="shared" si="255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8270</v>
      </c>
      <c r="O4084" s="8">
        <f t="shared" si="252"/>
        <v>50</v>
      </c>
      <c r="P4084" s="5">
        <f t="shared" si="253"/>
        <v>1.5</v>
      </c>
      <c r="Q4084" t="s">
        <v>8318</v>
      </c>
      <c r="R4084" t="s">
        <v>8319</v>
      </c>
      <c r="S4084" s="6">
        <f t="shared" si="254"/>
        <v>42307.189270833333</v>
      </c>
      <c r="T4084" s="7">
        <f t="shared" si="255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8270</v>
      </c>
      <c r="O4085" s="8">
        <f t="shared" si="252"/>
        <v>4.6113306982872198</v>
      </c>
      <c r="P4085" s="5">
        <f t="shared" si="253"/>
        <v>126.5</v>
      </c>
      <c r="Q4085" t="s">
        <v>8318</v>
      </c>
      <c r="R4085" t="s">
        <v>8319</v>
      </c>
      <c r="S4085" s="6">
        <f t="shared" si="254"/>
        <v>42353.761759259258</v>
      </c>
      <c r="T4085" s="7">
        <f t="shared" si="255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8270</v>
      </c>
      <c r="O4086" s="8">
        <f t="shared" si="252"/>
        <v>300</v>
      </c>
      <c r="P4086" s="5">
        <f t="shared" si="253"/>
        <v>10</v>
      </c>
      <c r="Q4086" t="s">
        <v>8318</v>
      </c>
      <c r="R4086" t="s">
        <v>8319</v>
      </c>
      <c r="S4086" s="6">
        <f t="shared" si="254"/>
        <v>42622.436412037037</v>
      </c>
      <c r="T4086" s="7">
        <f t="shared" si="255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8270</v>
      </c>
      <c r="O4087" s="8">
        <f t="shared" si="252"/>
        <v>350</v>
      </c>
      <c r="P4087" s="5">
        <f t="shared" si="253"/>
        <v>10</v>
      </c>
      <c r="Q4087" t="s">
        <v>8318</v>
      </c>
      <c r="R4087" t="s">
        <v>8319</v>
      </c>
      <c r="S4087" s="6">
        <f t="shared" si="254"/>
        <v>42058.603877314818</v>
      </c>
      <c r="T4087" s="7">
        <f t="shared" si="255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8270</v>
      </c>
      <c r="O4088" s="8">
        <f t="shared" si="252"/>
        <v>21.276595744680851</v>
      </c>
      <c r="P4088" s="5">
        <f t="shared" si="253"/>
        <v>9.4</v>
      </c>
      <c r="Q4088" t="s">
        <v>8318</v>
      </c>
      <c r="R4088" t="s">
        <v>8319</v>
      </c>
      <c r="S4088" s="6">
        <f t="shared" si="254"/>
        <v>42304.940960648149</v>
      </c>
      <c r="T4088" s="7">
        <f t="shared" si="255"/>
        <v>42329.166666666672</v>
      </c>
    </row>
    <row r="4089" spans="1:20" ht="15.75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8270</v>
      </c>
      <c r="O4089" s="8" t="e">
        <f t="shared" si="252"/>
        <v>#DIV/0!</v>
      </c>
      <c r="P4089" s="5" t="e">
        <f t="shared" si="253"/>
        <v>#DIV/0!</v>
      </c>
      <c r="Q4089" t="s">
        <v>8318</v>
      </c>
      <c r="R4089" t="s">
        <v>8319</v>
      </c>
      <c r="S4089" s="6">
        <f t="shared" si="254"/>
        <v>42538.742893518516</v>
      </c>
      <c r="T4089" s="7">
        <f t="shared" si="255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8270</v>
      </c>
      <c r="O4090" s="8">
        <f t="shared" si="252"/>
        <v>9.2592592592592595</v>
      </c>
      <c r="P4090" s="5">
        <f t="shared" si="253"/>
        <v>72</v>
      </c>
      <c r="Q4090" t="s">
        <v>8318</v>
      </c>
      <c r="R4090" t="s">
        <v>8319</v>
      </c>
      <c r="S4090" s="6">
        <f t="shared" si="254"/>
        <v>41990.612546296295</v>
      </c>
      <c r="T4090" s="7">
        <f t="shared" si="255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8270</v>
      </c>
      <c r="O4091" s="8">
        <f t="shared" si="252"/>
        <v>20.833333333333332</v>
      </c>
      <c r="P4091" s="5">
        <f t="shared" si="253"/>
        <v>30</v>
      </c>
      <c r="Q4091" t="s">
        <v>8318</v>
      </c>
      <c r="R4091" t="s">
        <v>8319</v>
      </c>
      <c r="S4091" s="6">
        <f t="shared" si="254"/>
        <v>42122.732499999998</v>
      </c>
      <c r="T4091" s="7">
        <f t="shared" si="255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8270</v>
      </c>
      <c r="O4092" s="8">
        <f t="shared" si="252"/>
        <v>31.25</v>
      </c>
      <c r="P4092" s="5">
        <f t="shared" si="253"/>
        <v>10.666666666666666</v>
      </c>
      <c r="Q4092" t="s">
        <v>8318</v>
      </c>
      <c r="R4092" t="s">
        <v>8319</v>
      </c>
      <c r="S4092" s="6">
        <f t="shared" si="254"/>
        <v>42209.67288194444</v>
      </c>
      <c r="T4092" s="7">
        <f t="shared" si="255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8270</v>
      </c>
      <c r="O4093" s="8">
        <f t="shared" si="252"/>
        <v>7.8431372549019605</v>
      </c>
      <c r="P4093" s="5">
        <f t="shared" si="253"/>
        <v>25.5</v>
      </c>
      <c r="Q4093" t="s">
        <v>8318</v>
      </c>
      <c r="R4093" t="s">
        <v>8319</v>
      </c>
      <c r="S4093" s="6">
        <f t="shared" si="254"/>
        <v>41990.506377314814</v>
      </c>
      <c r="T4093" s="7">
        <f t="shared" si="255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8270</v>
      </c>
      <c r="O4094" s="8">
        <f t="shared" si="252"/>
        <v>5500</v>
      </c>
      <c r="P4094" s="5">
        <f t="shared" si="253"/>
        <v>20</v>
      </c>
      <c r="Q4094" t="s">
        <v>8318</v>
      </c>
      <c r="R4094" t="s">
        <v>8319</v>
      </c>
      <c r="S4094" s="6">
        <f t="shared" si="254"/>
        <v>42039.194988425923</v>
      </c>
      <c r="T4094" s="7">
        <f t="shared" si="255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8270</v>
      </c>
      <c r="O4095" s="8">
        <f t="shared" si="252"/>
        <v>41.666666666666664</v>
      </c>
      <c r="P4095" s="5">
        <f t="shared" si="253"/>
        <v>15</v>
      </c>
      <c r="Q4095" t="s">
        <v>8318</v>
      </c>
      <c r="R4095" t="s">
        <v>8319</v>
      </c>
      <c r="S4095" s="6">
        <f t="shared" si="254"/>
        <v>42178.815891203703</v>
      </c>
      <c r="T4095" s="7">
        <f t="shared" si="255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8270</v>
      </c>
      <c r="O4096" s="8">
        <f t="shared" si="252"/>
        <v>2.7397260273972601</v>
      </c>
      <c r="P4096" s="5">
        <f t="shared" si="253"/>
        <v>91.25</v>
      </c>
      <c r="Q4096" t="s">
        <v>8318</v>
      </c>
      <c r="R4096" t="s">
        <v>8319</v>
      </c>
      <c r="S4096" s="6">
        <f t="shared" si="254"/>
        <v>41890.086805555555</v>
      </c>
      <c r="T4096" s="7">
        <f t="shared" si="255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8270</v>
      </c>
      <c r="O4097" s="8">
        <f t="shared" si="252"/>
        <v>37.5</v>
      </c>
      <c r="P4097" s="5">
        <f t="shared" si="253"/>
        <v>800</v>
      </c>
      <c r="Q4097" t="s">
        <v>8318</v>
      </c>
      <c r="R4097" t="s">
        <v>8319</v>
      </c>
      <c r="S4097" s="6">
        <f t="shared" si="254"/>
        <v>42693.031828703708</v>
      </c>
      <c r="T4097" s="7">
        <f t="shared" si="255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8270</v>
      </c>
      <c r="O4098" s="8">
        <f t="shared" si="252"/>
        <v>8.75</v>
      </c>
      <c r="P4098" s="5">
        <f t="shared" si="253"/>
        <v>80</v>
      </c>
      <c r="Q4098" t="s">
        <v>8318</v>
      </c>
      <c r="R4098" t="s">
        <v>8319</v>
      </c>
      <c r="S4098" s="6">
        <f t="shared" si="254"/>
        <v>42750.530312499999</v>
      </c>
      <c r="T4098" s="7">
        <f t="shared" si="255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8270</v>
      </c>
      <c r="O4099" s="8" t="e">
        <f t="shared" ref="O4099:O4115" si="256">D4099/E4099</f>
        <v>#DIV/0!</v>
      </c>
      <c r="P4099" s="5" t="e">
        <f t="shared" ref="P4099:P4115" si="257">E4099/L4099</f>
        <v>#DIV/0!</v>
      </c>
      <c r="Q4099" t="s">
        <v>8318</v>
      </c>
      <c r="R4099" t="s">
        <v>8319</v>
      </c>
      <c r="S4099" s="6">
        <f t="shared" ref="S4099:S4115" si="258">(((J4099/60)/60)/24)+DATE(1970,1,1)</f>
        <v>42344.824502314819</v>
      </c>
      <c r="T4099" s="7">
        <f t="shared" ref="T4099:T4115" si="259">(((I4099/60)/60)/24)+DATE(1970,1,1)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8270</v>
      </c>
      <c r="O4100" s="8" t="e">
        <f t="shared" si="256"/>
        <v>#DIV/0!</v>
      </c>
      <c r="P4100" s="5" t="e">
        <f t="shared" si="257"/>
        <v>#DIV/0!</v>
      </c>
      <c r="Q4100" t="s">
        <v>8318</v>
      </c>
      <c r="R4100" t="s">
        <v>8319</v>
      </c>
      <c r="S4100" s="6">
        <f t="shared" si="258"/>
        <v>42495.722187499996</v>
      </c>
      <c r="T4100" s="7">
        <f t="shared" si="25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8270</v>
      </c>
      <c r="O4101" s="8">
        <f t="shared" si="256"/>
        <v>90</v>
      </c>
      <c r="P4101" s="5">
        <f t="shared" si="257"/>
        <v>50</v>
      </c>
      <c r="Q4101" t="s">
        <v>8318</v>
      </c>
      <c r="R4101" t="s">
        <v>8319</v>
      </c>
      <c r="S4101" s="6">
        <f t="shared" si="258"/>
        <v>42570.850381944445</v>
      </c>
      <c r="T4101" s="7">
        <f t="shared" si="25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8270</v>
      </c>
      <c r="O4102" s="8" t="e">
        <f t="shared" si="256"/>
        <v>#DIV/0!</v>
      </c>
      <c r="P4102" s="5" t="e">
        <f t="shared" si="257"/>
        <v>#DIV/0!</v>
      </c>
      <c r="Q4102" t="s">
        <v>8318</v>
      </c>
      <c r="R4102" t="s">
        <v>8319</v>
      </c>
      <c r="S4102" s="6">
        <f t="shared" si="258"/>
        <v>41927.124884259261</v>
      </c>
      <c r="T4102" s="7">
        <f t="shared" si="25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8270</v>
      </c>
      <c r="O4103" s="8" t="e">
        <f t="shared" si="256"/>
        <v>#DIV/0!</v>
      </c>
      <c r="P4103" s="5" t="e">
        <f t="shared" si="257"/>
        <v>#DIV/0!</v>
      </c>
      <c r="Q4103" t="s">
        <v>8318</v>
      </c>
      <c r="R4103" t="s">
        <v>8319</v>
      </c>
      <c r="S4103" s="6">
        <f t="shared" si="258"/>
        <v>42730.903726851851</v>
      </c>
      <c r="T4103" s="7">
        <f t="shared" si="25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8270</v>
      </c>
      <c r="O4104" s="8">
        <f t="shared" si="256"/>
        <v>3.6496350364963503</v>
      </c>
      <c r="P4104" s="5">
        <f t="shared" si="257"/>
        <v>22.833333333333332</v>
      </c>
      <c r="Q4104" t="s">
        <v>8318</v>
      </c>
      <c r="R4104" t="s">
        <v>8319</v>
      </c>
      <c r="S4104" s="6">
        <f t="shared" si="258"/>
        <v>42475.848067129627</v>
      </c>
      <c r="T4104" s="7">
        <f t="shared" si="25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8270</v>
      </c>
      <c r="O4105" s="8">
        <f t="shared" si="256"/>
        <v>10</v>
      </c>
      <c r="P4105" s="5">
        <f t="shared" si="257"/>
        <v>16.666666666666668</v>
      </c>
      <c r="Q4105" t="s">
        <v>8318</v>
      </c>
      <c r="R4105" t="s">
        <v>8319</v>
      </c>
      <c r="S4105" s="6">
        <f t="shared" si="258"/>
        <v>42188.83293981482</v>
      </c>
      <c r="T4105" s="7">
        <f t="shared" si="25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8270</v>
      </c>
      <c r="O4106" s="8">
        <f t="shared" si="256"/>
        <v>4.6801872074882995</v>
      </c>
      <c r="P4106" s="5">
        <f t="shared" si="257"/>
        <v>45.785714285714285</v>
      </c>
      <c r="Q4106" t="s">
        <v>8318</v>
      </c>
      <c r="R4106" t="s">
        <v>8319</v>
      </c>
      <c r="S4106" s="6">
        <f t="shared" si="258"/>
        <v>42640.278171296297</v>
      </c>
      <c r="T4106" s="7">
        <f t="shared" si="25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8270</v>
      </c>
      <c r="O4107" s="8">
        <f t="shared" si="256"/>
        <v>14.347826086956522</v>
      </c>
      <c r="P4107" s="5">
        <f t="shared" si="257"/>
        <v>383.33333333333331</v>
      </c>
      <c r="Q4107" t="s">
        <v>8318</v>
      </c>
      <c r="R4107" t="s">
        <v>8319</v>
      </c>
      <c r="S4107" s="6">
        <f t="shared" si="258"/>
        <v>42697.010520833333</v>
      </c>
      <c r="T4107" s="7">
        <f t="shared" si="25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8270</v>
      </c>
      <c r="O4108" s="8">
        <f t="shared" si="256"/>
        <v>1.4164305949008498</v>
      </c>
      <c r="P4108" s="5">
        <f t="shared" si="257"/>
        <v>106.96969696969697</v>
      </c>
      <c r="Q4108" t="s">
        <v>8318</v>
      </c>
      <c r="R4108" t="s">
        <v>8319</v>
      </c>
      <c r="S4108" s="6">
        <f t="shared" si="258"/>
        <v>42053.049375000002</v>
      </c>
      <c r="T4108" s="7">
        <f t="shared" si="25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8270</v>
      </c>
      <c r="O4109" s="8">
        <f t="shared" si="256"/>
        <v>48.780487804878049</v>
      </c>
      <c r="P4109" s="5">
        <f t="shared" si="257"/>
        <v>10.25</v>
      </c>
      <c r="Q4109" t="s">
        <v>8318</v>
      </c>
      <c r="R4109" t="s">
        <v>8319</v>
      </c>
      <c r="S4109" s="6">
        <f t="shared" si="258"/>
        <v>41883.916678240741</v>
      </c>
      <c r="T4109" s="7">
        <f t="shared" si="25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8270</v>
      </c>
      <c r="O4110" s="8">
        <f t="shared" si="256"/>
        <v>50.847457627118644</v>
      </c>
      <c r="P4110" s="5">
        <f t="shared" si="257"/>
        <v>59</v>
      </c>
      <c r="Q4110" t="s">
        <v>8318</v>
      </c>
      <c r="R4110" t="s">
        <v>8319</v>
      </c>
      <c r="S4110" s="6">
        <f t="shared" si="258"/>
        <v>42767.031678240746</v>
      </c>
      <c r="T4110" s="7">
        <f t="shared" si="25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8270</v>
      </c>
      <c r="O4111" s="8" t="e">
        <f t="shared" si="256"/>
        <v>#DIV/0!</v>
      </c>
      <c r="P4111" s="5" t="e">
        <f t="shared" si="257"/>
        <v>#DIV/0!</v>
      </c>
      <c r="Q4111" t="s">
        <v>8318</v>
      </c>
      <c r="R4111" t="s">
        <v>8319</v>
      </c>
      <c r="S4111" s="6">
        <f t="shared" si="258"/>
        <v>42307.539398148147</v>
      </c>
      <c r="T4111" s="7">
        <f t="shared" si="25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8270</v>
      </c>
      <c r="O4112" s="8">
        <f t="shared" si="256"/>
        <v>3.4883720930232558</v>
      </c>
      <c r="P4112" s="5">
        <f t="shared" si="257"/>
        <v>14.333333333333334</v>
      </c>
      <c r="Q4112" t="s">
        <v>8318</v>
      </c>
      <c r="R4112" t="s">
        <v>8319</v>
      </c>
      <c r="S4112" s="6">
        <f t="shared" si="258"/>
        <v>42512.626747685179</v>
      </c>
      <c r="T4112" s="7">
        <f t="shared" si="25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8270</v>
      </c>
      <c r="O4113" s="8">
        <f t="shared" si="256"/>
        <v>31.914893617021278</v>
      </c>
      <c r="P4113" s="5">
        <f t="shared" si="257"/>
        <v>15.666666666666666</v>
      </c>
      <c r="Q4113" t="s">
        <v>8318</v>
      </c>
      <c r="R4113" t="s">
        <v>8319</v>
      </c>
      <c r="S4113" s="6">
        <f t="shared" si="258"/>
        <v>42029.135879629626</v>
      </c>
      <c r="T4113" s="7">
        <f t="shared" si="25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8270</v>
      </c>
      <c r="O4114" s="8">
        <f t="shared" si="256"/>
        <v>2500</v>
      </c>
      <c r="P4114" s="5">
        <f t="shared" si="257"/>
        <v>1</v>
      </c>
      <c r="Q4114" t="s">
        <v>8318</v>
      </c>
      <c r="R4114" t="s">
        <v>8319</v>
      </c>
      <c r="S4114" s="6">
        <f t="shared" si="258"/>
        <v>42400.946597222224</v>
      </c>
      <c r="T4114" s="7">
        <f t="shared" si="25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8270</v>
      </c>
      <c r="O4115" s="8">
        <f t="shared" si="256"/>
        <v>500</v>
      </c>
      <c r="P4115" s="5">
        <f t="shared" si="257"/>
        <v>1</v>
      </c>
      <c r="Q4115" t="s">
        <v>8318</v>
      </c>
      <c r="R4115" t="s">
        <v>8319</v>
      </c>
      <c r="S4115" s="6">
        <f t="shared" si="258"/>
        <v>42358.573182870372</v>
      </c>
      <c r="T4115" s="7">
        <f t="shared" si="259"/>
        <v>42377.273611111115</v>
      </c>
    </row>
  </sheetData>
  <autoFilter ref="A1:T4115"/>
  <conditionalFormatting sqref="F2:F4115">
    <cfRule type="containsText" dxfId="4" priority="7" operator="containsText" text="live">
      <formula>NOT(ISERROR(SEARCH("live",F2)))</formula>
    </cfRule>
    <cfRule type="containsText" dxfId="3" priority="8" operator="containsText" text="failed">
      <formula>NOT(ISERROR(SEARCH("failed",F2)))</formula>
    </cfRule>
    <cfRule type="containsText" dxfId="2" priority="9" operator="containsText" text="canceled">
      <formula>NOT(ISERROR(SEARCH("canceled",F2)))</formula>
    </cfRule>
    <cfRule type="containsText" dxfId="1" priority="10" operator="containsText" text="cancelled">
      <formula>NOT(ISERROR(SEARCH("cancelled",F2)))</formula>
    </cfRule>
    <cfRule type="containsText" dxfId="0" priority="11" operator="containsText" text="successful">
      <formula>NOT(ISERROR(SEARCH("successful",F2)))</formula>
    </cfRule>
  </conditionalFormatting>
  <conditionalFormatting sqref="O2:O4115">
    <cfRule type="colorScale" priority="3">
      <colorScale>
        <cfvo type="num" val="0"/>
        <cfvo type="num" val="100"/>
        <cfvo type="num" val="200"/>
        <color rgb="FFFF0000"/>
        <color rgb="FF00B050"/>
        <color rgb="FF0070C0"/>
      </colorScale>
    </cfRule>
    <cfRule type="colorScale" priority="4">
      <colorScale>
        <cfvo type="min"/>
        <cfvo type="percentile" val="100"/>
        <cfvo type="max"/>
        <color rgb="FFFF0000"/>
        <color rgb="FF00B050"/>
        <color rgb="FF0070C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  <cfRule type="colorScale" priority="2">
      <colorScale>
        <cfvo type="min"/>
        <cfvo type="percentile" val="50"/>
        <cfvo type="max"/>
        <color rgb="FFFF0000"/>
        <color rgb="FF00B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F14"/>
  <sheetViews>
    <sheetView workbookViewId="0">
      <selection activeCell="A3" sqref="A3:F14"/>
    </sheetView>
  </sheetViews>
  <sheetFormatPr defaultRowHeight="15" x14ac:dyDescent="0.25"/>
  <cols>
    <col min="1" max="1" width="13.5703125" customWidth="1"/>
    <col min="2" max="2" width="8.85546875" customWidth="1"/>
    <col min="3" max="3" width="6.140625" customWidth="1"/>
    <col min="4" max="4" width="4.28515625" customWidth="1"/>
    <col min="5" max="5" width="10" bestFit="1" customWidth="1"/>
    <col min="6" max="6" width="11.28515625" customWidth="1"/>
    <col min="7" max="7" width="11.28515625" bestFit="1" customWidth="1"/>
  </cols>
  <sheetData>
    <row r="3" spans="1:6" x14ac:dyDescent="0.25">
      <c r="A3" s="9" t="s">
        <v>8363</v>
      </c>
    </row>
    <row r="4" spans="1:6" x14ac:dyDescent="0.25">
      <c r="B4" t="s">
        <v>8219</v>
      </c>
      <c r="C4" t="s">
        <v>8220</v>
      </c>
      <c r="D4" t="s">
        <v>8221</v>
      </c>
      <c r="E4" t="s">
        <v>8218</v>
      </c>
      <c r="F4" t="s">
        <v>8362</v>
      </c>
    </row>
    <row r="5" spans="1:6" x14ac:dyDescent="0.25">
      <c r="A5" s="10" t="s">
        <v>8311</v>
      </c>
      <c r="B5" s="11">
        <v>40</v>
      </c>
      <c r="C5" s="11">
        <v>180</v>
      </c>
      <c r="D5" s="11"/>
      <c r="E5" s="11">
        <v>300</v>
      </c>
      <c r="F5" s="11">
        <v>520</v>
      </c>
    </row>
    <row r="6" spans="1:6" x14ac:dyDescent="0.25">
      <c r="A6" s="10" t="s">
        <v>8337</v>
      </c>
      <c r="B6" s="11">
        <v>20</v>
      </c>
      <c r="C6" s="11">
        <v>140</v>
      </c>
      <c r="D6" s="11">
        <v>6</v>
      </c>
      <c r="E6" s="11">
        <v>34</v>
      </c>
      <c r="F6" s="11">
        <v>200</v>
      </c>
    </row>
    <row r="7" spans="1:6" x14ac:dyDescent="0.25">
      <c r="A7" s="10" t="s">
        <v>8334</v>
      </c>
      <c r="B7" s="11"/>
      <c r="C7" s="11">
        <v>140</v>
      </c>
      <c r="D7" s="11"/>
      <c r="E7" s="11">
        <v>80</v>
      </c>
      <c r="F7" s="11">
        <v>220</v>
      </c>
    </row>
    <row r="8" spans="1:6" x14ac:dyDescent="0.25">
      <c r="A8" s="10" t="s">
        <v>8332</v>
      </c>
      <c r="B8" s="11">
        <v>24</v>
      </c>
      <c r="C8" s="11"/>
      <c r="D8" s="11"/>
      <c r="E8" s="11"/>
      <c r="F8" s="11">
        <v>24</v>
      </c>
    </row>
    <row r="9" spans="1:6" x14ac:dyDescent="0.25">
      <c r="A9" s="10" t="s">
        <v>8326</v>
      </c>
      <c r="B9" s="11">
        <v>20</v>
      </c>
      <c r="C9" s="11">
        <v>120</v>
      </c>
      <c r="D9" s="11">
        <v>20</v>
      </c>
      <c r="E9" s="11">
        <v>540</v>
      </c>
      <c r="F9" s="11">
        <v>700</v>
      </c>
    </row>
    <row r="10" spans="1:6" x14ac:dyDescent="0.25">
      <c r="A10" s="10" t="s">
        <v>8339</v>
      </c>
      <c r="B10" s="11"/>
      <c r="C10" s="11">
        <v>117</v>
      </c>
      <c r="D10" s="11"/>
      <c r="E10" s="11">
        <v>103</v>
      </c>
      <c r="F10" s="11">
        <v>220</v>
      </c>
    </row>
    <row r="11" spans="1:6" x14ac:dyDescent="0.25">
      <c r="A11" s="10" t="s">
        <v>8323</v>
      </c>
      <c r="B11" s="11">
        <v>30</v>
      </c>
      <c r="C11" s="11">
        <v>127</v>
      </c>
      <c r="D11" s="11"/>
      <c r="E11" s="11">
        <v>80</v>
      </c>
      <c r="F11" s="11">
        <v>237</v>
      </c>
    </row>
    <row r="12" spans="1:6" x14ac:dyDescent="0.25">
      <c r="A12" s="10" t="s">
        <v>8320</v>
      </c>
      <c r="B12" s="11">
        <v>178</v>
      </c>
      <c r="C12" s="11">
        <v>213</v>
      </c>
      <c r="D12" s="11"/>
      <c r="E12" s="11">
        <v>209</v>
      </c>
      <c r="F12" s="11">
        <v>600</v>
      </c>
    </row>
    <row r="13" spans="1:6" x14ac:dyDescent="0.25">
      <c r="A13" s="10" t="s">
        <v>8318</v>
      </c>
      <c r="B13" s="11">
        <v>37</v>
      </c>
      <c r="C13" s="11">
        <v>493</v>
      </c>
      <c r="D13" s="11">
        <v>24</v>
      </c>
      <c r="E13" s="11">
        <v>839</v>
      </c>
      <c r="F13" s="11">
        <v>1393</v>
      </c>
    </row>
    <row r="14" spans="1:6" x14ac:dyDescent="0.25">
      <c r="A14" s="10" t="s">
        <v>8362</v>
      </c>
      <c r="B14" s="11">
        <v>349</v>
      </c>
      <c r="C14" s="11">
        <v>1530</v>
      </c>
      <c r="D14" s="11">
        <v>50</v>
      </c>
      <c r="E14" s="11">
        <v>2185</v>
      </c>
      <c r="F14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F46"/>
  <sheetViews>
    <sheetView topLeftCell="D1" workbookViewId="0">
      <selection activeCell="E10" sqref="E10"/>
    </sheetView>
  </sheetViews>
  <sheetFormatPr defaultRowHeight="15" x14ac:dyDescent="0.25"/>
  <cols>
    <col min="1" max="1" width="16.85546875" customWidth="1"/>
    <col min="2" max="2" width="16.28515625" bestFit="1" customWidth="1"/>
    <col min="3" max="3" width="6.140625" customWidth="1"/>
    <col min="4" max="4" width="4.28515625" customWidth="1"/>
    <col min="5" max="5" width="10" bestFit="1" customWidth="1"/>
    <col min="6" max="6" width="11.28515625" customWidth="1"/>
    <col min="7" max="7" width="11.28515625" bestFit="1" customWidth="1"/>
  </cols>
  <sheetData>
    <row r="3" spans="1:6" x14ac:dyDescent="0.25">
      <c r="A3" s="9" t="s">
        <v>8363</v>
      </c>
      <c r="B3" s="9" t="s">
        <v>8364</v>
      </c>
    </row>
    <row r="4" spans="1:6" x14ac:dyDescent="0.25">
      <c r="A4" s="9" t="s">
        <v>8361</v>
      </c>
      <c r="B4" t="s">
        <v>8219</v>
      </c>
      <c r="C4" t="s">
        <v>8220</v>
      </c>
      <c r="D4" t="s">
        <v>8221</v>
      </c>
      <c r="E4" t="s">
        <v>8218</v>
      </c>
      <c r="F4" t="s">
        <v>8362</v>
      </c>
    </row>
    <row r="5" spans="1:6" x14ac:dyDescent="0.25">
      <c r="A5" s="10" t="s">
        <v>8317</v>
      </c>
      <c r="B5" s="11"/>
      <c r="C5" s="11">
        <v>100</v>
      </c>
      <c r="D5" s="11"/>
      <c r="E5" s="11"/>
      <c r="F5" s="11">
        <v>100</v>
      </c>
    </row>
    <row r="6" spans="1:6" x14ac:dyDescent="0.25">
      <c r="A6" s="10" t="s">
        <v>8345</v>
      </c>
      <c r="B6" s="11">
        <v>20</v>
      </c>
      <c r="C6" s="11"/>
      <c r="D6" s="11"/>
      <c r="E6" s="11"/>
      <c r="F6" s="11">
        <v>20</v>
      </c>
    </row>
    <row r="7" spans="1:6" x14ac:dyDescent="0.25">
      <c r="A7" s="10" t="s">
        <v>8333</v>
      </c>
      <c r="B7" s="11">
        <v>24</v>
      </c>
      <c r="C7" s="11"/>
      <c r="D7" s="11"/>
      <c r="E7" s="11"/>
      <c r="F7" s="11">
        <v>24</v>
      </c>
    </row>
    <row r="8" spans="1:6" x14ac:dyDescent="0.25">
      <c r="A8" s="10" t="s">
        <v>8359</v>
      </c>
      <c r="B8" s="11"/>
      <c r="C8" s="11">
        <v>40</v>
      </c>
      <c r="D8" s="11"/>
      <c r="E8" s="11"/>
      <c r="F8" s="11">
        <v>40</v>
      </c>
    </row>
    <row r="9" spans="1:6" x14ac:dyDescent="0.25">
      <c r="A9" s="10" t="s">
        <v>8355</v>
      </c>
      <c r="B9" s="11"/>
      <c r="C9" s="11"/>
      <c r="D9" s="11"/>
      <c r="E9" s="11">
        <v>40</v>
      </c>
      <c r="F9" s="11">
        <v>40</v>
      </c>
    </row>
    <row r="10" spans="1:6" x14ac:dyDescent="0.25">
      <c r="A10" s="10" t="s">
        <v>8316</v>
      </c>
      <c r="B10" s="11"/>
      <c r="C10" s="11"/>
      <c r="D10" s="11"/>
      <c r="E10" s="11">
        <v>180</v>
      </c>
      <c r="F10" s="11">
        <v>180</v>
      </c>
    </row>
    <row r="11" spans="1:6" x14ac:dyDescent="0.25">
      <c r="A11" s="10" t="s">
        <v>8315</v>
      </c>
      <c r="B11" s="11"/>
      <c r="C11" s="11">
        <v>80</v>
      </c>
      <c r="D11" s="11"/>
      <c r="E11" s="11"/>
      <c r="F11" s="11">
        <v>80</v>
      </c>
    </row>
    <row r="12" spans="1:6" x14ac:dyDescent="0.25">
      <c r="A12" s="10" t="s">
        <v>8331</v>
      </c>
      <c r="B12" s="11"/>
      <c r="C12" s="11"/>
      <c r="D12" s="11"/>
      <c r="E12" s="11">
        <v>40</v>
      </c>
      <c r="F12" s="11">
        <v>40</v>
      </c>
    </row>
    <row r="13" spans="1:6" x14ac:dyDescent="0.25">
      <c r="A13" s="10" t="s">
        <v>8348</v>
      </c>
      <c r="B13" s="11"/>
      <c r="C13" s="11">
        <v>40</v>
      </c>
      <c r="D13" s="11">
        <v>20</v>
      </c>
      <c r="E13" s="11"/>
      <c r="F13" s="11">
        <v>60</v>
      </c>
    </row>
    <row r="14" spans="1:6" x14ac:dyDescent="0.25">
      <c r="A14" s="10" t="s">
        <v>8325</v>
      </c>
      <c r="B14" s="11"/>
      <c r="C14" s="11">
        <v>40</v>
      </c>
      <c r="D14" s="11"/>
      <c r="E14" s="11"/>
      <c r="F14" s="11">
        <v>40</v>
      </c>
    </row>
    <row r="15" spans="1:6" x14ac:dyDescent="0.25">
      <c r="A15" s="10" t="s">
        <v>8338</v>
      </c>
      <c r="B15" s="11">
        <v>20</v>
      </c>
      <c r="C15" s="11">
        <v>120</v>
      </c>
      <c r="D15" s="11"/>
      <c r="E15" s="11"/>
      <c r="F15" s="11">
        <v>140</v>
      </c>
    </row>
    <row r="16" spans="1:6" x14ac:dyDescent="0.25">
      <c r="A16" s="10" t="s">
        <v>8349</v>
      </c>
      <c r="B16" s="11"/>
      <c r="C16" s="11">
        <v>20</v>
      </c>
      <c r="D16" s="11"/>
      <c r="E16" s="11"/>
      <c r="F16" s="11">
        <v>20</v>
      </c>
    </row>
    <row r="17" spans="1:6" x14ac:dyDescent="0.25">
      <c r="A17" s="10" t="s">
        <v>8350</v>
      </c>
      <c r="B17" s="11"/>
      <c r="C17" s="11"/>
      <c r="D17" s="11"/>
      <c r="E17" s="11">
        <v>140</v>
      </c>
      <c r="F17" s="11">
        <v>140</v>
      </c>
    </row>
    <row r="18" spans="1:6" x14ac:dyDescent="0.25">
      <c r="A18" s="10" t="s">
        <v>8330</v>
      </c>
      <c r="B18" s="11"/>
      <c r="C18" s="11">
        <v>20</v>
      </c>
      <c r="D18" s="11"/>
      <c r="E18" s="11">
        <v>140</v>
      </c>
      <c r="F18" s="11">
        <v>160</v>
      </c>
    </row>
    <row r="19" spans="1:6" x14ac:dyDescent="0.25">
      <c r="A19" s="10" t="s">
        <v>8329</v>
      </c>
      <c r="B19" s="11"/>
      <c r="C19" s="11">
        <v>60</v>
      </c>
      <c r="D19" s="11"/>
      <c r="E19" s="11"/>
      <c r="F19" s="11">
        <v>60</v>
      </c>
    </row>
    <row r="20" spans="1:6" x14ac:dyDescent="0.25">
      <c r="A20" s="10" t="s">
        <v>8357</v>
      </c>
      <c r="B20" s="11"/>
      <c r="C20" s="11">
        <v>11</v>
      </c>
      <c r="D20" s="11"/>
      <c r="E20" s="11">
        <v>9</v>
      </c>
      <c r="F20" s="11">
        <v>20</v>
      </c>
    </row>
    <row r="21" spans="1:6" x14ac:dyDescent="0.25">
      <c r="A21" s="10" t="s">
        <v>8328</v>
      </c>
      <c r="B21" s="11"/>
      <c r="C21" s="11"/>
      <c r="D21" s="11"/>
      <c r="E21" s="11">
        <v>20</v>
      </c>
      <c r="F21" s="11">
        <v>20</v>
      </c>
    </row>
    <row r="22" spans="1:6" x14ac:dyDescent="0.25">
      <c r="A22" s="10" t="s">
        <v>8336</v>
      </c>
      <c r="B22" s="11"/>
      <c r="C22" s="11">
        <v>40</v>
      </c>
      <c r="D22" s="11"/>
      <c r="E22" s="11"/>
      <c r="F22" s="11">
        <v>40</v>
      </c>
    </row>
    <row r="23" spans="1:6" x14ac:dyDescent="0.25">
      <c r="A23" s="10" t="s">
        <v>8360</v>
      </c>
      <c r="B23" s="11">
        <v>20</v>
      </c>
      <c r="C23" s="11">
        <v>60</v>
      </c>
      <c r="D23" s="11"/>
      <c r="E23" s="11">
        <v>60</v>
      </c>
      <c r="F23" s="11">
        <v>140</v>
      </c>
    </row>
    <row r="24" spans="1:6" x14ac:dyDescent="0.25">
      <c r="A24" s="10" t="s">
        <v>8344</v>
      </c>
      <c r="B24" s="11"/>
      <c r="C24" s="11">
        <v>20</v>
      </c>
      <c r="D24" s="11"/>
      <c r="E24" s="11"/>
      <c r="F24" s="11">
        <v>20</v>
      </c>
    </row>
    <row r="25" spans="1:6" x14ac:dyDescent="0.25">
      <c r="A25" s="10" t="s">
        <v>8324</v>
      </c>
      <c r="B25" s="11"/>
      <c r="C25" s="11"/>
      <c r="D25" s="11"/>
      <c r="E25" s="11">
        <v>60</v>
      </c>
      <c r="F25" s="11">
        <v>60</v>
      </c>
    </row>
    <row r="26" spans="1:6" x14ac:dyDescent="0.25">
      <c r="A26" s="10" t="s">
        <v>8351</v>
      </c>
      <c r="B26" s="11"/>
      <c r="C26" s="11">
        <v>20</v>
      </c>
      <c r="D26" s="11"/>
      <c r="E26" s="11"/>
      <c r="F26" s="11">
        <v>20</v>
      </c>
    </row>
    <row r="27" spans="1:6" x14ac:dyDescent="0.25">
      <c r="A27" s="10" t="s">
        <v>8340</v>
      </c>
      <c r="B27" s="11"/>
      <c r="C27" s="11">
        <v>57</v>
      </c>
      <c r="D27" s="11"/>
      <c r="E27" s="11">
        <v>103</v>
      </c>
      <c r="F27" s="11">
        <v>160</v>
      </c>
    </row>
    <row r="28" spans="1:6" x14ac:dyDescent="0.25">
      <c r="A28" s="10" t="s">
        <v>8346</v>
      </c>
      <c r="B28" s="11"/>
      <c r="C28" s="11">
        <v>20</v>
      </c>
      <c r="D28" s="11"/>
      <c r="E28" s="11"/>
      <c r="F28" s="11">
        <v>20</v>
      </c>
    </row>
    <row r="29" spans="1:6" x14ac:dyDescent="0.25">
      <c r="A29" s="10" t="s">
        <v>8319</v>
      </c>
      <c r="B29" s="11"/>
      <c r="C29" s="11">
        <v>353</v>
      </c>
      <c r="D29" s="11">
        <v>19</v>
      </c>
      <c r="E29" s="11">
        <v>694</v>
      </c>
      <c r="F29" s="11">
        <v>1066</v>
      </c>
    </row>
    <row r="30" spans="1:6" x14ac:dyDescent="0.25">
      <c r="A30" s="10" t="s">
        <v>8347</v>
      </c>
      <c r="B30" s="11"/>
      <c r="C30" s="11"/>
      <c r="D30" s="11"/>
      <c r="E30" s="11">
        <v>40</v>
      </c>
      <c r="F30" s="11">
        <v>40</v>
      </c>
    </row>
    <row r="31" spans="1:6" x14ac:dyDescent="0.25">
      <c r="A31" s="10" t="s">
        <v>8343</v>
      </c>
      <c r="B31" s="11"/>
      <c r="C31" s="11"/>
      <c r="D31" s="11"/>
      <c r="E31" s="11">
        <v>20</v>
      </c>
      <c r="F31" s="11">
        <v>20</v>
      </c>
    </row>
    <row r="32" spans="1:6" x14ac:dyDescent="0.25">
      <c r="A32" s="10" t="s">
        <v>8354</v>
      </c>
      <c r="B32" s="11"/>
      <c r="C32" s="11">
        <v>20</v>
      </c>
      <c r="D32" s="11"/>
      <c r="E32" s="11"/>
      <c r="F32" s="11">
        <v>20</v>
      </c>
    </row>
    <row r="33" spans="1:6" x14ac:dyDescent="0.25">
      <c r="A33" s="10" t="s">
        <v>8327</v>
      </c>
      <c r="B33" s="11"/>
      <c r="C33" s="11"/>
      <c r="D33" s="11"/>
      <c r="E33" s="11">
        <v>260</v>
      </c>
      <c r="F33" s="11">
        <v>260</v>
      </c>
    </row>
    <row r="34" spans="1:6" x14ac:dyDescent="0.25">
      <c r="A34" s="10" t="s">
        <v>8314</v>
      </c>
      <c r="B34" s="11">
        <v>40</v>
      </c>
      <c r="C34" s="11"/>
      <c r="D34" s="11"/>
      <c r="E34" s="11"/>
      <c r="F34" s="11">
        <v>40</v>
      </c>
    </row>
    <row r="35" spans="1:6" x14ac:dyDescent="0.25">
      <c r="A35" s="10" t="s">
        <v>8313</v>
      </c>
      <c r="B35" s="11"/>
      <c r="C35" s="11"/>
      <c r="D35" s="11"/>
      <c r="E35" s="11">
        <v>60</v>
      </c>
      <c r="F35" s="11">
        <v>60</v>
      </c>
    </row>
    <row r="36" spans="1:6" x14ac:dyDescent="0.25">
      <c r="A36" s="10" t="s">
        <v>8353</v>
      </c>
      <c r="B36" s="11"/>
      <c r="C36" s="11"/>
      <c r="D36" s="11">
        <v>6</v>
      </c>
      <c r="E36" s="11">
        <v>34</v>
      </c>
      <c r="F36" s="11">
        <v>40</v>
      </c>
    </row>
    <row r="37" spans="1:6" x14ac:dyDescent="0.25">
      <c r="A37" s="10" t="s">
        <v>8356</v>
      </c>
      <c r="B37" s="11">
        <v>18</v>
      </c>
      <c r="C37" s="11">
        <v>2</v>
      </c>
      <c r="D37" s="11"/>
      <c r="E37" s="11">
        <v>40</v>
      </c>
      <c r="F37" s="11">
        <v>60</v>
      </c>
    </row>
    <row r="38" spans="1:6" x14ac:dyDescent="0.25">
      <c r="A38" s="10" t="s">
        <v>8358</v>
      </c>
      <c r="B38" s="11">
        <v>17</v>
      </c>
      <c r="C38" s="11">
        <v>80</v>
      </c>
      <c r="D38" s="11">
        <v>5</v>
      </c>
      <c r="E38" s="11">
        <v>85</v>
      </c>
      <c r="F38" s="11">
        <v>187</v>
      </c>
    </row>
    <row r="39" spans="1:6" x14ac:dyDescent="0.25">
      <c r="A39" s="10" t="s">
        <v>8352</v>
      </c>
      <c r="B39" s="11"/>
      <c r="C39" s="11"/>
      <c r="D39" s="11"/>
      <c r="E39" s="11">
        <v>80</v>
      </c>
      <c r="F39" s="11">
        <v>80</v>
      </c>
    </row>
    <row r="40" spans="1:6" x14ac:dyDescent="0.25">
      <c r="A40" s="10" t="s">
        <v>8312</v>
      </c>
      <c r="B40" s="11"/>
      <c r="C40" s="11"/>
      <c r="D40" s="11"/>
      <c r="E40" s="11">
        <v>60</v>
      </c>
      <c r="F40" s="11">
        <v>60</v>
      </c>
    </row>
    <row r="41" spans="1:6" x14ac:dyDescent="0.25">
      <c r="A41" s="10" t="s">
        <v>8342</v>
      </c>
      <c r="B41" s="11">
        <v>10</v>
      </c>
      <c r="C41" s="11">
        <v>47</v>
      </c>
      <c r="D41" s="11"/>
      <c r="E41" s="11"/>
      <c r="F41" s="11">
        <v>57</v>
      </c>
    </row>
    <row r="42" spans="1:6" x14ac:dyDescent="0.25">
      <c r="A42" s="10" t="s">
        <v>8335</v>
      </c>
      <c r="B42" s="11"/>
      <c r="C42" s="11">
        <v>100</v>
      </c>
      <c r="D42" s="11"/>
      <c r="E42" s="11"/>
      <c r="F42" s="11">
        <v>100</v>
      </c>
    </row>
    <row r="43" spans="1:6" x14ac:dyDescent="0.25">
      <c r="A43" s="10" t="s">
        <v>8322</v>
      </c>
      <c r="B43" s="11">
        <v>60</v>
      </c>
      <c r="C43" s="11">
        <v>120</v>
      </c>
      <c r="D43" s="11"/>
      <c r="E43" s="11">
        <v>20</v>
      </c>
      <c r="F43" s="11">
        <v>200</v>
      </c>
    </row>
    <row r="44" spans="1:6" x14ac:dyDescent="0.25">
      <c r="A44" s="10" t="s">
        <v>8321</v>
      </c>
      <c r="B44" s="11">
        <v>100</v>
      </c>
      <c r="C44" s="11">
        <v>60</v>
      </c>
      <c r="D44" s="11"/>
      <c r="E44" s="11"/>
      <c r="F44" s="11">
        <v>160</v>
      </c>
    </row>
    <row r="45" spans="1:6" x14ac:dyDescent="0.25">
      <c r="A45" s="10" t="s">
        <v>8341</v>
      </c>
      <c r="B45" s="11">
        <v>20</v>
      </c>
      <c r="C45" s="11"/>
      <c r="D45" s="11"/>
      <c r="E45" s="11"/>
      <c r="F45" s="11">
        <v>20</v>
      </c>
    </row>
    <row r="46" spans="1:6" x14ac:dyDescent="0.25">
      <c r="A46" s="10" t="s">
        <v>8362</v>
      </c>
      <c r="B46" s="11">
        <v>349</v>
      </c>
      <c r="C46" s="11">
        <v>1530</v>
      </c>
      <c r="D46" s="11">
        <v>50</v>
      </c>
      <c r="E46" s="11">
        <v>2185</v>
      </c>
      <c r="F46" s="11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8"/>
  <sheetViews>
    <sheetView workbookViewId="0">
      <selection activeCell="P21" sqref="P21"/>
    </sheetView>
  </sheetViews>
  <sheetFormatPr defaultRowHeight="15" x14ac:dyDescent="0.25"/>
  <cols>
    <col min="1" max="1" width="13.5703125" customWidth="1"/>
    <col min="2" max="2" width="16.28515625" bestFit="1" customWidth="1"/>
    <col min="3" max="3" width="6.140625" customWidth="1"/>
    <col min="4" max="4" width="10" customWidth="1"/>
    <col min="5" max="5" width="11.28515625" bestFit="1" customWidth="1"/>
    <col min="6" max="6" width="11.28515625" customWidth="1"/>
    <col min="7" max="7" width="11.28515625" bestFit="1" customWidth="1"/>
  </cols>
  <sheetData>
    <row r="1" spans="1:5" x14ac:dyDescent="0.25">
      <c r="A1" s="9" t="s">
        <v>8307</v>
      </c>
      <c r="B1" t="s">
        <v>8365</v>
      </c>
    </row>
    <row r="2" spans="1:5" x14ac:dyDescent="0.25">
      <c r="A2" s="9" t="s">
        <v>8378</v>
      </c>
      <c r="B2" t="s">
        <v>8365</v>
      </c>
    </row>
    <row r="4" spans="1:5" x14ac:dyDescent="0.25">
      <c r="A4" s="9" t="s">
        <v>8363</v>
      </c>
      <c r="B4" s="9" t="s">
        <v>8364</v>
      </c>
    </row>
    <row r="5" spans="1:5" x14ac:dyDescent="0.25">
      <c r="A5" s="9" t="s">
        <v>8361</v>
      </c>
      <c r="B5" t="s">
        <v>8219</v>
      </c>
      <c r="C5" t="s">
        <v>8220</v>
      </c>
      <c r="D5" t="s">
        <v>8218</v>
      </c>
      <c r="E5" t="s">
        <v>8362</v>
      </c>
    </row>
    <row r="6" spans="1:5" x14ac:dyDescent="0.25">
      <c r="A6" s="10" t="s">
        <v>8368</v>
      </c>
      <c r="B6" s="11">
        <v>34</v>
      </c>
      <c r="C6" s="11">
        <v>149</v>
      </c>
      <c r="D6" s="11">
        <v>182</v>
      </c>
      <c r="E6" s="11">
        <v>365</v>
      </c>
    </row>
    <row r="7" spans="1:5" x14ac:dyDescent="0.25">
      <c r="A7" s="10" t="s">
        <v>8376</v>
      </c>
      <c r="B7" s="11">
        <v>27</v>
      </c>
      <c r="C7" s="11">
        <v>106</v>
      </c>
      <c r="D7" s="11">
        <v>202</v>
      </c>
      <c r="E7" s="11">
        <v>335</v>
      </c>
    </row>
    <row r="8" spans="1:5" x14ac:dyDescent="0.25">
      <c r="A8" s="10" t="s">
        <v>8372</v>
      </c>
      <c r="B8" s="11">
        <v>28</v>
      </c>
      <c r="C8" s="11">
        <v>108</v>
      </c>
      <c r="D8" s="11">
        <v>180</v>
      </c>
      <c r="E8" s="11">
        <v>316</v>
      </c>
    </row>
    <row r="9" spans="1:5" x14ac:dyDescent="0.25">
      <c r="A9" s="10" t="s">
        <v>8373</v>
      </c>
      <c r="B9" s="11">
        <v>27</v>
      </c>
      <c r="C9" s="11">
        <v>102</v>
      </c>
      <c r="D9" s="11">
        <v>192</v>
      </c>
      <c r="E9" s="11">
        <v>321</v>
      </c>
    </row>
    <row r="10" spans="1:5" x14ac:dyDescent="0.25">
      <c r="A10" s="10" t="s">
        <v>8369</v>
      </c>
      <c r="B10" s="11">
        <v>26</v>
      </c>
      <c r="C10" s="11">
        <v>126</v>
      </c>
      <c r="D10" s="11">
        <v>234</v>
      </c>
      <c r="E10" s="11">
        <v>386</v>
      </c>
    </row>
    <row r="11" spans="1:5" x14ac:dyDescent="0.25">
      <c r="A11" s="10" t="s">
        <v>8377</v>
      </c>
      <c r="B11" s="11">
        <v>27</v>
      </c>
      <c r="C11" s="11">
        <v>147</v>
      </c>
      <c r="D11" s="11">
        <v>211</v>
      </c>
      <c r="E11" s="11">
        <v>385</v>
      </c>
    </row>
    <row r="12" spans="1:5" x14ac:dyDescent="0.25">
      <c r="A12" s="10" t="s">
        <v>8370</v>
      </c>
      <c r="B12" s="11">
        <v>43</v>
      </c>
      <c r="C12" s="11">
        <v>150</v>
      </c>
      <c r="D12" s="11">
        <v>194</v>
      </c>
      <c r="E12" s="11">
        <v>387</v>
      </c>
    </row>
    <row r="13" spans="1:5" x14ac:dyDescent="0.25">
      <c r="A13" s="10" t="s">
        <v>8367</v>
      </c>
      <c r="B13" s="11">
        <v>33</v>
      </c>
      <c r="C13" s="11">
        <v>134</v>
      </c>
      <c r="D13" s="11">
        <v>166</v>
      </c>
      <c r="E13" s="11">
        <v>333</v>
      </c>
    </row>
    <row r="14" spans="1:5" x14ac:dyDescent="0.25">
      <c r="A14" s="10" t="s">
        <v>8366</v>
      </c>
      <c r="B14" s="11">
        <v>24</v>
      </c>
      <c r="C14" s="11">
        <v>127</v>
      </c>
      <c r="D14" s="11">
        <v>147</v>
      </c>
      <c r="E14" s="11">
        <v>298</v>
      </c>
    </row>
    <row r="15" spans="1:5" x14ac:dyDescent="0.25">
      <c r="A15" s="10" t="s">
        <v>8374</v>
      </c>
      <c r="B15" s="11">
        <v>20</v>
      </c>
      <c r="C15" s="11">
        <v>149</v>
      </c>
      <c r="D15" s="11">
        <v>183</v>
      </c>
      <c r="E15" s="11">
        <v>352</v>
      </c>
    </row>
    <row r="16" spans="1:5" x14ac:dyDescent="0.25">
      <c r="A16" s="10" t="s">
        <v>8375</v>
      </c>
      <c r="B16" s="11">
        <v>37</v>
      </c>
      <c r="C16" s="11">
        <v>114</v>
      </c>
      <c r="D16" s="11">
        <v>183</v>
      </c>
      <c r="E16" s="11">
        <v>334</v>
      </c>
    </row>
    <row r="17" spans="1:5" x14ac:dyDescent="0.25">
      <c r="A17" s="10" t="s">
        <v>8371</v>
      </c>
      <c r="B17" s="11">
        <v>23</v>
      </c>
      <c r="C17" s="11">
        <v>118</v>
      </c>
      <c r="D17" s="11">
        <v>111</v>
      </c>
      <c r="E17" s="11">
        <v>252</v>
      </c>
    </row>
    <row r="18" spans="1:5" x14ac:dyDescent="0.25">
      <c r="A18" s="10" t="s">
        <v>8362</v>
      </c>
      <c r="B18" s="11">
        <v>349</v>
      </c>
      <c r="C18" s="11">
        <v>1530</v>
      </c>
      <c r="D18" s="11">
        <v>2185</v>
      </c>
      <c r="E18" s="11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H14"/>
  <sheetViews>
    <sheetView topLeftCell="A13" workbookViewId="0">
      <selection activeCell="C3" sqref="C3"/>
    </sheetView>
  </sheetViews>
  <sheetFormatPr defaultRowHeight="15" x14ac:dyDescent="0.25"/>
  <cols>
    <col min="1" max="1" width="25.28515625" customWidth="1"/>
    <col min="2" max="2" width="21.7109375" customWidth="1"/>
    <col min="3" max="3" width="15.140625" customWidth="1"/>
    <col min="4" max="4" width="17.42578125" customWidth="1"/>
    <col min="5" max="5" width="16" customWidth="1"/>
    <col min="6" max="6" width="21.140625" customWidth="1"/>
    <col min="7" max="7" width="17.7109375" customWidth="1"/>
    <col min="8" max="8" width="20" customWidth="1"/>
  </cols>
  <sheetData>
    <row r="2" spans="1:8" x14ac:dyDescent="0.25">
      <c r="A2" t="s">
        <v>8379</v>
      </c>
      <c r="B2" t="s">
        <v>8395</v>
      </c>
      <c r="C2" t="s">
        <v>8396</v>
      </c>
      <c r="D2" t="s">
        <v>8397</v>
      </c>
      <c r="E2" t="s">
        <v>8398</v>
      </c>
      <c r="F2" t="s">
        <v>8380</v>
      </c>
      <c r="G2" t="s">
        <v>8381</v>
      </c>
      <c r="H2" t="s">
        <v>8382</v>
      </c>
    </row>
    <row r="3" spans="1:8" x14ac:dyDescent="0.25">
      <c r="A3" t="s">
        <v>8383</v>
      </c>
      <c r="B3">
        <f>COUNTIFS(MAIN!F2:F4115,"successful",MAIN!D2:D4115,"&lt;1000")</f>
        <v>322</v>
      </c>
      <c r="C3">
        <f>COUNTIFS(MAIN!F2:F4115,"failed",MAIN!D2:D4115,"&lt;1000")</f>
        <v>113</v>
      </c>
      <c r="D3">
        <f>COUNTIFS(MAIN!F2:F4115,"canceled",MAIN!D2:D4115,"&lt;1000")</f>
        <v>18</v>
      </c>
      <c r="E3">
        <f>SUM(B3:D3)</f>
        <v>453</v>
      </c>
      <c r="F3" s="14">
        <f>B3/E3</f>
        <v>0.71081677704194257</v>
      </c>
      <c r="G3" s="14">
        <f>C3/E3</f>
        <v>0.24944812362030905</v>
      </c>
      <c r="H3" s="14">
        <f>D3/E3</f>
        <v>3.9735099337748346E-2</v>
      </c>
    </row>
    <row r="4" spans="1:8" x14ac:dyDescent="0.25">
      <c r="A4" t="s">
        <v>8384</v>
      </c>
      <c r="B4">
        <f>COUNTIFS(MAIN!F2:F4115,"successful",MAIN!D2:D4115,"&gt;=1000",MAIN!D2:D4115,"&lt;=4999" )</f>
        <v>932</v>
      </c>
      <c r="C4">
        <f>COUNTIFS(MAIN!F2:F4115,"failed",MAIN!D2:D4115,"&gt;=1000",MAIN!D2:D4115,"&lt;=4999")</f>
        <v>420</v>
      </c>
      <c r="D4">
        <f>COUNTIFS(MAIN!F2:F4115,"canceled",MAIN!D2:D4115,"&gt;=1000",MAIN!D2:D4115,"&lt;=4999")</f>
        <v>60</v>
      </c>
      <c r="E4">
        <f t="shared" ref="E4:E14" si="0">SUM(B4:D4)</f>
        <v>1412</v>
      </c>
      <c r="F4" s="14">
        <f t="shared" ref="F4:F14" si="1">B4/E4</f>
        <v>0.66005665722379603</v>
      </c>
      <c r="G4" s="14">
        <f t="shared" ref="G4:G14" si="2">C4/E4</f>
        <v>0.29745042492917845</v>
      </c>
      <c r="H4" s="14">
        <f t="shared" ref="H4:H14" si="3">D4/E4</f>
        <v>4.2492917847025496E-2</v>
      </c>
    </row>
    <row r="5" spans="1:8" x14ac:dyDescent="0.25">
      <c r="A5" t="s">
        <v>8385</v>
      </c>
      <c r="B5">
        <f>COUNTIFS(MAIN!F2:F4115,"successful",MAIN!D2:D4115,"&gt;=5000",MAIN!D2:D4115,"&lt;=9999" )</f>
        <v>381</v>
      </c>
      <c r="C5">
        <f>COUNTIFS(MAIN!F2:F4115,"failed",MAIN!D2:D4115,"&gt;=5000",MAIN!D2:D4115,"&lt;=9999" )</f>
        <v>283</v>
      </c>
      <c r="D5">
        <f>COUNTIFS(MAIN!F2:F4115,"canceled",MAIN!D2:D4115,"&gt;=5000",MAIN!D2:D4115,"&lt;=9999" )</f>
        <v>52</v>
      </c>
      <c r="E5">
        <f t="shared" si="0"/>
        <v>716</v>
      </c>
      <c r="F5" s="14">
        <f t="shared" si="1"/>
        <v>0.53212290502793291</v>
      </c>
      <c r="G5" s="14">
        <f t="shared" si="2"/>
        <v>0.39525139664804471</v>
      </c>
      <c r="H5" s="14">
        <f t="shared" si="3"/>
        <v>7.2625698324022353E-2</v>
      </c>
    </row>
    <row r="6" spans="1:8" x14ac:dyDescent="0.25">
      <c r="A6" t="s">
        <v>8392</v>
      </c>
      <c r="B6">
        <f>COUNTIFS(MAIN!F2:F4115,"successful",MAIN!D2:D4115,"&gt;=10000",MAIN!D2:D4115,"&lt;=14999" )</f>
        <v>168</v>
      </c>
      <c r="C6">
        <f>COUNTIFS(MAIN!F2:F4115,"failed",MAIN!D2:D4115,"&gt;=10000",MAIN!D2:D4115,"&lt;=14999" )</f>
        <v>144</v>
      </c>
      <c r="D6">
        <f>COUNTIFS(MAIN!F2:F4115,"canceled",MAIN!D2:D4115,"&gt;=10000",MAIN!D2:D4115,"&lt;=14999" )</f>
        <v>40</v>
      </c>
      <c r="E6">
        <f t="shared" si="0"/>
        <v>352</v>
      </c>
      <c r="F6" s="14">
        <f t="shared" si="1"/>
        <v>0.47727272727272729</v>
      </c>
      <c r="G6" s="14">
        <f t="shared" si="2"/>
        <v>0.40909090909090912</v>
      </c>
      <c r="H6" s="14">
        <f t="shared" si="3"/>
        <v>0.11363636363636363</v>
      </c>
    </row>
    <row r="7" spans="1:8" x14ac:dyDescent="0.25">
      <c r="A7" t="s">
        <v>8386</v>
      </c>
      <c r="B7">
        <f>COUNTIFS(MAIN!F2:F4115,"successful",MAIN!D2:D4115,"&gt;=15000",MAIN!D2:D4115,"&lt;=19999" )</f>
        <v>94</v>
      </c>
      <c r="C7">
        <f>COUNTIFS(MAIN!F2:F4115,"failed",MAIN!D2:D4115,"&gt;=15000",MAIN!D2:D4115,"&lt;=19999" )</f>
        <v>90</v>
      </c>
      <c r="D7">
        <f>COUNTIFS(MAIN!F2:F4115,"canceled",MAIN!D2:D4115,"&gt;=15000",MAIN!D2:D4115,"&lt;=19999" )</f>
        <v>17</v>
      </c>
      <c r="E7">
        <f t="shared" si="0"/>
        <v>201</v>
      </c>
      <c r="F7" s="14">
        <f t="shared" si="1"/>
        <v>0.46766169154228854</v>
      </c>
      <c r="G7" s="14">
        <f t="shared" si="2"/>
        <v>0.44776119402985076</v>
      </c>
      <c r="H7" s="14">
        <f t="shared" si="3"/>
        <v>8.45771144278607E-2</v>
      </c>
    </row>
    <row r="8" spans="1:8" x14ac:dyDescent="0.25">
      <c r="A8" t="s">
        <v>8387</v>
      </c>
      <c r="B8">
        <f>COUNTIFS(MAIN!F2:F4115,"successful",MAIN!D2:D4115,"&gt;=20000",MAIN!D2:D4115,"&lt;=24999" )</f>
        <v>62</v>
      </c>
      <c r="C8">
        <f>COUNTIFS(MAIN!F2:F4115,"failed",MAIN!D2:D4115,"&gt;=20000",MAIN!D2:D4115,"&lt;=24999" )</f>
        <v>72</v>
      </c>
      <c r="D8">
        <f>COUNTIFS(MAIN!F2:F4115,"canceled",MAIN!D2:D4115,"&gt;=20000",MAIN!D2:D4115,"&lt;=24999" )</f>
        <v>14</v>
      </c>
      <c r="E8">
        <f t="shared" si="0"/>
        <v>148</v>
      </c>
      <c r="F8" s="14">
        <f t="shared" si="1"/>
        <v>0.41891891891891891</v>
      </c>
      <c r="G8" s="14">
        <f t="shared" si="2"/>
        <v>0.48648648648648651</v>
      </c>
      <c r="H8" s="14">
        <f t="shared" si="3"/>
        <v>9.45945945945946E-2</v>
      </c>
    </row>
    <row r="9" spans="1:8" x14ac:dyDescent="0.25">
      <c r="A9" t="s">
        <v>8393</v>
      </c>
      <c r="B9">
        <f>COUNTIFS(MAIN!F2:F4115,"successful",MAIN!D2:D4115,"&gt;=25000",MAIN!D2:D4115,"&lt;=29999" )</f>
        <v>55</v>
      </c>
      <c r="C9">
        <f>COUNTIFS(MAIN!F2:F4115,"failed",MAIN!D2:D4115,"&gt;=25000",MAIN!D2:D4115,"&lt;=29999" )</f>
        <v>64</v>
      </c>
      <c r="D9">
        <f>COUNTIFS(MAIN!F2:F4115,"canceled",MAIN!D2:D4115,"&gt;=25000",MAIN!D2:D4115,"&lt;=29999" )</f>
        <v>18</v>
      </c>
      <c r="E9">
        <f t="shared" si="0"/>
        <v>137</v>
      </c>
      <c r="F9" s="14">
        <f t="shared" si="1"/>
        <v>0.40145985401459855</v>
      </c>
      <c r="G9" s="14">
        <f t="shared" si="2"/>
        <v>0.46715328467153283</v>
      </c>
      <c r="H9" s="14">
        <f t="shared" si="3"/>
        <v>0.13138686131386862</v>
      </c>
    </row>
    <row r="10" spans="1:8" x14ac:dyDescent="0.25">
      <c r="A10" t="s">
        <v>8388</v>
      </c>
      <c r="B10">
        <f>COUNTIFS(MAIN!F2:F4115,"successful",MAIN!D2:D4115,"&gt;=30000",MAIN!D2:D4115,"&lt;=34999" )</f>
        <v>32</v>
      </c>
      <c r="C10">
        <f>COUNTIFS(MAIN!F2:F4115,"failed",MAIN!D2:D4115,"&gt;=30000",MAIN!D2:D4115,"&lt;=34999" )</f>
        <v>37</v>
      </c>
      <c r="D10">
        <f>COUNTIFS(MAIN!F2:F4115,"canceled",MAIN!D2:D4115,"&gt;=30000",MAIN!D2:D4115,"&lt;=34999" )</f>
        <v>13</v>
      </c>
      <c r="E10">
        <f t="shared" si="0"/>
        <v>82</v>
      </c>
      <c r="F10" s="14">
        <f t="shared" si="1"/>
        <v>0.3902439024390244</v>
      </c>
      <c r="G10" s="14">
        <f t="shared" si="2"/>
        <v>0.45121951219512196</v>
      </c>
      <c r="H10" s="14">
        <f t="shared" si="3"/>
        <v>0.15853658536585366</v>
      </c>
    </row>
    <row r="11" spans="1:8" x14ac:dyDescent="0.25">
      <c r="A11" t="s">
        <v>8389</v>
      </c>
      <c r="B11">
        <f>COUNTIFS(MAIN!F2:F4115,"successful",MAIN!D2:D4115,"&gt;=35000",MAIN!D2:D4115,"&lt;=39999" )</f>
        <v>26</v>
      </c>
      <c r="C11">
        <f>COUNTIFS(MAIN!F2:F4115,"failed",MAIN!D2:D4115,"&gt;=35000",MAIN!D2:D4115,"&lt;=39999" )</f>
        <v>22</v>
      </c>
      <c r="D11">
        <f>COUNTIFS(MAIN!F2:F4115,"canceled",MAIN!D2:D4115,"&gt;=35000",MAIN!D2:D4115,"&lt;=39999" )</f>
        <v>7</v>
      </c>
      <c r="E11">
        <f t="shared" si="0"/>
        <v>55</v>
      </c>
      <c r="F11" s="14">
        <f t="shared" si="1"/>
        <v>0.47272727272727272</v>
      </c>
      <c r="G11" s="14">
        <f t="shared" si="2"/>
        <v>0.4</v>
      </c>
      <c r="H11" s="14">
        <f t="shared" si="3"/>
        <v>0.12727272727272726</v>
      </c>
    </row>
    <row r="12" spans="1:8" x14ac:dyDescent="0.25">
      <c r="A12" t="s">
        <v>8390</v>
      </c>
      <c r="B12">
        <f>COUNTIFS(MAIN!F2:F4115,"successful",MAIN!D2:D4115,"&gt;=40000",MAIN!D2:D4115,"&lt;=44999" )</f>
        <v>21</v>
      </c>
      <c r="C12">
        <f>COUNTIFS(MAIN!F2:F4115,"failed",MAIN!D2:D4115,"&gt;=40000",MAIN!D2:D4115,"&lt;=44999" )</f>
        <v>16</v>
      </c>
      <c r="D12">
        <f>COUNTIFS(MAIN!F2:F4115,"canceled",MAIN!D2:D4115,"&gt;=40000",MAIN!D2:D4115,"&lt;=44999" )</f>
        <v>6</v>
      </c>
      <c r="E12">
        <f t="shared" si="0"/>
        <v>43</v>
      </c>
      <c r="F12" s="14">
        <f t="shared" si="1"/>
        <v>0.48837209302325579</v>
      </c>
      <c r="G12" s="14">
        <f t="shared" si="2"/>
        <v>0.37209302325581395</v>
      </c>
      <c r="H12" s="14">
        <f t="shared" si="3"/>
        <v>0.13953488372093023</v>
      </c>
    </row>
    <row r="13" spans="1:8" x14ac:dyDescent="0.25">
      <c r="A13" t="s">
        <v>8391</v>
      </c>
      <c r="B13">
        <f>COUNTIFS(MAIN!F2:F4115,"successful",MAIN!D2:D4115,"&gt;=45000",MAIN!D2:D4115,"&lt;=49999" )</f>
        <v>6</v>
      </c>
      <c r="C13">
        <f>COUNTIFS(MAIN!F2:F4115,"failed",MAIN!D2:D4115,"&gt;=45000",MAIN!D2:D4115,"&lt;=49999" )</f>
        <v>11</v>
      </c>
      <c r="D13">
        <f>COUNTIFS(MAIN!F2:F4115,"cancelled",MAIN!D2:D4115,"&gt;=45000",MAIN!D2:D4115,"&lt;=49999" )</f>
        <v>0</v>
      </c>
      <c r="E13">
        <f t="shared" si="0"/>
        <v>17</v>
      </c>
      <c r="F13" s="14">
        <f t="shared" si="1"/>
        <v>0.35294117647058826</v>
      </c>
      <c r="G13" s="14">
        <f t="shared" si="2"/>
        <v>0.6470588235294118</v>
      </c>
      <c r="H13" s="14">
        <f t="shared" si="3"/>
        <v>0</v>
      </c>
    </row>
    <row r="14" spans="1:8" ht="30" x14ac:dyDescent="0.25">
      <c r="A14" s="3" t="s">
        <v>8394</v>
      </c>
      <c r="B14">
        <f>COUNTIFS(MAIN!F2:F4115,"successful",MAIN!D2:D4115,"&gt;=50000" )</f>
        <v>86</v>
      </c>
      <c r="C14">
        <f>COUNTIFS(MAIN!F2:F4115,"failed",MAIN!D2:D4115,"&gt;=50000" )</f>
        <v>258</v>
      </c>
      <c r="D14">
        <f>COUNTIFS(MAIN!F2:F4115,"canceled",MAIN!D2:D4115,"&gt;=50000" )</f>
        <v>100</v>
      </c>
      <c r="E14">
        <f t="shared" si="0"/>
        <v>444</v>
      </c>
      <c r="F14" s="14">
        <f t="shared" si="1"/>
        <v>0.19369369369369369</v>
      </c>
      <c r="G14" s="14">
        <f t="shared" si="2"/>
        <v>0.58108108108108103</v>
      </c>
      <c r="H14" s="14">
        <f t="shared" si="3"/>
        <v>0.22522522522522523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3:D22"/>
  <sheetViews>
    <sheetView workbookViewId="0">
      <selection activeCell="I14" sqref="I14"/>
    </sheetView>
  </sheetViews>
  <sheetFormatPr defaultRowHeight="15" x14ac:dyDescent="0.25"/>
  <cols>
    <col min="2" max="2" width="16.140625" customWidth="1"/>
    <col min="3" max="5" width="25.7109375" customWidth="1"/>
  </cols>
  <sheetData>
    <row r="3" spans="2:4" x14ac:dyDescent="0.25">
      <c r="B3" s="12" t="s">
        <v>8379</v>
      </c>
      <c r="C3" s="12" t="s">
        <v>8395</v>
      </c>
      <c r="D3" s="12" t="s">
        <v>8399</v>
      </c>
    </row>
    <row r="4" spans="2:4" x14ac:dyDescent="0.25">
      <c r="B4" t="s">
        <v>8383</v>
      </c>
      <c r="C4">
        <v>322</v>
      </c>
      <c r="D4">
        <f>SUM('BONUS WORK-1'!C3:D3)</f>
        <v>131</v>
      </c>
    </row>
    <row r="5" spans="2:4" x14ac:dyDescent="0.25">
      <c r="B5" t="s">
        <v>8384</v>
      </c>
      <c r="C5">
        <v>932</v>
      </c>
      <c r="D5">
        <f>SUM('BONUS WORK-1'!C4:D4)</f>
        <v>480</v>
      </c>
    </row>
    <row r="6" spans="2:4" x14ac:dyDescent="0.25">
      <c r="B6" t="s">
        <v>8385</v>
      </c>
      <c r="C6">
        <v>381</v>
      </c>
      <c r="D6">
        <f>SUM('BONUS WORK-1'!C5:D5)</f>
        <v>335</v>
      </c>
    </row>
    <row r="7" spans="2:4" x14ac:dyDescent="0.25">
      <c r="B7" t="s">
        <v>8392</v>
      </c>
      <c r="C7">
        <v>168</v>
      </c>
      <c r="D7">
        <f>SUM('BONUS WORK-1'!C6:D6)</f>
        <v>184</v>
      </c>
    </row>
    <row r="8" spans="2:4" x14ac:dyDescent="0.25">
      <c r="B8" t="s">
        <v>8386</v>
      </c>
      <c r="C8">
        <v>94</v>
      </c>
      <c r="D8">
        <f>SUM('BONUS WORK-1'!C7:D7)</f>
        <v>107</v>
      </c>
    </row>
    <row r="9" spans="2:4" x14ac:dyDescent="0.25">
      <c r="B9" t="s">
        <v>8387</v>
      </c>
      <c r="C9">
        <v>62</v>
      </c>
      <c r="D9">
        <f>SUM('BONUS WORK-1'!C8:D8)</f>
        <v>86</v>
      </c>
    </row>
    <row r="10" spans="2:4" x14ac:dyDescent="0.25">
      <c r="B10" t="s">
        <v>8393</v>
      </c>
      <c r="C10">
        <v>55</v>
      </c>
      <c r="D10">
        <f>SUM('BONUS WORK-1'!C9:D9)</f>
        <v>82</v>
      </c>
    </row>
    <row r="11" spans="2:4" x14ac:dyDescent="0.25">
      <c r="B11" t="s">
        <v>8388</v>
      </c>
      <c r="C11">
        <v>32</v>
      </c>
      <c r="D11">
        <f>SUM('BONUS WORK-1'!C10:D10)</f>
        <v>50</v>
      </c>
    </row>
    <row r="12" spans="2:4" x14ac:dyDescent="0.25">
      <c r="B12" t="s">
        <v>8389</v>
      </c>
      <c r="C12">
        <v>26</v>
      </c>
      <c r="D12">
        <f>SUM('BONUS WORK-1'!C11:D11)</f>
        <v>29</v>
      </c>
    </row>
    <row r="13" spans="2:4" x14ac:dyDescent="0.25">
      <c r="B13" t="s">
        <v>8390</v>
      </c>
      <c r="C13">
        <v>21</v>
      </c>
      <c r="D13">
        <f>SUM('BONUS WORK-1'!C12:D12)</f>
        <v>22</v>
      </c>
    </row>
    <row r="14" spans="2:4" x14ac:dyDescent="0.25">
      <c r="B14" t="s">
        <v>8391</v>
      </c>
      <c r="C14">
        <v>6</v>
      </c>
      <c r="D14">
        <f>SUM('BONUS WORK-1'!C13:D13)</f>
        <v>11</v>
      </c>
    </row>
    <row r="15" spans="2:4" x14ac:dyDescent="0.25">
      <c r="B15" t="s">
        <v>8394</v>
      </c>
      <c r="C15">
        <v>86</v>
      </c>
      <c r="D15">
        <f>SUM('BONUS WORK-1'!C14:D14)</f>
        <v>358</v>
      </c>
    </row>
    <row r="17" spans="2:4" x14ac:dyDescent="0.25">
      <c r="B17" s="12" t="s">
        <v>8400</v>
      </c>
      <c r="C17" s="13">
        <f>AVERAGE(C4:C15)</f>
        <v>182.08333333333334</v>
      </c>
      <c r="D17" s="13">
        <v>156.25</v>
      </c>
    </row>
    <row r="18" spans="2:4" x14ac:dyDescent="0.25">
      <c r="B18" s="12" t="s">
        <v>8401</v>
      </c>
      <c r="C18">
        <f>MEDIAN(C4:C15)</f>
        <v>74</v>
      </c>
      <c r="D18">
        <v>96.5</v>
      </c>
    </row>
    <row r="19" spans="2:4" x14ac:dyDescent="0.25">
      <c r="B19" s="12" t="s">
        <v>8402</v>
      </c>
      <c r="C19">
        <f>MIN(C4:C15)</f>
        <v>6</v>
      </c>
      <c r="D19">
        <v>11</v>
      </c>
    </row>
    <row r="20" spans="2:4" x14ac:dyDescent="0.25">
      <c r="B20" s="12" t="s">
        <v>8403</v>
      </c>
      <c r="C20">
        <f>MAX(C4:C15)</f>
        <v>932</v>
      </c>
      <c r="D20">
        <v>480</v>
      </c>
    </row>
    <row r="21" spans="2:4" x14ac:dyDescent="0.25">
      <c r="B21" s="12" t="s">
        <v>8404</v>
      </c>
      <c r="C21" s="5">
        <f>_xlfn.VAR.P(C4:C15)</f>
        <v>64426.576388888891</v>
      </c>
      <c r="D21" s="5">
        <v>21529.354166666668</v>
      </c>
    </row>
    <row r="22" spans="2:4" x14ac:dyDescent="0.25">
      <c r="B22" s="12" t="s">
        <v>8405</v>
      </c>
      <c r="C22" s="5">
        <f>_xlfn.STDEV.P(C4:C15)</f>
        <v>253.82390822948278</v>
      </c>
      <c r="D22" s="5">
        <v>146.72884572116919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PIVOT TABLE-CATEGORY</vt:lpstr>
      <vt:lpstr>PIVOT TABLE-SUB CATEGORY</vt:lpstr>
      <vt:lpstr>PIVOT TABLE - DATES</vt:lpstr>
      <vt:lpstr>BONUS WORK-1</vt:lpstr>
      <vt:lpstr>BONUS-STATISTICAL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Virginia Mwape</cp:lastModifiedBy>
  <dcterms:created xsi:type="dcterms:W3CDTF">2017-04-20T15:17:24Z</dcterms:created>
  <dcterms:modified xsi:type="dcterms:W3CDTF">2021-12-17T12:59:47Z</dcterms:modified>
</cp:coreProperties>
</file>