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vpduart\Desktop\"/>
    </mc:Choice>
  </mc:AlternateContent>
  <bookViews>
    <workbookView xWindow="0" yWindow="0" windowWidth="14380" windowHeight="4100" tabRatio="750"/>
  </bookViews>
  <sheets>
    <sheet name="Summary" sheetId="1" r:id="rId1"/>
    <sheet name="Pivot Tables" sheetId="6" r:id="rId2"/>
    <sheet name="YE2024" sheetId="2" r:id="rId3"/>
    <sheet name="YE2025" sheetId="4" r:id="rId4"/>
    <sheet name="List" sheetId="5" r:id="rId5"/>
  </sheets>
  <definedNames>
    <definedName name="_xlnm._FilterDatabase" localSheetId="2" hidden="1">'YE2024'!$A$1:$I$25</definedName>
    <definedName name="_xlnm._FilterDatabase" localSheetId="3" hidden="1">'YE2025'!$A$1:$I$15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2" i="2"/>
  <c r="G16" i="2"/>
  <c r="G13" i="2"/>
  <c r="G7" i="2"/>
  <c r="G2" i="2"/>
  <c r="G3" i="2"/>
  <c r="G6" i="2"/>
  <c r="C15" i="1" s="1"/>
  <c r="G8" i="2"/>
  <c r="G23" i="2"/>
  <c r="G21" i="2"/>
  <c r="G20" i="2"/>
  <c r="G17" i="2"/>
  <c r="G14" i="2"/>
  <c r="G11" i="2"/>
  <c r="C13" i="1" s="1"/>
  <c r="G15" i="2"/>
  <c r="G9" i="2"/>
  <c r="G18" i="2"/>
  <c r="G22" i="2"/>
  <c r="G25" i="2"/>
  <c r="G5" i="2"/>
  <c r="G4" i="2"/>
  <c r="G24" i="2"/>
  <c r="G19" i="2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<sst xmlns="http://schemas.openxmlformats.org/spreadsheetml/2006/main" count="226" uniqueCount="71">
  <si>
    <t>Trader</t>
  </si>
  <si>
    <t>Year</t>
  </si>
  <si>
    <t>Date</t>
  </si>
  <si>
    <t>Product</t>
  </si>
  <si>
    <t>Quatity</t>
  </si>
  <si>
    <t>Price</t>
  </si>
  <si>
    <t>Amount</t>
  </si>
  <si>
    <t>TransactionID</t>
  </si>
  <si>
    <t>Location</t>
  </si>
  <si>
    <t>A-125</t>
  </si>
  <si>
    <t>A-126</t>
  </si>
  <si>
    <t>A-127</t>
  </si>
  <si>
    <t>A-128</t>
  </si>
  <si>
    <t>A-129</t>
  </si>
  <si>
    <t>A-130</t>
  </si>
  <si>
    <t>A-131</t>
  </si>
  <si>
    <t>A-132</t>
  </si>
  <si>
    <t>A-133</t>
  </si>
  <si>
    <t>A-134</t>
  </si>
  <si>
    <t>A-135</t>
  </si>
  <si>
    <t>A-136</t>
  </si>
  <si>
    <t>A-137</t>
  </si>
  <si>
    <t>A-138</t>
  </si>
  <si>
    <t>Oil</t>
  </si>
  <si>
    <t>Gas</t>
  </si>
  <si>
    <t>Lubes</t>
  </si>
  <si>
    <t>Joey Barton</t>
  </si>
  <si>
    <t>Lynn Donalds</t>
  </si>
  <si>
    <t>Mark Smith</t>
  </si>
  <si>
    <t>Jane Anderson</t>
  </si>
  <si>
    <t>Guyana</t>
  </si>
  <si>
    <t>Texas</t>
  </si>
  <si>
    <t>China</t>
  </si>
  <si>
    <t>Nigeria</t>
  </si>
  <si>
    <t>A-115</t>
  </si>
  <si>
    <t>A-116</t>
  </si>
  <si>
    <t>A-117</t>
  </si>
  <si>
    <t>A-118</t>
  </si>
  <si>
    <t>A-119</t>
  </si>
  <si>
    <t>A-120</t>
  </si>
  <si>
    <t>A-121</t>
  </si>
  <si>
    <t>A-122</t>
  </si>
  <si>
    <t>A-123</t>
  </si>
  <si>
    <t>A-124</t>
  </si>
  <si>
    <t>A-105</t>
  </si>
  <si>
    <t>A-106</t>
  </si>
  <si>
    <t>A-107</t>
  </si>
  <si>
    <t>A-108</t>
  </si>
  <si>
    <t>A-109</t>
  </si>
  <si>
    <t>A-110</t>
  </si>
  <si>
    <t>A-111</t>
  </si>
  <si>
    <t>A-112</t>
  </si>
  <si>
    <t>A-113</t>
  </si>
  <si>
    <t>A-114</t>
  </si>
  <si>
    <t>A-101</t>
  </si>
  <si>
    <t>A-102</t>
  </si>
  <si>
    <t>A-103</t>
  </si>
  <si>
    <t>A-104</t>
  </si>
  <si>
    <t>Andy Owen</t>
  </si>
  <si>
    <t>New Zeland</t>
  </si>
  <si>
    <t>Mexico</t>
  </si>
  <si>
    <t>YEAR</t>
  </si>
  <si>
    <t>PRODUCT</t>
  </si>
  <si>
    <t>TRADER</t>
  </si>
  <si>
    <t>LOCATION</t>
  </si>
  <si>
    <t>Sales Report</t>
  </si>
  <si>
    <t>Sales</t>
  </si>
  <si>
    <t>Grand Total</t>
  </si>
  <si>
    <t>Sum of Amount</t>
  </si>
  <si>
    <t>Total</t>
  </si>
  <si>
    <t>Sales 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</si>
</sst>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Mprint"/>
      <family val="2"/>
    </font>
    <font>
      <sz val="12"/>
      <color theme="1"/>
      <name val="EMprint"/>
      <family val="2"/>
    </font>
    <font>
      <b/>
      <sz val="11"/>
      <color theme="1"/>
      <name val="EMprint"/>
      <family val="2"/>
    </font>
    <font>
      <b/>
      <sz val="14"/>
      <color theme="0"/>
      <name val="EMprint"/>
      <family val="2"/>
    </font>
    <font>
      <b/>
      <sz val="12"/>
      <color theme="1"/>
      <name val="EMprint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2" applyFont="1"/>
    <xf numFmtId="0" fontId="2" fillId="0" borderId="0" xfId="0" applyFont="1"/>
    <xf numFmtId="0" fontId="3" fillId="0" borderId="0" xfId="0" applyFont="1"/>
    <xf numFmtId="16" fontId="2" fillId="0" borderId="0" xfId="0" applyNumberFormat="1" applyFont="1"/>
    <xf numFmtId="44" fontId="2" fillId="0" borderId="0" xfId="2" applyFont="1"/>
    <xf numFmtId="0" fontId="4" fillId="0" borderId="0" xfId="0" applyFont="1"/>
    <xf numFmtId="0" fontId="6" fillId="3" borderId="1" xfId="0" applyFont="1" applyFill="1" applyBorder="1"/>
    <xf numFmtId="44" fontId="2" fillId="3" borderId="2" xfId="2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EMprint"/>
        <scheme val="none"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arte, Virginia Paula" refreshedDate="45864.526201851855" createdVersion="6" refreshedVersion="6" minRefreshableVersion="3" recordCount="24">
  <cacheSource type="worksheet">
    <worksheetSource name="Table2024"/>
  </cacheSource>
  <cacheFields count="9">
    <cacheField name="Year" numFmtId="0">
      <sharedItems containsSemiMixedTypes="0" containsString="0" containsNumber="1" containsInteger="1" minValue="2024" maxValue="2024" count="1">
        <n v="2024"/>
      </sharedItems>
    </cacheField>
    <cacheField name="Date" numFmtId="16">
      <sharedItems containsSemiMixedTypes="0" containsNonDate="0" containsDate="1" containsString="0" minDate="2025-01-01T00:00:00" maxDate="2025-12-31T00:00:00"/>
    </cacheField>
    <cacheField name="TransactionID" numFmtId="0">
      <sharedItems/>
    </cacheField>
    <cacheField name="Product" numFmtId="0">
      <sharedItems count="3">
        <s v="Gas"/>
        <s v="Lubes"/>
        <s v="Oil"/>
      </sharedItems>
    </cacheField>
    <cacheField name="Quatity" numFmtId="0">
      <sharedItems containsSemiMixedTypes="0" containsString="0" containsNumber="1" containsInteger="1" minValue="250" maxValue="8000"/>
    </cacheField>
    <cacheField name="Price" numFmtId="0">
      <sharedItems containsSemiMixedTypes="0" containsString="0" containsNumber="1" minValue="1.8" maxValue="300"/>
    </cacheField>
    <cacheField name="Amount" numFmtId="44">
      <sharedItems containsSemiMixedTypes="0" containsString="0" containsNumber="1" minValue="1947.5" maxValue="960000" count="24">
        <n v="5896"/>
        <n v="10748.4"/>
        <n v="960000"/>
        <n v="31500"/>
        <n v="4473"/>
        <n v="174600"/>
        <n v="1947.5"/>
        <n v="127360"/>
        <n v="48000"/>
        <n v="2789.1000000000004"/>
        <n v="38610"/>
        <n v="157200"/>
        <n v="5100"/>
        <n v="47800"/>
        <n v="190000"/>
        <n v="215450"/>
        <n v="9607.5"/>
        <n v="12750"/>
        <n v="2275"/>
        <n v="340000"/>
        <n v="47850"/>
        <n v="76800"/>
        <n v="4000"/>
        <n v="80040"/>
      </sharedItems>
    </cacheField>
    <cacheField name="Trader" numFmtId="0">
      <sharedItems count="5">
        <s v="Andy Owen"/>
        <s v="Mark Smith"/>
        <s v="Joey Barton"/>
        <s v="Jane Anderson"/>
        <s v="Lynn Donalds"/>
      </sharedItems>
    </cacheField>
    <cacheField name="Location" numFmtId="0">
      <sharedItems count="6">
        <s v="New Zeland"/>
        <s v="China"/>
        <s v="Guyana"/>
        <s v="Mexico"/>
        <s v="Texas"/>
        <s v="Nig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uarte, Virginia Paula" refreshedDate="45864.528134953704" createdVersion="6" refreshedVersion="6" minRefreshableVersion="3" recordCount="14">
  <cacheSource type="worksheet">
    <worksheetSource name="Table2025"/>
  </cacheSource>
  <cacheFields count="9">
    <cacheField name="Year" numFmtId="0">
      <sharedItems containsSemiMixedTypes="0" containsString="0" containsNumber="1" containsInteger="1" minValue="2025" maxValue="2025" count="1">
        <n v="2025"/>
      </sharedItems>
    </cacheField>
    <cacheField name="Date" numFmtId="16">
      <sharedItems containsSemiMixedTypes="0" containsNonDate="0" containsDate="1" containsString="0" minDate="2025-01-01T00:00:00" maxDate="2025-07-12T00:00:00"/>
    </cacheField>
    <cacheField name="TransactionID" numFmtId="0">
      <sharedItems/>
    </cacheField>
    <cacheField name="Product" numFmtId="0">
      <sharedItems count="3">
        <s v="Oil"/>
        <s v="Gas"/>
        <s v="Lubes"/>
      </sharedItems>
    </cacheField>
    <cacheField name="Quatity" numFmtId="0">
      <sharedItems containsSemiMixedTypes="0" containsString="0" containsNumber="1" containsInteger="1" minValue="250" maxValue="8000"/>
    </cacheField>
    <cacheField name="Price" numFmtId="0">
      <sharedItems containsSemiMixedTypes="0" containsString="0" containsNumber="1" minValue="2.5" maxValue="200"/>
    </cacheField>
    <cacheField name="Amount" numFmtId="44">
      <sharedItems containsSemiMixedTypes="0" containsString="0" containsNumber="1" minValue="1855" maxValue="960000"/>
    </cacheField>
    <cacheField name="Trader" numFmtId="0">
      <sharedItems count="4">
        <s v="Joey Barton"/>
        <s v="Lynn Donalds"/>
        <s v="Mark Smith"/>
        <s v="Jane Anderson"/>
      </sharedItems>
    </cacheField>
    <cacheField name="Location" numFmtId="0">
      <sharedItems count="4">
        <s v="Guyana"/>
        <s v="Texas"/>
        <s v="China"/>
        <s v="Nig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d v="2025-01-01T00:00:00"/>
    <s v="A-101"/>
    <x v="0"/>
    <n v="2948"/>
    <n v="2"/>
    <x v="0"/>
    <x v="0"/>
    <x v="0"/>
  </r>
  <r>
    <x v="0"/>
    <d v="2025-01-03T00:00:00"/>
    <s v="A-102"/>
    <x v="0"/>
    <n v="5070"/>
    <n v="2.12"/>
    <x v="1"/>
    <x v="0"/>
    <x v="0"/>
  </r>
  <r>
    <x v="0"/>
    <d v="2025-02-05T00:00:00"/>
    <s v="A-103"/>
    <x v="1"/>
    <n v="8000"/>
    <n v="120"/>
    <x v="2"/>
    <x v="1"/>
    <x v="1"/>
  </r>
  <r>
    <x v="0"/>
    <d v="2025-02-10T00:00:00"/>
    <s v="A-104"/>
    <x v="2"/>
    <n v="700"/>
    <n v="45"/>
    <x v="3"/>
    <x v="2"/>
    <x v="2"/>
  </r>
  <r>
    <x v="0"/>
    <d v="2025-03-17T00:00:00"/>
    <s v="A-105"/>
    <x v="0"/>
    <n v="2485"/>
    <n v="1.8"/>
    <x v="4"/>
    <x v="3"/>
    <x v="3"/>
  </r>
  <r>
    <x v="0"/>
    <d v="2025-03-31T00:00:00"/>
    <s v="A-106"/>
    <x v="1"/>
    <n v="970"/>
    <n v="180"/>
    <x v="5"/>
    <x v="0"/>
    <x v="0"/>
  </r>
  <r>
    <x v="0"/>
    <d v="2025-04-09T00:00:00"/>
    <s v="A-107"/>
    <x v="0"/>
    <n v="1025"/>
    <n v="1.9"/>
    <x v="6"/>
    <x v="3"/>
    <x v="2"/>
  </r>
  <r>
    <x v="0"/>
    <d v="2025-04-12T00:00:00"/>
    <s v="A-108"/>
    <x v="1"/>
    <n v="640"/>
    <n v="199"/>
    <x v="7"/>
    <x v="3"/>
    <x v="4"/>
  </r>
  <r>
    <x v="0"/>
    <d v="2025-05-15T00:00:00"/>
    <s v="A-109"/>
    <x v="2"/>
    <n v="1000"/>
    <n v="48"/>
    <x v="8"/>
    <x v="0"/>
    <x v="0"/>
  </r>
  <r>
    <x v="0"/>
    <d v="2025-05-23T00:00:00"/>
    <s v="A-110"/>
    <x v="0"/>
    <n v="1033"/>
    <n v="2.7"/>
    <x v="9"/>
    <x v="3"/>
    <x v="2"/>
  </r>
  <r>
    <x v="0"/>
    <d v="2025-06-19T00:00:00"/>
    <s v="A-111"/>
    <x v="2"/>
    <n v="780"/>
    <n v="49.5"/>
    <x v="10"/>
    <x v="1"/>
    <x v="3"/>
  </r>
  <r>
    <x v="0"/>
    <d v="2025-06-25T00:00:00"/>
    <s v="A-112"/>
    <x v="1"/>
    <n v="524"/>
    <n v="300"/>
    <x v="11"/>
    <x v="0"/>
    <x v="3"/>
  </r>
  <r>
    <x v="0"/>
    <d v="2025-07-04T00:00:00"/>
    <s v="A-113"/>
    <x v="0"/>
    <n v="1700"/>
    <n v="3"/>
    <x v="12"/>
    <x v="1"/>
    <x v="5"/>
  </r>
  <r>
    <x v="0"/>
    <d v="2025-07-11T00:00:00"/>
    <s v="A-114"/>
    <x v="2"/>
    <n v="956"/>
    <n v="50"/>
    <x v="13"/>
    <x v="2"/>
    <x v="4"/>
  </r>
  <r>
    <x v="0"/>
    <d v="2025-08-06T00:00:00"/>
    <s v="A-115"/>
    <x v="1"/>
    <n v="760"/>
    <n v="250"/>
    <x v="14"/>
    <x v="0"/>
    <x v="0"/>
  </r>
  <r>
    <x v="0"/>
    <d v="2025-08-08T00:00:00"/>
    <s v="A-116"/>
    <x v="1"/>
    <n v="1390"/>
    <n v="155"/>
    <x v="15"/>
    <x v="3"/>
    <x v="5"/>
  </r>
  <r>
    <x v="0"/>
    <d v="2025-09-07T00:00:00"/>
    <s v="A-117"/>
    <x v="0"/>
    <n v="3050"/>
    <n v="3.15"/>
    <x v="16"/>
    <x v="3"/>
    <x v="2"/>
  </r>
  <r>
    <x v="0"/>
    <d v="2025-09-13T00:00:00"/>
    <s v="A-118"/>
    <x v="2"/>
    <n v="250"/>
    <n v="51"/>
    <x v="17"/>
    <x v="2"/>
    <x v="2"/>
  </r>
  <r>
    <x v="0"/>
    <d v="2025-10-14T00:00:00"/>
    <s v="A-119"/>
    <x v="0"/>
    <n v="700"/>
    <n v="3.25"/>
    <x v="18"/>
    <x v="2"/>
    <x v="2"/>
  </r>
  <r>
    <x v="0"/>
    <d v="2025-10-24T00:00:00"/>
    <s v="A-120"/>
    <x v="1"/>
    <n v="2000"/>
    <n v="170"/>
    <x v="19"/>
    <x v="4"/>
    <x v="4"/>
  </r>
  <r>
    <x v="0"/>
    <d v="2025-11-04T00:00:00"/>
    <s v="A-121"/>
    <x v="2"/>
    <n v="870"/>
    <n v="55"/>
    <x v="20"/>
    <x v="4"/>
    <x v="1"/>
  </r>
  <r>
    <x v="0"/>
    <d v="2025-11-04T00:00:00"/>
    <s v="A-122"/>
    <x v="1"/>
    <n v="640"/>
    <n v="120"/>
    <x v="21"/>
    <x v="3"/>
    <x v="4"/>
  </r>
  <r>
    <x v="0"/>
    <d v="2025-12-25T00:00:00"/>
    <s v="A-123"/>
    <x v="0"/>
    <n v="1000"/>
    <n v="4"/>
    <x v="22"/>
    <x v="4"/>
    <x v="4"/>
  </r>
  <r>
    <x v="0"/>
    <d v="2025-12-30T00:00:00"/>
    <s v="A-124"/>
    <x v="1"/>
    <n v="580"/>
    <n v="138"/>
    <x v="23"/>
    <x v="3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">
  <r>
    <x v="0"/>
    <d v="2025-01-01T00:00:00"/>
    <s v="A-125"/>
    <x v="0"/>
    <n v="250"/>
    <n v="65"/>
    <n v="16250"/>
    <x v="0"/>
    <x v="0"/>
  </r>
  <r>
    <x v="0"/>
    <d v="2025-01-03T00:00:00"/>
    <s v="A-126"/>
    <x v="1"/>
    <n v="1000"/>
    <n v="2.66"/>
    <n v="2660"/>
    <x v="1"/>
    <x v="1"/>
  </r>
  <r>
    <x v="0"/>
    <d v="2025-02-05T00:00:00"/>
    <s v="A-127"/>
    <x v="2"/>
    <n v="8000"/>
    <n v="120"/>
    <n v="960000"/>
    <x v="2"/>
    <x v="2"/>
  </r>
  <r>
    <x v="0"/>
    <d v="2025-02-10T00:00:00"/>
    <s v="A-128"/>
    <x v="0"/>
    <n v="700"/>
    <n v="67"/>
    <n v="46900"/>
    <x v="0"/>
    <x v="0"/>
  </r>
  <r>
    <x v="0"/>
    <d v="2025-03-17T00:00:00"/>
    <s v="A-129"/>
    <x v="2"/>
    <n v="580"/>
    <n v="125"/>
    <n v="72500"/>
    <x v="3"/>
    <x v="1"/>
  </r>
  <r>
    <x v="0"/>
    <d v="2025-03-31T00:00:00"/>
    <s v="A-130"/>
    <x v="0"/>
    <n v="870"/>
    <n v="60"/>
    <n v="52200"/>
    <x v="1"/>
    <x v="2"/>
  </r>
  <r>
    <x v="0"/>
    <d v="2025-04-09T00:00:00"/>
    <s v="A-131"/>
    <x v="1"/>
    <n v="3050"/>
    <n v="2.67"/>
    <n v="8143.5"/>
    <x v="3"/>
    <x v="0"/>
  </r>
  <r>
    <x v="0"/>
    <d v="2025-04-12T00:00:00"/>
    <s v="A-132"/>
    <x v="2"/>
    <n v="640"/>
    <n v="199"/>
    <n v="127360"/>
    <x v="3"/>
    <x v="1"/>
  </r>
  <r>
    <x v="0"/>
    <d v="2025-05-15T00:00:00"/>
    <s v="A-133"/>
    <x v="0"/>
    <n v="956"/>
    <n v="55"/>
    <n v="52580"/>
    <x v="0"/>
    <x v="1"/>
  </r>
  <r>
    <x v="0"/>
    <d v="2025-05-23T00:00:00"/>
    <s v="A-134"/>
    <x v="1"/>
    <n v="1025"/>
    <n v="2.7"/>
    <n v="2767.5"/>
    <x v="3"/>
    <x v="0"/>
  </r>
  <r>
    <x v="0"/>
    <d v="2025-06-19T00:00:00"/>
    <s v="A-135"/>
    <x v="1"/>
    <n v="1700"/>
    <n v="2.5"/>
    <n v="4250"/>
    <x v="2"/>
    <x v="3"/>
  </r>
  <r>
    <x v="0"/>
    <d v="2025-06-24T00:00:00"/>
    <s v="A-136"/>
    <x v="2"/>
    <n v="1390"/>
    <n v="123"/>
    <n v="170970"/>
    <x v="3"/>
    <x v="3"/>
  </r>
  <r>
    <x v="0"/>
    <d v="2025-07-04T00:00:00"/>
    <s v="A-137"/>
    <x v="1"/>
    <n v="700"/>
    <n v="2.65"/>
    <n v="1855"/>
    <x v="0"/>
    <x v="0"/>
  </r>
  <r>
    <x v="0"/>
    <d v="2025-07-11T00:00:00"/>
    <s v="A-138"/>
    <x v="2"/>
    <n v="2000"/>
    <n v="200"/>
    <n v="40000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H4:K9" firstHeaderRow="2" firstDataRow="2" firstDataCol="3" rowPageCount="1" colPageCount="1"/>
  <pivotFields count="9">
    <pivotField axis="axisPage" compact="0" outline="0" showAll="0">
      <items count="2">
        <item x="0"/>
        <item t="default"/>
      </items>
    </pivotField>
    <pivotField compact="0" numFmtId="16" outline="0" showAll="0"/>
    <pivotField compact="0" outline="0" showAll="0"/>
    <pivotField axis="axisRow" compact="0" outline="0" showAll="0" defaultSubtotal="0">
      <items count="3">
        <item x="1"/>
        <item x="2"/>
        <item x="0"/>
      </items>
    </pivotField>
    <pivotField compact="0" outline="0" showAll="0"/>
    <pivotField compact="0" outline="0" showAll="0"/>
    <pivotField dataField="1" compact="0" numFmtId="44" outline="0" showAll="0"/>
    <pivotField axis="axisRow" compact="0" outline="0" showAll="0" defaultSubtotal="0">
      <items count="4">
        <item x="3"/>
        <item h="1" x="0"/>
        <item h="1" x="1"/>
        <item h="1" x="2"/>
      </items>
    </pivotField>
    <pivotField axis="axisRow" compact="0" outline="0" showAll="0" defaultSubtotal="0">
      <items count="4">
        <item x="2"/>
        <item x="0"/>
        <item x="3"/>
        <item x="1"/>
      </items>
    </pivotField>
  </pivotFields>
  <rowFields count="3">
    <field x="7"/>
    <field x="8"/>
    <field x="3"/>
  </rowFields>
  <rowItems count="4">
    <i>
      <x/>
      <x v="1"/>
      <x/>
    </i>
    <i r="1">
      <x v="2"/>
      <x v="1"/>
    </i>
    <i r="1">
      <x v="3"/>
      <x v="1"/>
    </i>
    <i t="grand">
      <x/>
    </i>
  </rowItems>
  <colItems count="1">
    <i/>
  </colItems>
  <pageFields count="1">
    <pageField fld="0" item="0" hier="-1"/>
  </pageField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4:E10" firstHeaderRow="2" firstDataRow="2" firstDataCol="3" rowPageCount="1" colPageCount="1"/>
  <pivotFields count="9">
    <pivotField axis="axisPage" compact="0" outline="0" showAll="0">
      <items count="2">
        <item x="0"/>
        <item t="default"/>
      </items>
    </pivotField>
    <pivotField compact="0" numFmtId="16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numFmtId="44" outline="0" showAll="0">
      <items count="25">
        <item x="6"/>
        <item x="18"/>
        <item x="9"/>
        <item x="22"/>
        <item x="4"/>
        <item x="12"/>
        <item x="0"/>
        <item x="16"/>
        <item x="1"/>
        <item x="17"/>
        <item x="3"/>
        <item x="10"/>
        <item x="13"/>
        <item x="20"/>
        <item x="8"/>
        <item x="21"/>
        <item x="23"/>
        <item x="7"/>
        <item x="11"/>
        <item x="5"/>
        <item x="14"/>
        <item x="15"/>
        <item x="19"/>
        <item x="2"/>
        <item t="default"/>
      </items>
    </pivotField>
    <pivotField axis="axisRow" compact="0" outline="0" showAll="0" defaultSubtotal="0">
      <items count="5">
        <item x="0"/>
        <item h="1" x="3"/>
        <item h="1" x="2"/>
        <item h="1" x="4"/>
        <item h="1" x="1"/>
      </items>
    </pivotField>
    <pivotField axis="axisRow" compact="0" outline="0" showAll="0" defaultSubtotal="0">
      <items count="6">
        <item x="1"/>
        <item x="2"/>
        <item x="3"/>
        <item x="0"/>
        <item x="5"/>
        <item x="4"/>
      </items>
    </pivotField>
  </pivotFields>
  <rowFields count="3">
    <field x="7"/>
    <field x="8"/>
    <field x="3"/>
  </rowFields>
  <rowItems count="5">
    <i>
      <x/>
      <x v="2"/>
      <x v="1"/>
    </i>
    <i r="1">
      <x v="3"/>
      <x/>
    </i>
    <i r="2">
      <x v="1"/>
    </i>
    <i r="2">
      <x v="2"/>
    </i>
    <i t="grand">
      <x/>
    </i>
  </rowItems>
  <colItems count="1">
    <i/>
  </colItems>
  <pageFields count="1">
    <pageField fld="0" item="0" hier="-1"/>
  </pageFields>
  <dataFields count="1">
    <dataField name="Sum of Amount" fld="6" baseField="0" baseItem="0" numFmtId="43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024" displayName="Table2024" ref="A1:I25" totalsRowShown="0" headerRowDxfId="21" dataDxfId="20">
  <autoFilter ref="A1:I25">
    <filterColumn colId="3">
      <filters>
        <filter val="Gas"/>
      </filters>
    </filterColumn>
    <filterColumn colId="7">
      <filters>
        <filter val="Andy Owen"/>
      </filters>
    </filterColumn>
  </autoFilter>
  <tableColumns count="9">
    <tableColumn id="1" name="Year" dataDxfId="19"/>
    <tableColumn id="2" name="Date" dataDxfId="18"/>
    <tableColumn id="3" name="TransactionID" dataDxfId="17"/>
    <tableColumn id="4" name="Product" dataDxfId="16"/>
    <tableColumn id="5" name="Quatity" dataDxfId="15"/>
    <tableColumn id="6" name="Price" dataDxfId="14"/>
    <tableColumn id="7" name="Amount" dataDxfId="13" dataCellStyle="Currency">
      <calculatedColumnFormula>+E2*F2</calculatedColumnFormula>
    </tableColumn>
    <tableColumn id="8" name="Trader" dataDxfId="12"/>
    <tableColumn id="9" name="Location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025" displayName="Table2025" ref="A1:I15" totalsRowShown="0" headerRowDxfId="10" dataDxfId="9">
  <autoFilter ref="A1:I15"/>
  <tableColumns count="9">
    <tableColumn id="1" name="Year" dataDxfId="8"/>
    <tableColumn id="2" name="Date" dataDxfId="7"/>
    <tableColumn id="3" name="TransactionID" dataDxfId="6"/>
    <tableColumn id="4" name="Product" dataDxfId="5"/>
    <tableColumn id="5" name="Quatity" dataDxfId="4"/>
    <tableColumn id="6" name="Price" dataDxfId="3"/>
    <tableColumn id="7" name="Amount" dataDxfId="2" dataCellStyle="Currency">
      <calculatedColumnFormula>+E2*F2</calculatedColumnFormula>
    </tableColumn>
    <tableColumn id="8" name="Trader" dataDxfId="1"/>
    <tableColumn id="9" name="Loca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showGridLines="0" tabSelected="1" workbookViewId="0">
      <selection activeCell="D8" sqref="D8"/>
    </sheetView>
  </sheetViews>
  <sheetFormatPr defaultRowHeight="14.5" x14ac:dyDescent="0.35"/>
  <cols>
    <col min="1" max="1" width="8.7265625" style="2"/>
    <col min="2" max="3" width="17.08984375" style="2" customWidth="1"/>
    <col min="4" max="16384" width="8.7265625" style="2"/>
  </cols>
  <sheetData>
    <row r="2" spans="2:3" ht="15" thickBot="1" x14ac:dyDescent="0.4"/>
    <row r="3" spans="2:3" ht="19" thickBot="1" x14ac:dyDescent="0.5">
      <c r="B3" s="13" t="s">
        <v>65</v>
      </c>
      <c r="C3" s="14"/>
    </row>
    <row r="5" spans="2:3" ht="16" x14ac:dyDescent="0.4">
      <c r="B5" s="3" t="s">
        <v>3</v>
      </c>
      <c r="C5" s="2" t="s">
        <v>24</v>
      </c>
    </row>
    <row r="6" spans="2:3" ht="16" x14ac:dyDescent="0.4">
      <c r="B6" s="3"/>
    </row>
    <row r="7" spans="2:3" ht="16" x14ac:dyDescent="0.4">
      <c r="B7" s="3" t="s">
        <v>0</v>
      </c>
      <c r="C7" s="2" t="s">
        <v>58</v>
      </c>
    </row>
    <row r="8" spans="2:3" ht="16" x14ac:dyDescent="0.4">
      <c r="B8" s="3"/>
    </row>
    <row r="9" spans="2:3" ht="16" x14ac:dyDescent="0.4">
      <c r="B9" s="3" t="s">
        <v>8</v>
      </c>
      <c r="C9" s="2" t="s">
        <v>59</v>
      </c>
    </row>
    <row r="10" spans="2:3" ht="16" x14ac:dyDescent="0.4">
      <c r="B10" s="3"/>
    </row>
    <row r="11" spans="2:3" ht="16" x14ac:dyDescent="0.4">
      <c r="B11" s="3" t="s">
        <v>1</v>
      </c>
      <c r="C11" s="2">
        <v>2024</v>
      </c>
    </row>
    <row r="12" spans="2:3" ht="15" thickBot="1" x14ac:dyDescent="0.4"/>
    <row r="13" spans="2:3" ht="16.5" thickBot="1" x14ac:dyDescent="0.45">
      <c r="B13" s="7" t="s">
        <v>66</v>
      </c>
      <c r="C13" s="8">
        <f>SUMPRODUCT((Table2024[Product]=Summary!C5) * (Table2024[Trader]=Summary!C7) * (Table2024[Location]=Summary!C9) * (Table2024[Year]=Summary!C11) * (Table2024[Amount]))+ SUMPRODUCT((Table2025[Product]=Summary!C5) * (Table2025[Trader]=Summary!C7) * (Table2025[Location]=Summary!C9) * (Table2025[Year]=Summary!C11) * (Table2025[Amount]))</f>
        <v>16644.400000000001</v>
      </c>
    </row>
    <row r="14" spans="2:3" ht="15" thickBot="1" x14ac:dyDescent="0.4"/>
    <row r="15" spans="2:3" ht="16.5" thickBot="1" x14ac:dyDescent="0.45">
      <c r="B15" s="7" t="s">
        <v>70</v>
      </c>
      <c r="C15" s="8">
        <f>IF(C11=2024,SUMIFS('YE2024'!G:G,'YE2024'!D:D,Summary!C5,'YE2024'!H:H,Summary!C7,'YE2024'!I:I,Summary!C9,'YE2024'!A:A,Summary!C11),SUMIFS('YE2025'!G:G,'YE2025'!D:D,Summary!C5,'YE2025'!H:H,Summary!C7,'YE2025'!I:I,Summary!C9,'YE2025'!A:A,Summary!C11))</f>
        <v>16644.400000000001</v>
      </c>
    </row>
  </sheetData>
  <mergeCells count="1">
    <mergeCell ref="B3: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List!$D$3:$D$5</xm:f>
          </x14:formula1>
          <xm:sqref>C5</xm:sqref>
        </x14:dataValidation>
        <x14:dataValidation type="list" allowBlank="1" showInputMessage="1" showErrorMessage="1">
          <x14:formula1>
            <xm:f>List!$F$3:$F$7</xm:f>
          </x14:formula1>
          <xm:sqref>C7</xm:sqref>
        </x14:dataValidation>
        <x14:dataValidation type="list" allowBlank="1" showInputMessage="1" showErrorMessage="1">
          <x14:formula1>
            <xm:f>List!$H$3:$H$8</xm:f>
          </x14:formula1>
          <xm:sqref>C9</xm:sqref>
        </x14:dataValidation>
        <x14:dataValidation type="list" allowBlank="1" showInputMessage="1" showErrorMessage="1">
          <x14:formula1>
            <xm:f>List!$B$3:$B$4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showGridLines="0" workbookViewId="0">
      <selection activeCell="B22" sqref="B22"/>
    </sheetView>
  </sheetViews>
  <sheetFormatPr defaultRowHeight="14.5" x14ac:dyDescent="0.35"/>
  <cols>
    <col min="2" max="2" width="15" bestFit="1" customWidth="1"/>
    <col min="3" max="3" width="12.453125" bestFit="1" customWidth="1"/>
    <col min="4" max="4" width="9.7265625" bestFit="1" customWidth="1"/>
    <col min="5" max="5" width="11.1796875" style="1" customWidth="1"/>
    <col min="8" max="8" width="15" bestFit="1" customWidth="1"/>
    <col min="10" max="10" width="9.7265625" bestFit="1" customWidth="1"/>
    <col min="11" max="11" width="11.7265625" style="12" customWidth="1"/>
  </cols>
  <sheetData>
    <row r="2" spans="2:11" x14ac:dyDescent="0.35">
      <c r="B2" s="9" t="s">
        <v>1</v>
      </c>
      <c r="C2" s="10">
        <v>2024</v>
      </c>
      <c r="H2" s="9" t="s">
        <v>1</v>
      </c>
      <c r="I2" s="10">
        <v>2025</v>
      </c>
    </row>
    <row r="4" spans="2:11" x14ac:dyDescent="0.35">
      <c r="B4" s="9" t="s">
        <v>68</v>
      </c>
      <c r="E4"/>
      <c r="H4" s="9" t="s">
        <v>68</v>
      </c>
    </row>
    <row r="5" spans="2:11" x14ac:dyDescent="0.35">
      <c r="B5" s="9" t="s">
        <v>0</v>
      </c>
      <c r="C5" s="9" t="s">
        <v>8</v>
      </c>
      <c r="D5" s="9" t="s">
        <v>3</v>
      </c>
      <c r="E5" t="s">
        <v>69</v>
      </c>
      <c r="H5" s="9" t="s">
        <v>0</v>
      </c>
      <c r="I5" s="9" t="s">
        <v>8</v>
      </c>
      <c r="J5" s="9" t="s">
        <v>3</v>
      </c>
      <c r="K5" s="12" t="s">
        <v>69</v>
      </c>
    </row>
    <row r="6" spans="2:11" x14ac:dyDescent="0.35">
      <c r="B6" t="s">
        <v>58</v>
      </c>
      <c r="C6" t="s">
        <v>60</v>
      </c>
      <c r="D6" t="s">
        <v>25</v>
      </c>
      <c r="E6" s="11">
        <v>157200</v>
      </c>
      <c r="H6" t="s">
        <v>29</v>
      </c>
      <c r="I6" t="s">
        <v>30</v>
      </c>
      <c r="J6" t="s">
        <v>24</v>
      </c>
      <c r="K6" s="12">
        <v>10911</v>
      </c>
    </row>
    <row r="7" spans="2:11" x14ac:dyDescent="0.35">
      <c r="C7" t="s">
        <v>59</v>
      </c>
      <c r="D7" t="s">
        <v>24</v>
      </c>
      <c r="E7" s="11">
        <v>16644.400000000001</v>
      </c>
      <c r="I7" t="s">
        <v>33</v>
      </c>
      <c r="J7" t="s">
        <v>25</v>
      </c>
      <c r="K7" s="12">
        <v>170970</v>
      </c>
    </row>
    <row r="8" spans="2:11" x14ac:dyDescent="0.35">
      <c r="D8" t="s">
        <v>25</v>
      </c>
      <c r="E8" s="11">
        <v>364600</v>
      </c>
      <c r="I8" t="s">
        <v>31</v>
      </c>
      <c r="J8" t="s">
        <v>25</v>
      </c>
      <c r="K8" s="12">
        <v>199860</v>
      </c>
    </row>
    <row r="9" spans="2:11" x14ac:dyDescent="0.35">
      <c r="D9" t="s">
        <v>23</v>
      </c>
      <c r="E9" s="11">
        <v>48000</v>
      </c>
      <c r="H9" t="s">
        <v>67</v>
      </c>
      <c r="K9" s="12">
        <v>381741</v>
      </c>
    </row>
    <row r="10" spans="2:11" x14ac:dyDescent="0.35">
      <c r="B10" t="s">
        <v>67</v>
      </c>
      <c r="E10" s="11">
        <v>586444.4</v>
      </c>
    </row>
    <row r="11" spans="2:11" x14ac:dyDescent="0.35">
      <c r="E11"/>
    </row>
    <row r="12" spans="2:11" x14ac:dyDescent="0.35">
      <c r="E12"/>
    </row>
    <row r="13" spans="2:11" x14ac:dyDescent="0.35">
      <c r="E13"/>
    </row>
    <row r="14" spans="2:11" x14ac:dyDescent="0.35">
      <c r="E14"/>
    </row>
    <row r="15" spans="2:11" x14ac:dyDescent="0.35">
      <c r="E15"/>
    </row>
    <row r="16" spans="2:11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activeCell="H1" sqref="H1"/>
    </sheetView>
  </sheetViews>
  <sheetFormatPr defaultRowHeight="14.5" x14ac:dyDescent="0.35"/>
  <cols>
    <col min="1" max="9" width="15.7265625" style="2" customWidth="1"/>
    <col min="10" max="16384" width="8.7265625" style="2"/>
  </cols>
  <sheetData>
    <row r="1" spans="1:9" x14ac:dyDescent="0.35">
      <c r="A1" s="2" t="s">
        <v>1</v>
      </c>
      <c r="B1" s="2" t="s">
        <v>2</v>
      </c>
      <c r="C1" s="2" t="s">
        <v>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8</v>
      </c>
    </row>
    <row r="2" spans="1:9" x14ac:dyDescent="0.35">
      <c r="A2" s="2">
        <v>2024</v>
      </c>
      <c r="B2" s="4">
        <v>45658</v>
      </c>
      <c r="C2" s="2" t="s">
        <v>54</v>
      </c>
      <c r="D2" s="2" t="s">
        <v>24</v>
      </c>
      <c r="E2" s="2">
        <v>2948</v>
      </c>
      <c r="F2" s="2">
        <v>2</v>
      </c>
      <c r="G2" s="5">
        <f t="shared" ref="G2:G3" si="0">+E2*F2</f>
        <v>5896</v>
      </c>
      <c r="H2" s="2" t="s">
        <v>58</v>
      </c>
      <c r="I2" s="2" t="s">
        <v>59</v>
      </c>
    </row>
    <row r="3" spans="1:9" x14ac:dyDescent="0.35">
      <c r="A3" s="2">
        <v>2024</v>
      </c>
      <c r="B3" s="4">
        <v>45660</v>
      </c>
      <c r="C3" s="2" t="s">
        <v>55</v>
      </c>
      <c r="D3" s="2" t="s">
        <v>24</v>
      </c>
      <c r="E3" s="2">
        <v>5070</v>
      </c>
      <c r="F3" s="2">
        <v>2.12</v>
      </c>
      <c r="G3" s="5">
        <f t="shared" si="0"/>
        <v>10748.4</v>
      </c>
      <c r="H3" s="2" t="s">
        <v>58</v>
      </c>
      <c r="I3" s="2" t="s">
        <v>59</v>
      </c>
    </row>
    <row r="4" spans="1:9" hidden="1" x14ac:dyDescent="0.35">
      <c r="A4" s="2">
        <v>2024</v>
      </c>
      <c r="B4" s="4">
        <v>45693</v>
      </c>
      <c r="C4" s="2" t="s">
        <v>56</v>
      </c>
      <c r="D4" s="2" t="s">
        <v>25</v>
      </c>
      <c r="E4" s="2">
        <v>8000</v>
      </c>
      <c r="F4" s="2">
        <v>120</v>
      </c>
      <c r="G4" s="5">
        <f t="shared" ref="G4:G16" si="1">+E4*F4</f>
        <v>960000</v>
      </c>
      <c r="H4" s="2" t="s">
        <v>28</v>
      </c>
      <c r="I4" s="2" t="s">
        <v>32</v>
      </c>
    </row>
    <row r="5" spans="1:9" hidden="1" x14ac:dyDescent="0.35">
      <c r="A5" s="2">
        <v>2024</v>
      </c>
      <c r="B5" s="4">
        <v>45698</v>
      </c>
      <c r="C5" s="2" t="s">
        <v>57</v>
      </c>
      <c r="D5" s="2" t="s">
        <v>23</v>
      </c>
      <c r="E5" s="2">
        <v>700</v>
      </c>
      <c r="F5" s="2">
        <v>45</v>
      </c>
      <c r="G5" s="5">
        <f t="shared" si="1"/>
        <v>31500</v>
      </c>
      <c r="H5" s="2" t="s">
        <v>26</v>
      </c>
      <c r="I5" s="2" t="s">
        <v>30</v>
      </c>
    </row>
    <row r="6" spans="1:9" hidden="1" x14ac:dyDescent="0.35">
      <c r="A6" s="2">
        <v>2024</v>
      </c>
      <c r="B6" s="4">
        <v>45733</v>
      </c>
      <c r="C6" s="2" t="s">
        <v>44</v>
      </c>
      <c r="D6" s="2" t="s">
        <v>24</v>
      </c>
      <c r="E6" s="2">
        <v>2485</v>
      </c>
      <c r="F6" s="2">
        <v>1.8</v>
      </c>
      <c r="G6" s="5">
        <f t="shared" ref="G6:G8" si="2">+E6*F6</f>
        <v>4473</v>
      </c>
      <c r="H6" s="2" t="s">
        <v>29</v>
      </c>
      <c r="I6" s="2" t="s">
        <v>60</v>
      </c>
    </row>
    <row r="7" spans="1:9" hidden="1" x14ac:dyDescent="0.35">
      <c r="A7" s="2">
        <v>2024</v>
      </c>
      <c r="B7" s="4">
        <v>45747</v>
      </c>
      <c r="C7" s="2" t="s">
        <v>45</v>
      </c>
      <c r="D7" s="2" t="s">
        <v>25</v>
      </c>
      <c r="E7" s="2">
        <v>970</v>
      </c>
      <c r="F7" s="2">
        <v>180</v>
      </c>
      <c r="G7" s="5">
        <f t="shared" si="1"/>
        <v>174600</v>
      </c>
      <c r="H7" s="2" t="s">
        <v>58</v>
      </c>
      <c r="I7" s="2" t="s">
        <v>59</v>
      </c>
    </row>
    <row r="8" spans="1:9" hidden="1" x14ac:dyDescent="0.35">
      <c r="A8" s="2">
        <v>2024</v>
      </c>
      <c r="B8" s="4">
        <v>45756</v>
      </c>
      <c r="C8" s="2" t="s">
        <v>46</v>
      </c>
      <c r="D8" s="2" t="s">
        <v>24</v>
      </c>
      <c r="E8" s="2">
        <v>1025</v>
      </c>
      <c r="F8" s="2">
        <v>1.9</v>
      </c>
      <c r="G8" s="5">
        <f t="shared" si="2"/>
        <v>1947.5</v>
      </c>
      <c r="H8" s="2" t="s">
        <v>29</v>
      </c>
      <c r="I8" s="2" t="s">
        <v>30</v>
      </c>
    </row>
    <row r="9" spans="1:9" hidden="1" x14ac:dyDescent="0.35">
      <c r="A9" s="2">
        <v>2024</v>
      </c>
      <c r="B9" s="4">
        <v>45759</v>
      </c>
      <c r="C9" s="2" t="s">
        <v>47</v>
      </c>
      <c r="D9" s="2" t="s">
        <v>25</v>
      </c>
      <c r="E9" s="2">
        <v>640</v>
      </c>
      <c r="F9" s="2">
        <v>199</v>
      </c>
      <c r="G9" s="5">
        <f t="shared" si="1"/>
        <v>127360</v>
      </c>
      <c r="H9" s="2" t="s">
        <v>29</v>
      </c>
      <c r="I9" s="2" t="s">
        <v>31</v>
      </c>
    </row>
    <row r="10" spans="1:9" hidden="1" x14ac:dyDescent="0.35">
      <c r="A10" s="2">
        <v>2024</v>
      </c>
      <c r="B10" s="4">
        <v>45792</v>
      </c>
      <c r="C10" s="2" t="s">
        <v>48</v>
      </c>
      <c r="D10" s="2" t="s">
        <v>23</v>
      </c>
      <c r="E10" s="2">
        <v>1000</v>
      </c>
      <c r="F10" s="2">
        <v>48</v>
      </c>
      <c r="G10" s="5">
        <f>+E10*F10</f>
        <v>48000</v>
      </c>
      <c r="H10" s="2" t="s">
        <v>58</v>
      </c>
      <c r="I10" s="2" t="s">
        <v>59</v>
      </c>
    </row>
    <row r="11" spans="1:9" hidden="1" x14ac:dyDescent="0.35">
      <c r="A11" s="2">
        <v>2024</v>
      </c>
      <c r="B11" s="4">
        <v>45800</v>
      </c>
      <c r="C11" s="2" t="s">
        <v>49</v>
      </c>
      <c r="D11" s="2" t="s">
        <v>24</v>
      </c>
      <c r="E11" s="2">
        <v>1033</v>
      </c>
      <c r="F11" s="2">
        <v>2.7</v>
      </c>
      <c r="G11" s="5">
        <f t="shared" si="1"/>
        <v>2789.1000000000004</v>
      </c>
      <c r="H11" s="2" t="s">
        <v>29</v>
      </c>
      <c r="I11" s="2" t="s">
        <v>30</v>
      </c>
    </row>
    <row r="12" spans="1:9" hidden="1" x14ac:dyDescent="0.35">
      <c r="A12" s="2">
        <v>2024</v>
      </c>
      <c r="B12" s="4">
        <v>45827</v>
      </c>
      <c r="C12" s="2" t="s">
        <v>50</v>
      </c>
      <c r="D12" s="2" t="s">
        <v>23</v>
      </c>
      <c r="E12" s="2">
        <v>780</v>
      </c>
      <c r="F12" s="2">
        <v>49.5</v>
      </c>
      <c r="G12" s="5">
        <f>+E12*F12</f>
        <v>38610</v>
      </c>
      <c r="H12" s="2" t="s">
        <v>28</v>
      </c>
      <c r="I12" s="2" t="s">
        <v>60</v>
      </c>
    </row>
    <row r="13" spans="1:9" hidden="1" x14ac:dyDescent="0.35">
      <c r="A13" s="2">
        <v>2024</v>
      </c>
      <c r="B13" s="4">
        <v>45833</v>
      </c>
      <c r="C13" s="2" t="s">
        <v>51</v>
      </c>
      <c r="D13" s="2" t="s">
        <v>25</v>
      </c>
      <c r="E13" s="2">
        <v>524</v>
      </c>
      <c r="F13" s="2">
        <v>300</v>
      </c>
      <c r="G13" s="5">
        <f t="shared" si="1"/>
        <v>157200</v>
      </c>
      <c r="H13" s="2" t="s">
        <v>58</v>
      </c>
      <c r="I13" s="2" t="s">
        <v>60</v>
      </c>
    </row>
    <row r="14" spans="1:9" hidden="1" x14ac:dyDescent="0.35">
      <c r="A14" s="2">
        <v>2024</v>
      </c>
      <c r="B14" s="4">
        <v>45842</v>
      </c>
      <c r="C14" s="2" t="s">
        <v>52</v>
      </c>
      <c r="D14" s="2" t="s">
        <v>24</v>
      </c>
      <c r="E14" s="2">
        <v>1700</v>
      </c>
      <c r="F14" s="2">
        <v>3</v>
      </c>
      <c r="G14" s="5">
        <f>+E14*F14</f>
        <v>5100</v>
      </c>
      <c r="H14" s="2" t="s">
        <v>28</v>
      </c>
      <c r="I14" s="2" t="s">
        <v>33</v>
      </c>
    </row>
    <row r="15" spans="1:9" hidden="1" x14ac:dyDescent="0.35">
      <c r="A15" s="2">
        <v>2024</v>
      </c>
      <c r="B15" s="4">
        <v>45849</v>
      </c>
      <c r="C15" s="2" t="s">
        <v>53</v>
      </c>
      <c r="D15" s="2" t="s">
        <v>23</v>
      </c>
      <c r="E15" s="2">
        <v>956</v>
      </c>
      <c r="F15" s="2">
        <v>50</v>
      </c>
      <c r="G15" s="5">
        <f>+E15*F15</f>
        <v>47800</v>
      </c>
      <c r="H15" s="2" t="s">
        <v>26</v>
      </c>
      <c r="I15" s="2" t="s">
        <v>31</v>
      </c>
    </row>
    <row r="16" spans="1:9" hidden="1" x14ac:dyDescent="0.35">
      <c r="A16" s="2">
        <v>2024</v>
      </c>
      <c r="B16" s="4">
        <v>45875</v>
      </c>
      <c r="C16" s="2" t="s">
        <v>34</v>
      </c>
      <c r="D16" s="2" t="s">
        <v>25</v>
      </c>
      <c r="E16" s="2">
        <v>760</v>
      </c>
      <c r="F16" s="2">
        <v>250</v>
      </c>
      <c r="G16" s="5">
        <f t="shared" si="1"/>
        <v>190000</v>
      </c>
      <c r="H16" s="2" t="s">
        <v>58</v>
      </c>
      <c r="I16" s="2" t="s">
        <v>59</v>
      </c>
    </row>
    <row r="17" spans="1:9" hidden="1" x14ac:dyDescent="0.35">
      <c r="A17" s="2">
        <v>2024</v>
      </c>
      <c r="B17" s="4">
        <v>45877</v>
      </c>
      <c r="C17" s="2" t="s">
        <v>35</v>
      </c>
      <c r="D17" s="2" t="s">
        <v>25</v>
      </c>
      <c r="E17" s="2">
        <v>1390</v>
      </c>
      <c r="F17" s="2">
        <v>155</v>
      </c>
      <c r="G17" s="5">
        <f t="shared" ref="G17:G22" si="3">+E17*F17</f>
        <v>215450</v>
      </c>
      <c r="H17" s="2" t="s">
        <v>29</v>
      </c>
      <c r="I17" s="2" t="s">
        <v>33</v>
      </c>
    </row>
    <row r="18" spans="1:9" hidden="1" x14ac:dyDescent="0.35">
      <c r="A18" s="2">
        <v>2024</v>
      </c>
      <c r="B18" s="4">
        <v>45907</v>
      </c>
      <c r="C18" s="2" t="s">
        <v>36</v>
      </c>
      <c r="D18" s="2" t="s">
        <v>24</v>
      </c>
      <c r="E18" s="2">
        <v>3050</v>
      </c>
      <c r="F18" s="2">
        <v>3.15</v>
      </c>
      <c r="G18" s="5">
        <f t="shared" si="3"/>
        <v>9607.5</v>
      </c>
      <c r="H18" s="2" t="s">
        <v>29</v>
      </c>
      <c r="I18" s="2" t="s">
        <v>30</v>
      </c>
    </row>
    <row r="19" spans="1:9" hidden="1" x14ac:dyDescent="0.35">
      <c r="A19" s="2">
        <v>2024</v>
      </c>
      <c r="B19" s="4">
        <v>45913</v>
      </c>
      <c r="C19" s="2" t="s">
        <v>37</v>
      </c>
      <c r="D19" s="2" t="s">
        <v>23</v>
      </c>
      <c r="E19" s="2">
        <v>250</v>
      </c>
      <c r="F19" s="2">
        <v>51</v>
      </c>
      <c r="G19" s="5">
        <f t="shared" si="3"/>
        <v>12750</v>
      </c>
      <c r="H19" s="2" t="s">
        <v>26</v>
      </c>
      <c r="I19" s="2" t="s">
        <v>30</v>
      </c>
    </row>
    <row r="20" spans="1:9" hidden="1" x14ac:dyDescent="0.35">
      <c r="A20" s="2">
        <v>2024</v>
      </c>
      <c r="B20" s="4">
        <v>45944</v>
      </c>
      <c r="C20" s="2" t="s">
        <v>38</v>
      </c>
      <c r="D20" s="2" t="s">
        <v>24</v>
      </c>
      <c r="E20" s="2">
        <v>700</v>
      </c>
      <c r="F20" s="2">
        <v>3.25</v>
      </c>
      <c r="G20" s="5">
        <f t="shared" si="3"/>
        <v>2275</v>
      </c>
      <c r="H20" s="2" t="s">
        <v>26</v>
      </c>
      <c r="I20" s="2" t="s">
        <v>30</v>
      </c>
    </row>
    <row r="21" spans="1:9" hidden="1" x14ac:dyDescent="0.35">
      <c r="A21" s="2">
        <v>2024</v>
      </c>
      <c r="B21" s="4">
        <v>45954</v>
      </c>
      <c r="C21" s="2" t="s">
        <v>39</v>
      </c>
      <c r="D21" s="2" t="s">
        <v>25</v>
      </c>
      <c r="E21" s="2">
        <v>2000</v>
      </c>
      <c r="F21" s="2">
        <v>170</v>
      </c>
      <c r="G21" s="5">
        <f t="shared" si="3"/>
        <v>340000</v>
      </c>
      <c r="H21" s="2" t="s">
        <v>27</v>
      </c>
      <c r="I21" s="2" t="s">
        <v>31</v>
      </c>
    </row>
    <row r="22" spans="1:9" hidden="1" x14ac:dyDescent="0.35">
      <c r="A22" s="2">
        <v>2024</v>
      </c>
      <c r="B22" s="4">
        <v>45965</v>
      </c>
      <c r="C22" s="2" t="s">
        <v>40</v>
      </c>
      <c r="D22" s="2" t="s">
        <v>23</v>
      </c>
      <c r="E22" s="2">
        <v>870</v>
      </c>
      <c r="F22" s="2">
        <v>55</v>
      </c>
      <c r="G22" s="5">
        <f t="shared" si="3"/>
        <v>47850</v>
      </c>
      <c r="H22" s="2" t="s">
        <v>27</v>
      </c>
      <c r="I22" s="2" t="s">
        <v>32</v>
      </c>
    </row>
    <row r="23" spans="1:9" hidden="1" x14ac:dyDescent="0.35">
      <c r="A23" s="2">
        <v>2024</v>
      </c>
      <c r="B23" s="4">
        <v>45965</v>
      </c>
      <c r="C23" s="2" t="s">
        <v>41</v>
      </c>
      <c r="D23" s="2" t="s">
        <v>25</v>
      </c>
      <c r="E23" s="2">
        <v>640</v>
      </c>
      <c r="F23" s="2">
        <v>120</v>
      </c>
      <c r="G23" s="5">
        <f t="shared" ref="G23" si="4">+E23*F23</f>
        <v>76800</v>
      </c>
      <c r="H23" s="2" t="s">
        <v>29</v>
      </c>
      <c r="I23" s="2" t="s">
        <v>31</v>
      </c>
    </row>
    <row r="24" spans="1:9" hidden="1" x14ac:dyDescent="0.35">
      <c r="A24" s="2">
        <v>2024</v>
      </c>
      <c r="B24" s="4">
        <v>46016</v>
      </c>
      <c r="C24" s="2" t="s">
        <v>42</v>
      </c>
      <c r="D24" s="2" t="s">
        <v>24</v>
      </c>
      <c r="E24" s="2">
        <v>1000</v>
      </c>
      <c r="F24" s="2">
        <v>4</v>
      </c>
      <c r="G24" s="5">
        <f>+E24*F24</f>
        <v>4000</v>
      </c>
      <c r="H24" s="2" t="s">
        <v>27</v>
      </c>
      <c r="I24" s="2" t="s">
        <v>31</v>
      </c>
    </row>
    <row r="25" spans="1:9" hidden="1" x14ac:dyDescent="0.35">
      <c r="A25" s="2">
        <v>2024</v>
      </c>
      <c r="B25" s="4">
        <v>46021</v>
      </c>
      <c r="C25" s="2" t="s">
        <v>43</v>
      </c>
      <c r="D25" s="2" t="s">
        <v>25</v>
      </c>
      <c r="E25" s="2">
        <v>580</v>
      </c>
      <c r="F25" s="2">
        <v>138</v>
      </c>
      <c r="G25" s="5">
        <f>+E25*F25</f>
        <v>80040</v>
      </c>
      <c r="H25" s="2" t="s">
        <v>29</v>
      </c>
      <c r="I25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sqref="A1:I15"/>
    </sheetView>
  </sheetViews>
  <sheetFormatPr defaultRowHeight="14.5" x14ac:dyDescent="0.35"/>
  <cols>
    <col min="1" max="9" width="15.7265625" style="2" customWidth="1"/>
    <col min="10" max="16384" width="8.7265625" style="2"/>
  </cols>
  <sheetData>
    <row r="1" spans="1:9" x14ac:dyDescent="0.35">
      <c r="A1" s="2" t="s">
        <v>1</v>
      </c>
      <c r="B1" s="2" t="s">
        <v>2</v>
      </c>
      <c r="C1" s="2" t="s">
        <v>7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8</v>
      </c>
    </row>
    <row r="2" spans="1:9" x14ac:dyDescent="0.35">
      <c r="A2" s="2">
        <v>2025</v>
      </c>
      <c r="B2" s="4">
        <v>45658</v>
      </c>
      <c r="C2" s="2" t="s">
        <v>9</v>
      </c>
      <c r="D2" s="2" t="s">
        <v>23</v>
      </c>
      <c r="E2" s="2">
        <v>250</v>
      </c>
      <c r="F2" s="2">
        <v>65</v>
      </c>
      <c r="G2" s="5">
        <f>+E2*F2</f>
        <v>16250</v>
      </c>
      <c r="H2" s="2" t="s">
        <v>26</v>
      </c>
      <c r="I2" s="2" t="s">
        <v>30</v>
      </c>
    </row>
    <row r="3" spans="1:9" x14ac:dyDescent="0.35">
      <c r="A3" s="2">
        <v>2025</v>
      </c>
      <c r="B3" s="4">
        <v>45660</v>
      </c>
      <c r="C3" s="2" t="s">
        <v>10</v>
      </c>
      <c r="D3" s="2" t="s">
        <v>24</v>
      </c>
      <c r="E3" s="2">
        <v>1000</v>
      </c>
      <c r="F3" s="2">
        <v>2.66</v>
      </c>
      <c r="G3" s="5">
        <f t="shared" ref="G3:G15" si="0">+E3*F3</f>
        <v>2660</v>
      </c>
      <c r="H3" s="2" t="s">
        <v>27</v>
      </c>
      <c r="I3" s="2" t="s">
        <v>31</v>
      </c>
    </row>
    <row r="4" spans="1:9" x14ac:dyDescent="0.35">
      <c r="A4" s="2">
        <v>2025</v>
      </c>
      <c r="B4" s="4">
        <v>45693</v>
      </c>
      <c r="C4" s="2" t="s">
        <v>11</v>
      </c>
      <c r="D4" s="2" t="s">
        <v>25</v>
      </c>
      <c r="E4" s="2">
        <v>8000</v>
      </c>
      <c r="F4" s="2">
        <v>120</v>
      </c>
      <c r="G4" s="5">
        <f t="shared" si="0"/>
        <v>960000</v>
      </c>
      <c r="H4" s="2" t="s">
        <v>28</v>
      </c>
      <c r="I4" s="2" t="s">
        <v>32</v>
      </c>
    </row>
    <row r="5" spans="1:9" x14ac:dyDescent="0.35">
      <c r="A5" s="2">
        <v>2025</v>
      </c>
      <c r="B5" s="4">
        <v>45698</v>
      </c>
      <c r="C5" s="2" t="s">
        <v>12</v>
      </c>
      <c r="D5" s="2" t="s">
        <v>23</v>
      </c>
      <c r="E5" s="2">
        <v>700</v>
      </c>
      <c r="F5" s="2">
        <v>67</v>
      </c>
      <c r="G5" s="5">
        <f t="shared" si="0"/>
        <v>46900</v>
      </c>
      <c r="H5" s="2" t="s">
        <v>26</v>
      </c>
      <c r="I5" s="2" t="s">
        <v>30</v>
      </c>
    </row>
    <row r="6" spans="1:9" x14ac:dyDescent="0.35">
      <c r="A6" s="2">
        <v>2025</v>
      </c>
      <c r="B6" s="4">
        <v>45733</v>
      </c>
      <c r="C6" s="2" t="s">
        <v>13</v>
      </c>
      <c r="D6" s="2" t="s">
        <v>25</v>
      </c>
      <c r="E6" s="2">
        <v>580</v>
      </c>
      <c r="F6" s="2">
        <v>125</v>
      </c>
      <c r="G6" s="5">
        <f t="shared" si="0"/>
        <v>72500</v>
      </c>
      <c r="H6" s="2" t="s">
        <v>29</v>
      </c>
      <c r="I6" s="2" t="s">
        <v>31</v>
      </c>
    </row>
    <row r="7" spans="1:9" x14ac:dyDescent="0.35">
      <c r="A7" s="2">
        <v>2025</v>
      </c>
      <c r="B7" s="4">
        <v>45747</v>
      </c>
      <c r="C7" s="2" t="s">
        <v>14</v>
      </c>
      <c r="D7" s="2" t="s">
        <v>23</v>
      </c>
      <c r="E7" s="2">
        <v>870</v>
      </c>
      <c r="F7" s="2">
        <v>60</v>
      </c>
      <c r="G7" s="5">
        <f t="shared" si="0"/>
        <v>52200</v>
      </c>
      <c r="H7" s="2" t="s">
        <v>27</v>
      </c>
      <c r="I7" s="2" t="s">
        <v>32</v>
      </c>
    </row>
    <row r="8" spans="1:9" x14ac:dyDescent="0.35">
      <c r="A8" s="2">
        <v>2025</v>
      </c>
      <c r="B8" s="4">
        <v>45756</v>
      </c>
      <c r="C8" s="2" t="s">
        <v>15</v>
      </c>
      <c r="D8" s="2" t="s">
        <v>24</v>
      </c>
      <c r="E8" s="2">
        <v>3050</v>
      </c>
      <c r="F8" s="2">
        <v>2.67</v>
      </c>
      <c r="G8" s="5">
        <f t="shared" si="0"/>
        <v>8143.5</v>
      </c>
      <c r="H8" s="2" t="s">
        <v>29</v>
      </c>
      <c r="I8" s="2" t="s">
        <v>30</v>
      </c>
    </row>
    <row r="9" spans="1:9" x14ac:dyDescent="0.35">
      <c r="A9" s="2">
        <v>2025</v>
      </c>
      <c r="B9" s="4">
        <v>45759</v>
      </c>
      <c r="C9" s="2" t="s">
        <v>16</v>
      </c>
      <c r="D9" s="2" t="s">
        <v>25</v>
      </c>
      <c r="E9" s="2">
        <v>640</v>
      </c>
      <c r="F9" s="2">
        <v>199</v>
      </c>
      <c r="G9" s="5">
        <f t="shared" si="0"/>
        <v>127360</v>
      </c>
      <c r="H9" s="2" t="s">
        <v>29</v>
      </c>
      <c r="I9" s="2" t="s">
        <v>31</v>
      </c>
    </row>
    <row r="10" spans="1:9" x14ac:dyDescent="0.35">
      <c r="A10" s="2">
        <v>2025</v>
      </c>
      <c r="B10" s="4">
        <v>45792</v>
      </c>
      <c r="C10" s="2" t="s">
        <v>17</v>
      </c>
      <c r="D10" s="2" t="s">
        <v>23</v>
      </c>
      <c r="E10" s="2">
        <v>956</v>
      </c>
      <c r="F10" s="2">
        <v>55</v>
      </c>
      <c r="G10" s="5">
        <f t="shared" si="0"/>
        <v>52580</v>
      </c>
      <c r="H10" s="2" t="s">
        <v>26</v>
      </c>
      <c r="I10" s="2" t="s">
        <v>31</v>
      </c>
    </row>
    <row r="11" spans="1:9" x14ac:dyDescent="0.35">
      <c r="A11" s="2">
        <v>2025</v>
      </c>
      <c r="B11" s="4">
        <v>45800</v>
      </c>
      <c r="C11" s="2" t="s">
        <v>18</v>
      </c>
      <c r="D11" s="2" t="s">
        <v>24</v>
      </c>
      <c r="E11" s="2">
        <v>1025</v>
      </c>
      <c r="F11" s="2">
        <v>2.7</v>
      </c>
      <c r="G11" s="5">
        <f t="shared" si="0"/>
        <v>2767.5</v>
      </c>
      <c r="H11" s="2" t="s">
        <v>29</v>
      </c>
      <c r="I11" s="2" t="s">
        <v>30</v>
      </c>
    </row>
    <row r="12" spans="1:9" x14ac:dyDescent="0.35">
      <c r="A12" s="2">
        <v>2025</v>
      </c>
      <c r="B12" s="4">
        <v>45827</v>
      </c>
      <c r="C12" s="2" t="s">
        <v>19</v>
      </c>
      <c r="D12" s="2" t="s">
        <v>24</v>
      </c>
      <c r="E12" s="2">
        <v>1700</v>
      </c>
      <c r="F12" s="2">
        <v>2.5</v>
      </c>
      <c r="G12" s="5">
        <f t="shared" si="0"/>
        <v>4250</v>
      </c>
      <c r="H12" s="2" t="s">
        <v>28</v>
      </c>
      <c r="I12" s="2" t="s">
        <v>33</v>
      </c>
    </row>
    <row r="13" spans="1:9" x14ac:dyDescent="0.35">
      <c r="A13" s="2">
        <v>2025</v>
      </c>
      <c r="B13" s="4">
        <v>45832</v>
      </c>
      <c r="C13" s="2" t="s">
        <v>20</v>
      </c>
      <c r="D13" s="2" t="s">
        <v>25</v>
      </c>
      <c r="E13" s="2">
        <v>1390</v>
      </c>
      <c r="F13" s="2">
        <v>123</v>
      </c>
      <c r="G13" s="5">
        <f t="shared" si="0"/>
        <v>170970</v>
      </c>
      <c r="H13" s="2" t="s">
        <v>29</v>
      </c>
      <c r="I13" s="2" t="s">
        <v>33</v>
      </c>
    </row>
    <row r="14" spans="1:9" x14ac:dyDescent="0.35">
      <c r="A14" s="2">
        <v>2025</v>
      </c>
      <c r="B14" s="4">
        <v>45842</v>
      </c>
      <c r="C14" s="2" t="s">
        <v>21</v>
      </c>
      <c r="D14" s="2" t="s">
        <v>24</v>
      </c>
      <c r="E14" s="2">
        <v>700</v>
      </c>
      <c r="F14" s="2">
        <v>2.65</v>
      </c>
      <c r="G14" s="5">
        <f t="shared" si="0"/>
        <v>1855</v>
      </c>
      <c r="H14" s="2" t="s">
        <v>26</v>
      </c>
      <c r="I14" s="2" t="s">
        <v>30</v>
      </c>
    </row>
    <row r="15" spans="1:9" x14ac:dyDescent="0.35">
      <c r="A15" s="2">
        <v>2025</v>
      </c>
      <c r="B15" s="4">
        <v>45849</v>
      </c>
      <c r="C15" s="2" t="s">
        <v>22</v>
      </c>
      <c r="D15" s="2" t="s">
        <v>25</v>
      </c>
      <c r="E15" s="2">
        <v>2000</v>
      </c>
      <c r="F15" s="2">
        <v>200</v>
      </c>
      <c r="G15" s="5">
        <f t="shared" si="0"/>
        <v>400000</v>
      </c>
      <c r="H15" s="2" t="s">
        <v>27</v>
      </c>
      <c r="I15" s="2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showGridLines="0" workbookViewId="0">
      <selection activeCell="B14" sqref="B14:B16"/>
    </sheetView>
  </sheetViews>
  <sheetFormatPr defaultRowHeight="14.5" x14ac:dyDescent="0.35"/>
  <cols>
    <col min="1" max="3" width="8.7265625" style="2"/>
    <col min="4" max="4" width="9.453125" style="2" customWidth="1"/>
    <col min="5" max="5" width="8.7265625" style="2"/>
    <col min="6" max="6" width="13.1796875" style="2" bestFit="1" customWidth="1"/>
    <col min="7" max="7" width="8.7265625" style="2"/>
    <col min="8" max="8" width="10.54296875" style="2" bestFit="1" customWidth="1"/>
    <col min="9" max="16384" width="8.7265625" style="2"/>
  </cols>
  <sheetData>
    <row r="2" spans="2:8" x14ac:dyDescent="0.35">
      <c r="B2" s="6" t="s">
        <v>61</v>
      </c>
      <c r="D2" s="6" t="s">
        <v>62</v>
      </c>
      <c r="F2" s="6" t="s">
        <v>63</v>
      </c>
      <c r="H2" s="6" t="s">
        <v>64</v>
      </c>
    </row>
    <row r="3" spans="2:8" x14ac:dyDescent="0.35">
      <c r="B3" s="2">
        <v>2024</v>
      </c>
      <c r="D3" s="2" t="s">
        <v>25</v>
      </c>
      <c r="F3" s="2" t="s">
        <v>58</v>
      </c>
      <c r="H3" s="2" t="s">
        <v>59</v>
      </c>
    </row>
    <row r="4" spans="2:8" x14ac:dyDescent="0.35">
      <c r="B4" s="2">
        <v>2025</v>
      </c>
      <c r="D4" s="2" t="s">
        <v>23</v>
      </c>
      <c r="F4" s="2" t="s">
        <v>28</v>
      </c>
      <c r="H4" s="2" t="s">
        <v>32</v>
      </c>
    </row>
    <row r="5" spans="2:8" x14ac:dyDescent="0.35">
      <c r="D5" s="2" t="s">
        <v>24</v>
      </c>
      <c r="F5" s="2" t="s">
        <v>26</v>
      </c>
      <c r="H5" s="2" t="s">
        <v>30</v>
      </c>
    </row>
    <row r="6" spans="2:8" x14ac:dyDescent="0.35">
      <c r="F6" s="2" t="s">
        <v>29</v>
      </c>
      <c r="H6" s="2" t="s">
        <v>60</v>
      </c>
    </row>
    <row r="7" spans="2:8" x14ac:dyDescent="0.35">
      <c r="F7" s="2" t="s">
        <v>27</v>
      </c>
      <c r="H7" s="2" t="s">
        <v>31</v>
      </c>
    </row>
    <row r="8" spans="2:8" x14ac:dyDescent="0.35">
      <c r="H8" s="2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4 l z 6 W h d l V X + o A A A A + g A A A B I A H A B D b 2 5 m a W c v U G F j a 2 F n Z S 5 4 b W w g o h g A K K A U A A A A A A A A A A A A A A A A A A A A A A A A A A A A h Y 9 L D o I w G I S v Q r q n L 4 O v / J S F W 0 l M i M Y t K R U a o R h a L H d z 4 Z G 8 g i S K u n M 5 M 9 8 k M 4 / b H Z K h q Y O r 6 q x u T Y w Y p i h Q R r a F N m W M e n c K l y g R s M v l O S 9 V M M L G r g e r Y 1 Q 5 d 1 k T 4 r 3 H f o b b r i S c U k a O 6 T a T l W r y U B v r c i M V + r S K / y 0 k 4 P A a I z i e M x y x F c c R 5 3 w B Z A o g 1 e Y L 8 X E z p k B + T N j 0 t e s 7 J Z Q J 9 x m Q S Q J 5 / x B P U E s D B B Q A A g A I A O J c +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X P p a K I p H u A 4 A A A A R A A A A E w A c A E Z v c m 1 1 b G F z L 1 N l Y 3 R p b 2 4 x L m 0 g o h g A K K A U A A A A A A A A A A A A A A A A A A A A A A A A A A A A K 0 5 N L s n M z 1 M I h t C G 1 g B Q S w E C L Q A U A A I A C A D i X P p a F 2 V V f 6 g A A A D 6 A A A A E g A A A A A A A A A A A A A A A A A A A A A A Q 2 9 u Z m l n L 1 B h Y 2 t h Z 2 U u e G 1 s U E s B A i 0 A F A A C A A g A 4 l z 6 W g / K 6 a u k A A A A 6 Q A A A B M A A A A A A A A A A A A A A A A A 9 A A A A F t D b 2 5 0 Z W 5 0 X 1 R 5 c G V z X S 5 4 b W x Q S w E C L Q A U A A I A C A D i X P p a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4 r N d + Y A f E q W + L f M h R F G F w A A A A A C A A A A A A A Q Z g A A A A E A A C A A A A C X Y 2 l s G x F n + r s U S y u 8 J Q U O E f x G u m s p d V t k z K U s G x y 5 n Q A A A A A O g A A A A A I A A C A A A A D 1 y q f w L F f b g 5 3 j g r w X y 9 b 1 K n x H L E E F 5 x 6 V W M m k E l q B A l A A A A A o m V Q S k U d 9 H 3 q 1 r m s 6 z N J G l M T P / 4 n q + J K p B / P a a o h u H X G p h 6 U + 4 A K o B K o M R 9 u o W i f i 6 h k i D Z A z V + f D Q T J P X G g i i S d Y 4 V q u 3 z S m z z A v S s C S j U A A A A A d I Y z V E J S F L i a g Z C 9 g G l Z s O R 2 5 T N N N o 2 T I q s / t S 4 E n J l M t j N k S D H o u E J M c e / G T L i c B 5 T 7 / D N i x Y u Y U H p z 8 C N + W < / D a t a M a s h u p > 
</file>

<file path=customXml/itemProps1.xml><?xml version="1.0" encoding="utf-8"?>
<ds:datastoreItem xmlns:ds="http://schemas.openxmlformats.org/officeDocument/2006/customXml" ds:itemID="{1B205ED1-57A5-4605-A83B-BA26A2468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Pivot Tables</vt:lpstr>
      <vt:lpstr>YE2024</vt:lpstr>
      <vt:lpstr>YE2025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Duarte, Virginia Paula</dc:creator>
  <cp:lastModifiedBy>Duarte, Virginia Paula</cp:lastModifiedBy>
  <dcterms:created xsi:type="dcterms:W3CDTF">2025-07-26T14:20:09Z</dcterms:created>
  <dcterms:modified xsi:type="dcterms:W3CDTF">2025-07-26T16:04:57Z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-1414109780</vt:i4>
  </property>
  <property fmtid="{D5CDD505-2E9C-101B-9397-08002B2CF9AE}" pid="3" name="_NewReviewCycle">
    <vt:lpwstr/>
  </property>
  <property fmtid="{D5CDD505-2E9C-101B-9397-08002B2CF9AE}" pid="4" name="_EmailSubject">
    <vt:lpwstr>PROJECT</vt:lpwstr>
  </property>
  <property fmtid="{D5CDD505-2E9C-101B-9397-08002B2CF9AE}" pid="5" name="_AuthorEmail">
    <vt:lpwstr>virginia.p.duarte@exxonmobil.com</vt:lpwstr>
  </property>
  <property fmtid="{D5CDD505-2E9C-101B-9397-08002B2CF9AE}" pid="6" name="_AuthorEmailDisplayName">
    <vt:lpwstr>Duarte, Virginia Paula</vt:lpwstr>
  </property>
</Properties>
</file>