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52" l="1"/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B13" i="254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B13" i="232" s="1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D8" i="235" l="1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<sst xmlns="http://schemas.openxmlformats.org/spreadsheetml/2006/main" count="3071" uniqueCount="73">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</sst>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0" xfId="0" applyFont="1" applyFill="1"/>
    <xf numFmtId="14" fontId="2" fillId="0" borderId="15" xfId="0" applyNumberFormat="1" applyFont="1" applyBorder="1"/>
    <xf numFmtId="2" fontId="0" fillId="4" borderId="0" xfId="0" applyNumberFormat="1" applyFill="1"/>
    <xf numFmtId="0" fontId="2" fillId="0" borderId="16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1" sqref="B11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64725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202757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1124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76813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345419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4"/>
      <c r="C8" s="114"/>
      <c r="D8" s="115"/>
    </row>
    <row r="9" spans="1:7" ht="38.25" customHeight="1" thickBot="1" x14ac:dyDescent="0.4">
      <c r="A9" s="81" t="s">
        <v>61</v>
      </c>
      <c r="B9" s="116"/>
      <c r="C9" s="116"/>
      <c r="D9" s="116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87"/>
      <c r="C14" s="87"/>
      <c r="D14" s="96"/>
    </row>
    <row r="15" spans="1:7" ht="17.25" customHeight="1" x14ac:dyDescent="0.35">
      <c r="A15" s="95"/>
      <c r="B15" s="87"/>
      <c r="C15" s="87"/>
      <c r="D15" s="96"/>
    </row>
    <row r="16" spans="1:7" ht="17.25" customHeight="1" x14ac:dyDescent="0.35">
      <c r="A16" s="95"/>
      <c r="B16" s="87"/>
      <c r="C16" s="87"/>
      <c r="D16" s="96"/>
      <c r="F16" s="107">
        <f>B14+B15+B16+B17+B19</f>
        <v>0</v>
      </c>
    </row>
    <row r="17" spans="1:4" ht="17.25" customHeight="1" x14ac:dyDescent="0.35">
      <c r="A17" s="95"/>
      <c r="B17" s="8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8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87"/>
      <c r="C25" s="85"/>
      <c r="D25" s="91"/>
    </row>
    <row r="26" spans="1:4" ht="17.25" customHeight="1" x14ac:dyDescent="0.35">
      <c r="A26" s="95"/>
      <c r="B26" s="87"/>
      <c r="C26" s="85"/>
      <c r="D26" s="91"/>
    </row>
    <row r="27" spans="1:4" ht="17.25" customHeight="1" x14ac:dyDescent="0.35">
      <c r="A27" s="95"/>
      <c r="B27" s="87"/>
      <c r="C27" s="85"/>
      <c r="D27" s="91"/>
    </row>
    <row r="28" spans="1:4" ht="17.25" customHeight="1" x14ac:dyDescent="0.35">
      <c r="A28" s="95"/>
      <c r="B28" s="87"/>
      <c r="C28" s="85"/>
      <c r="D28" s="91"/>
    </row>
    <row r="29" spans="1:4" ht="17.25" customHeight="1" x14ac:dyDescent="0.35">
      <c r="A29" s="95"/>
      <c r="B29" s="87"/>
      <c r="C29" s="85"/>
      <c r="D29" s="91"/>
    </row>
    <row r="30" spans="1:4" ht="15.45" customHeight="1" x14ac:dyDescent="0.35">
      <c r="A30" s="95"/>
      <c r="B30" s="87"/>
      <c r="C30" s="85"/>
      <c r="D30" s="91"/>
    </row>
    <row r="31" spans="1:4" ht="15.45" customHeight="1" x14ac:dyDescent="0.35">
      <c r="A31" s="108"/>
      <c r="B31" s="110"/>
      <c r="C31" s="88"/>
      <c r="D31" s="91"/>
    </row>
    <row r="32" spans="1:4" ht="17.25" customHeight="1" thickBot="1" x14ac:dyDescent="0.4">
      <c r="A32" s="108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1">
        <f>C33-B33</f>
        <v>0</v>
      </c>
      <c r="C34" s="112"/>
      <c r="D34" s="113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-192</v>
      </c>
    </row>
    <row r="2" spans="1:18" ht="15.75" customHeight="1" thickBot="1" x14ac:dyDescent="0.4">
      <c r="A2" s="1" t="s">
        <v>0</v>
      </c>
      <c r="B2" s="68"/>
      <c r="C2" s="65">
        <v>2298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7844</v>
      </c>
      <c r="C3" s="66">
        <v>1900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20652</v>
      </c>
      <c r="E5" s="11">
        <v>105499</v>
      </c>
      <c r="F5" s="12">
        <v>3998</v>
      </c>
      <c r="G5" s="13">
        <v>21502</v>
      </c>
      <c r="H5" s="10">
        <v>330934</v>
      </c>
      <c r="I5" s="13">
        <v>73434</v>
      </c>
      <c r="J5" s="14">
        <v>9520.6</v>
      </c>
      <c r="K5" s="15">
        <v>149317</v>
      </c>
      <c r="L5" s="10">
        <v>1559</v>
      </c>
      <c r="M5" s="16">
        <v>2290852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20630</v>
      </c>
      <c r="E6" s="11">
        <f>'06'!E5</f>
        <v>105372</v>
      </c>
      <c r="F6" s="12">
        <f>'06'!F5</f>
        <v>3977</v>
      </c>
      <c r="G6" s="13">
        <f>'06'!G5</f>
        <v>21182</v>
      </c>
      <c r="H6" s="10">
        <f>'06'!H5</f>
        <v>330934</v>
      </c>
      <c r="I6" s="13">
        <f>'06'!I5</f>
        <v>73424</v>
      </c>
      <c r="J6" s="14">
        <f>'06'!J5</f>
        <v>9498.7999999999993</v>
      </c>
      <c r="K6" s="15">
        <f>'06'!K5</f>
        <v>148968</v>
      </c>
      <c r="L6" s="10">
        <f>'06'!L5</f>
        <v>1557</v>
      </c>
      <c r="M6" s="16">
        <f>'06'!M5</f>
        <v>2289589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2298</v>
      </c>
      <c r="D7" s="4">
        <f t="shared" ref="D7:M7" si="0">D5-D6</f>
        <v>22</v>
      </c>
      <c r="E7" s="75">
        <f t="shared" si="0"/>
        <v>127</v>
      </c>
      <c r="F7" s="6">
        <f t="shared" si="0"/>
        <v>21</v>
      </c>
      <c r="G7" s="6">
        <f t="shared" si="0"/>
        <v>320</v>
      </c>
      <c r="H7" s="6">
        <f t="shared" si="0"/>
        <v>0</v>
      </c>
      <c r="I7" s="6">
        <f t="shared" si="0"/>
        <v>10</v>
      </c>
      <c r="J7" s="6">
        <f t="shared" si="0"/>
        <v>21.800000000001091</v>
      </c>
      <c r="K7" s="6">
        <f t="shared" si="0"/>
        <v>349</v>
      </c>
      <c r="L7" s="6">
        <f t="shared" si="0"/>
        <v>2</v>
      </c>
      <c r="M7" s="7">
        <f t="shared" si="0"/>
        <v>1263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7844</v>
      </c>
      <c r="C8" s="66">
        <f>C3-C5</f>
        <v>1900</v>
      </c>
      <c r="D8" s="4">
        <f>D7+E7</f>
        <v>149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28</v>
      </c>
      <c r="C10" s="66">
        <v>8</v>
      </c>
      <c r="D10" s="78">
        <f>B28-D8</f>
        <v>-149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-1263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7844</v>
      </c>
      <c r="C11" s="67">
        <f>C7+C8</f>
        <v>4198</v>
      </c>
      <c r="D11" s="24">
        <f>C10+B10</f>
        <v>36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2298</v>
      </c>
      <c r="C12" s="119"/>
      <c r="D12" s="120">
        <f>B12+B13</f>
        <v>12042</v>
      </c>
      <c r="E12" s="120"/>
      <c r="I12">
        <f>D12-M11-B6</f>
        <v>12042</v>
      </c>
    </row>
    <row r="13" spans="1:18" ht="15.75" customHeight="1" thickBot="1" x14ac:dyDescent="0.4">
      <c r="A13" s="27" t="s">
        <v>49</v>
      </c>
      <c r="B13" s="119">
        <f>B8+C8</f>
        <v>9744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942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11567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20652</v>
      </c>
      <c r="E6" s="11">
        <f>'07'!E5</f>
        <v>105499</v>
      </c>
      <c r="F6" s="12">
        <f>'07'!F5</f>
        <v>3998</v>
      </c>
      <c r="G6" s="13">
        <f>'07'!G5</f>
        <v>21502</v>
      </c>
      <c r="H6" s="10">
        <f>'07'!H5</f>
        <v>330934</v>
      </c>
      <c r="I6" s="13">
        <f>'07'!I5</f>
        <v>73434</v>
      </c>
      <c r="J6" s="14">
        <f>'07'!J5</f>
        <v>9520.6</v>
      </c>
      <c r="K6" s="15">
        <f>'07'!K5</f>
        <v>149317</v>
      </c>
      <c r="L6" s="10">
        <f>'07'!L5</f>
        <v>1559</v>
      </c>
      <c r="M6" s="16">
        <f>'07'!M5</f>
        <v>2290852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942</v>
      </c>
      <c r="D7" s="4">
        <f t="shared" ref="D7:M7" si="0">D5-D6</f>
        <v>-20652</v>
      </c>
      <c r="E7" s="75">
        <f t="shared" si="0"/>
        <v>-105499</v>
      </c>
      <c r="F7" s="6">
        <f t="shared" si="0"/>
        <v>-3998</v>
      </c>
      <c r="G7" s="6">
        <f t="shared" si="0"/>
        <v>-21502</v>
      </c>
      <c r="H7" s="6">
        <f t="shared" si="0"/>
        <v>-330934</v>
      </c>
      <c r="I7" s="6">
        <f t="shared" si="0"/>
        <v>-73434</v>
      </c>
      <c r="J7" s="6">
        <f t="shared" si="0"/>
        <v>-9520.6</v>
      </c>
      <c r="K7" s="6">
        <f t="shared" si="0"/>
        <v>-149317</v>
      </c>
      <c r="L7" s="6">
        <f t="shared" si="0"/>
        <v>-1559</v>
      </c>
      <c r="M7" s="7">
        <f t="shared" si="0"/>
        <v>-2290852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11567</v>
      </c>
      <c r="D8" s="4">
        <f>D7+E7</f>
        <v>-126151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96</v>
      </c>
      <c r="D10" s="78">
        <f>B28-D8</f>
        <v>126151</v>
      </c>
      <c r="E10" s="77"/>
      <c r="F10" s="22"/>
      <c r="G10" s="22"/>
      <c r="H10" s="78">
        <f>(H9+H8)-H7</f>
        <v>330934</v>
      </c>
      <c r="I10" s="22"/>
      <c r="J10" s="22"/>
      <c r="K10" s="22"/>
      <c r="L10" s="22"/>
      <c r="M10" s="22">
        <f>(M9+M8)-M7</f>
        <v>2290852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12509</v>
      </c>
      <c r="D11" s="24">
        <f>C10+B10</f>
        <v>96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942</v>
      </c>
      <c r="C12" s="119"/>
      <c r="D12" s="120">
        <f>B12+B13</f>
        <v>12509</v>
      </c>
      <c r="E12" s="120"/>
      <c r="I12">
        <f>D12-M11-B6</f>
        <v>12509</v>
      </c>
    </row>
    <row r="13" spans="1:18" ht="15.75" customHeight="1" thickBot="1" x14ac:dyDescent="0.4">
      <c r="A13" s="27" t="s">
        <v>49</v>
      </c>
      <c r="B13" s="119">
        <f>B8+C8</f>
        <v>11567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1942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15416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21064</v>
      </c>
      <c r="E5" s="11">
        <v>106337</v>
      </c>
      <c r="F5" s="12">
        <v>4063</v>
      </c>
      <c r="G5" s="13">
        <v>21912</v>
      </c>
      <c r="H5" s="10">
        <v>331034</v>
      </c>
      <c r="I5" s="13">
        <v>73487</v>
      </c>
      <c r="J5" s="14">
        <v>9528.4</v>
      </c>
      <c r="K5" s="15">
        <v>149440</v>
      </c>
      <c r="L5" s="10">
        <v>1564</v>
      </c>
      <c r="M5" s="16">
        <v>2292338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0</v>
      </c>
      <c r="E6" s="11">
        <f>'08'!E5</f>
        <v>0</v>
      </c>
      <c r="F6" s="12">
        <f>'08'!F5</f>
        <v>0</v>
      </c>
      <c r="G6" s="13">
        <f>'08'!G5</f>
        <v>0</v>
      </c>
      <c r="H6" s="10">
        <f>'08'!H5</f>
        <v>0</v>
      </c>
      <c r="I6" s="13">
        <f>'08'!I5</f>
        <v>0</v>
      </c>
      <c r="J6" s="14">
        <f>'08'!J5</f>
        <v>0</v>
      </c>
      <c r="K6" s="15">
        <f>'08'!K5</f>
        <v>0</v>
      </c>
      <c r="L6" s="10">
        <f>'08'!L5</f>
        <v>0</v>
      </c>
      <c r="M6" s="16">
        <f>'08'!M5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1942</v>
      </c>
      <c r="D7" s="4">
        <f t="shared" ref="D7:M7" si="0">D5-D6</f>
        <v>21064</v>
      </c>
      <c r="E7" s="75">
        <f t="shared" si="0"/>
        <v>106337</v>
      </c>
      <c r="F7" s="6">
        <f t="shared" si="0"/>
        <v>4063</v>
      </c>
      <c r="G7" s="6">
        <f t="shared" si="0"/>
        <v>21912</v>
      </c>
      <c r="H7" s="6">
        <f t="shared" si="0"/>
        <v>331034</v>
      </c>
      <c r="I7" s="6">
        <f t="shared" si="0"/>
        <v>73487</v>
      </c>
      <c r="J7" s="6">
        <f t="shared" si="0"/>
        <v>9528.4</v>
      </c>
      <c r="K7" s="6">
        <f t="shared" si="0"/>
        <v>149440</v>
      </c>
      <c r="L7" s="6">
        <f t="shared" si="0"/>
        <v>1564</v>
      </c>
      <c r="M7" s="7">
        <f t="shared" si="0"/>
        <v>2292338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15416</v>
      </c>
      <c r="D8" s="4">
        <f>D7+E7</f>
        <v>127401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86</v>
      </c>
      <c r="D10" s="78">
        <f>B28-D8</f>
        <v>-127401</v>
      </c>
      <c r="E10" s="77"/>
      <c r="F10" s="22"/>
      <c r="G10" s="22"/>
      <c r="H10" s="78">
        <f>(H9+H8)-H7</f>
        <v>-331034</v>
      </c>
      <c r="I10" s="22"/>
      <c r="J10" s="22"/>
      <c r="K10" s="22"/>
      <c r="L10" s="22"/>
      <c r="M10" s="22">
        <f>(M9+M8)-M7</f>
        <v>-2292338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17358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1942</v>
      </c>
      <c r="C12" s="119"/>
      <c r="D12" s="120">
        <f>B12+B13</f>
        <v>17358</v>
      </c>
      <c r="E12" s="120"/>
      <c r="I12">
        <f>D12-M11-B6</f>
        <v>17358</v>
      </c>
    </row>
    <row r="13" spans="1:18" ht="15.75" customHeight="1" thickBot="1" x14ac:dyDescent="0.4">
      <c r="A13" s="27" t="s">
        <v>49</v>
      </c>
      <c r="B13" s="119">
        <f>B8+C8</f>
        <v>15416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-1535</v>
      </c>
    </row>
    <row r="2" spans="1:18" ht="15.75" customHeight="1" thickBot="1" x14ac:dyDescent="0.4">
      <c r="A2" s="1" t="s">
        <v>0</v>
      </c>
      <c r="B2" s="68">
        <v>465</v>
      </c>
      <c r="C2" s="65">
        <v>2076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4854</v>
      </c>
      <c r="C3" s="66">
        <v>4604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21206</v>
      </c>
      <c r="E5" s="11">
        <v>106741</v>
      </c>
      <c r="F5" s="12">
        <v>4200</v>
      </c>
      <c r="G5" s="13">
        <v>22181</v>
      </c>
      <c r="H5" s="10">
        <v>331035</v>
      </c>
      <c r="I5" s="13">
        <v>73495</v>
      </c>
      <c r="J5" s="14">
        <v>9541.6</v>
      </c>
      <c r="K5" s="15">
        <v>149643</v>
      </c>
      <c r="L5" s="10">
        <v>1567</v>
      </c>
      <c r="M5" s="16">
        <v>2294076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21064</v>
      </c>
      <c r="E6" s="11">
        <f>'09'!E5</f>
        <v>106337</v>
      </c>
      <c r="F6" s="12">
        <f>'09'!F5</f>
        <v>4063</v>
      </c>
      <c r="G6" s="13">
        <f>'09'!G5</f>
        <v>21912</v>
      </c>
      <c r="H6" s="10">
        <f>'09'!H5</f>
        <v>331034</v>
      </c>
      <c r="I6" s="13">
        <f>'09'!I5</f>
        <v>73487</v>
      </c>
      <c r="J6" s="14">
        <f>'09'!J5</f>
        <v>9528.4</v>
      </c>
      <c r="K6" s="15">
        <f>'09'!K5</f>
        <v>149440</v>
      </c>
      <c r="L6" s="10">
        <f>'09'!L5</f>
        <v>1564</v>
      </c>
      <c r="M6" s="16">
        <f>'09'!M5</f>
        <v>2292338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465</v>
      </c>
      <c r="C7" s="74">
        <f>C2-C4</f>
        <v>2076</v>
      </c>
      <c r="D7" s="4">
        <f t="shared" ref="D7:M7" si="0">D5-D6</f>
        <v>142</v>
      </c>
      <c r="E7" s="75">
        <f t="shared" si="0"/>
        <v>404</v>
      </c>
      <c r="F7" s="6">
        <f t="shared" si="0"/>
        <v>137</v>
      </c>
      <c r="G7" s="6">
        <f t="shared" si="0"/>
        <v>269</v>
      </c>
      <c r="H7" s="6">
        <f t="shared" si="0"/>
        <v>1</v>
      </c>
      <c r="I7" s="6">
        <f t="shared" si="0"/>
        <v>8</v>
      </c>
      <c r="J7" s="6">
        <f t="shared" si="0"/>
        <v>13.200000000000728</v>
      </c>
      <c r="K7" s="6">
        <f t="shared" si="0"/>
        <v>203</v>
      </c>
      <c r="L7" s="6">
        <f t="shared" si="0"/>
        <v>3</v>
      </c>
      <c r="M7" s="7">
        <f t="shared" si="0"/>
        <v>1738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4854</v>
      </c>
      <c r="C8" s="66">
        <f>C3-C5</f>
        <v>4604</v>
      </c>
      <c r="D8" s="4">
        <f>D7+E7</f>
        <v>546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28</v>
      </c>
      <c r="C10" s="66">
        <v>44</v>
      </c>
      <c r="D10" s="78">
        <f>B28-D8</f>
        <v>-546</v>
      </c>
      <c r="E10" s="77"/>
      <c r="F10" s="22"/>
      <c r="G10" s="22"/>
      <c r="H10" s="78">
        <f>(H9+H8)-H7</f>
        <v>-1</v>
      </c>
      <c r="I10" s="22"/>
      <c r="J10" s="22"/>
      <c r="K10" s="22"/>
      <c r="L10" s="22"/>
      <c r="M10" s="22">
        <f>(M9+M8)-M7</f>
        <v>-1738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5319</v>
      </c>
      <c r="C11" s="67">
        <f>C7+C8</f>
        <v>6680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2541</v>
      </c>
      <c r="C12" s="119"/>
      <c r="D12" s="120">
        <f>B12+B13</f>
        <v>11999</v>
      </c>
      <c r="E12" s="120"/>
      <c r="I12">
        <f>D12-M11-B6</f>
        <v>11999</v>
      </c>
    </row>
    <row r="13" spans="1:18" ht="15.75" customHeight="1" thickBot="1" x14ac:dyDescent="0.4">
      <c r="A13" s="27" t="s">
        <v>49</v>
      </c>
      <c r="B13" s="119">
        <f>B8+C8</f>
        <v>9458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1796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11723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21206</v>
      </c>
      <c r="E6" s="11">
        <f>'10'!E5</f>
        <v>106741</v>
      </c>
      <c r="F6" s="12">
        <f>'10'!F5</f>
        <v>4200</v>
      </c>
      <c r="G6" s="13">
        <f>'10'!G5</f>
        <v>22181</v>
      </c>
      <c r="H6" s="10">
        <f>'10'!H5</f>
        <v>331035</v>
      </c>
      <c r="I6" s="13">
        <f>'10'!I5</f>
        <v>73495</v>
      </c>
      <c r="J6" s="14">
        <f>'10'!J5</f>
        <v>9541.6</v>
      </c>
      <c r="K6" s="15">
        <f>'10'!K5</f>
        <v>149643</v>
      </c>
      <c r="L6" s="10">
        <f>'10'!L5</f>
        <v>1567</v>
      </c>
      <c r="M6" s="16">
        <f>'10'!M5</f>
        <v>2294076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1796</v>
      </c>
      <c r="D7" s="4">
        <f t="shared" ref="D7:M7" si="0">D5-D6</f>
        <v>-21206</v>
      </c>
      <c r="E7" s="75">
        <f t="shared" si="0"/>
        <v>-106741</v>
      </c>
      <c r="F7" s="6">
        <f t="shared" si="0"/>
        <v>-4200</v>
      </c>
      <c r="G7" s="6">
        <f t="shared" si="0"/>
        <v>-22181</v>
      </c>
      <c r="H7" s="6">
        <f t="shared" si="0"/>
        <v>-331035</v>
      </c>
      <c r="I7" s="6">
        <f t="shared" si="0"/>
        <v>-73495</v>
      </c>
      <c r="J7" s="6">
        <f t="shared" si="0"/>
        <v>-9541.6</v>
      </c>
      <c r="K7" s="6">
        <f t="shared" si="0"/>
        <v>-149643</v>
      </c>
      <c r="L7" s="6">
        <f t="shared" si="0"/>
        <v>-1567</v>
      </c>
      <c r="M7" s="7">
        <f t="shared" si="0"/>
        <v>-2294076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11723</v>
      </c>
      <c r="D8" s="4">
        <f>D7+E7</f>
        <v>-127947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68</v>
      </c>
      <c r="D10" s="78">
        <f>B28-D8</f>
        <v>127947</v>
      </c>
      <c r="E10" s="77"/>
      <c r="F10" s="22"/>
      <c r="G10" s="22"/>
      <c r="H10" s="78">
        <f>(H9+H8)-H7</f>
        <v>331035</v>
      </c>
      <c r="I10" s="22"/>
      <c r="J10" s="22"/>
      <c r="K10" s="22"/>
      <c r="L10" s="22"/>
      <c r="M10" s="22">
        <f>(M9+M8)-M7</f>
        <v>2294076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13519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1796</v>
      </c>
      <c r="C12" s="119"/>
      <c r="D12" s="120">
        <f>B12+B13</f>
        <v>13519</v>
      </c>
      <c r="E12" s="120"/>
      <c r="I12">
        <f>D12-M11-B6</f>
        <v>13519</v>
      </c>
    </row>
    <row r="13" spans="1:18" ht="15.75" customHeight="1" thickBot="1" x14ac:dyDescent="0.4">
      <c r="A13" s="27" t="s">
        <v>49</v>
      </c>
      <c r="B13" s="119">
        <f>B8+C8</f>
        <v>11723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2516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432</v>
      </c>
      <c r="C3" s="66">
        <v>5252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8330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21771</v>
      </c>
      <c r="E5" s="11">
        <v>107270</v>
      </c>
      <c r="F5" s="12">
        <v>4200</v>
      </c>
      <c r="G5" s="13">
        <v>22203</v>
      </c>
      <c r="H5" s="10">
        <v>331449</v>
      </c>
      <c r="I5" s="13">
        <v>73536</v>
      </c>
      <c r="J5" s="14">
        <v>9548.7000000000007</v>
      </c>
      <c r="K5" s="15">
        <v>149757</v>
      </c>
      <c r="L5" s="10">
        <v>1569</v>
      </c>
      <c r="M5" s="16">
        <v>2294279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0</v>
      </c>
      <c r="E6" s="11">
        <f>'11'!E5</f>
        <v>0</v>
      </c>
      <c r="F6" s="12">
        <f>'11'!F5</f>
        <v>0</v>
      </c>
      <c r="G6" s="13">
        <f>'11'!G5</f>
        <v>0</v>
      </c>
      <c r="H6" s="10">
        <f>'11'!H5</f>
        <v>0</v>
      </c>
      <c r="I6" s="13">
        <f>'11'!I5</f>
        <v>0</v>
      </c>
      <c r="J6" s="14">
        <f>'11'!J5</f>
        <v>0</v>
      </c>
      <c r="K6" s="15">
        <f>'11'!K5</f>
        <v>0</v>
      </c>
      <c r="L6" s="10">
        <f>'11'!L5</f>
        <v>0</v>
      </c>
      <c r="M6" s="16">
        <f>'12'!M5</f>
        <v>2294279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2516</v>
      </c>
      <c r="D7" s="4">
        <f t="shared" ref="D7:M7" si="0">D5-D6</f>
        <v>21771</v>
      </c>
      <c r="E7" s="75">
        <f t="shared" si="0"/>
        <v>107270</v>
      </c>
      <c r="F7" s="6">
        <f t="shared" si="0"/>
        <v>4200</v>
      </c>
      <c r="G7" s="6">
        <f t="shared" si="0"/>
        <v>22203</v>
      </c>
      <c r="H7" s="6">
        <f t="shared" si="0"/>
        <v>331449</v>
      </c>
      <c r="I7" s="6">
        <f t="shared" si="0"/>
        <v>73536</v>
      </c>
      <c r="J7" s="6">
        <f t="shared" si="0"/>
        <v>9548.7000000000007</v>
      </c>
      <c r="K7" s="6">
        <f t="shared" si="0"/>
        <v>149757</v>
      </c>
      <c r="L7" s="6">
        <f t="shared" si="0"/>
        <v>1569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432</v>
      </c>
      <c r="C8" s="66">
        <f>C3-C5</f>
        <v>5252</v>
      </c>
      <c r="D8" s="4">
        <f>D7+E7</f>
        <v>129041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</v>
      </c>
      <c r="C10" s="66">
        <v>67</v>
      </c>
      <c r="D10" s="78">
        <f>B28-D8</f>
        <v>-129041</v>
      </c>
      <c r="E10" s="77"/>
      <c r="F10" s="22"/>
      <c r="G10" s="22"/>
      <c r="H10" s="78">
        <f>(H9+H8)-H7</f>
        <v>-331449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432</v>
      </c>
      <c r="C11" s="67">
        <f>C7+C8</f>
        <v>7768</v>
      </c>
      <c r="D11" s="24">
        <f>C10+B10</f>
        <v>69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2516</v>
      </c>
      <c r="C12" s="119"/>
      <c r="D12" s="120">
        <f>B12+B13</f>
        <v>8200</v>
      </c>
      <c r="E12" s="120"/>
      <c r="I12">
        <f>D12-M11-B6</f>
        <v>8200</v>
      </c>
    </row>
    <row r="13" spans="1:18" ht="15.75" customHeight="1" thickBot="1" x14ac:dyDescent="0.4">
      <c r="A13" s="27" t="s">
        <v>49</v>
      </c>
      <c r="B13" s="119">
        <f>B8+C8</f>
        <v>5684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-1840</v>
      </c>
    </row>
    <row r="2" spans="1:18" ht="15.75" customHeight="1" thickBot="1" x14ac:dyDescent="0.4">
      <c r="A2" s="1" t="s">
        <v>0</v>
      </c>
      <c r="B2" s="68">
        <v>160</v>
      </c>
      <c r="C2" s="65">
        <v>3173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2757</v>
      </c>
      <c r="C3" s="66">
        <v>1234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8987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21808</v>
      </c>
      <c r="E5" s="11">
        <v>107470</v>
      </c>
      <c r="F5" s="12">
        <v>4252</v>
      </c>
      <c r="G5" s="13">
        <v>22227</v>
      </c>
      <c r="H5" s="10">
        <v>331505</v>
      </c>
      <c r="I5" s="13">
        <v>73595</v>
      </c>
      <c r="J5" s="14">
        <v>9548.7000000000007</v>
      </c>
      <c r="K5" s="15">
        <v>149757</v>
      </c>
      <c r="L5" s="10">
        <v>1570</v>
      </c>
      <c r="M5" s="16">
        <v>2294782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21771</v>
      </c>
      <c r="E6" s="11">
        <f>'12'!E5</f>
        <v>107270</v>
      </c>
      <c r="F6" s="12">
        <f>'12'!F5</f>
        <v>4200</v>
      </c>
      <c r="G6" s="13">
        <f>'12'!G5</f>
        <v>22203</v>
      </c>
      <c r="H6" s="10">
        <f>'12'!H5</f>
        <v>331449</v>
      </c>
      <c r="I6" s="13">
        <f>'12'!I5</f>
        <v>73536</v>
      </c>
      <c r="J6" s="14">
        <f>'12'!J5</f>
        <v>9548.7000000000007</v>
      </c>
      <c r="K6" s="15">
        <f>'12'!K5</f>
        <v>149757</v>
      </c>
      <c r="L6" s="10">
        <f>'12'!L5</f>
        <v>1569</v>
      </c>
      <c r="M6" s="16">
        <f>'12'!M5</f>
        <v>2294279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160</v>
      </c>
      <c r="C7" s="74">
        <f>C2-C4</f>
        <v>3173</v>
      </c>
      <c r="D7" s="4">
        <f t="shared" ref="D7:M7" si="0">D5-D6</f>
        <v>37</v>
      </c>
      <c r="E7" s="75">
        <f t="shared" si="0"/>
        <v>200</v>
      </c>
      <c r="F7" s="6">
        <f t="shared" si="0"/>
        <v>52</v>
      </c>
      <c r="G7" s="6">
        <f t="shared" si="0"/>
        <v>24</v>
      </c>
      <c r="H7" s="6">
        <f t="shared" si="0"/>
        <v>56</v>
      </c>
      <c r="I7" s="6">
        <f t="shared" si="0"/>
        <v>59</v>
      </c>
      <c r="J7" s="6">
        <f t="shared" si="0"/>
        <v>0</v>
      </c>
      <c r="K7" s="6">
        <f t="shared" si="0"/>
        <v>0</v>
      </c>
      <c r="L7" s="6">
        <f t="shared" si="0"/>
        <v>1</v>
      </c>
      <c r="M7" s="7">
        <f t="shared" si="0"/>
        <v>503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2757</v>
      </c>
      <c r="C8" s="66">
        <f>C3-C5</f>
        <v>1234</v>
      </c>
      <c r="D8" s="4">
        <f>D7+E7</f>
        <v>237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24</v>
      </c>
      <c r="C10" s="66">
        <v>9</v>
      </c>
      <c r="D10" s="78">
        <f>B28-D8</f>
        <v>-237</v>
      </c>
      <c r="E10" s="77"/>
      <c r="F10" s="22"/>
      <c r="G10" s="22"/>
      <c r="H10" s="78">
        <f>(H9+H8)-H7</f>
        <v>-56</v>
      </c>
      <c r="I10" s="22"/>
      <c r="J10" s="22"/>
      <c r="K10" s="22"/>
      <c r="L10" s="22"/>
      <c r="M10" s="22">
        <f>(M9+M8)-M7</f>
        <v>-503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2917</v>
      </c>
      <c r="C11" s="67">
        <f>C7+C8</f>
        <v>4407</v>
      </c>
      <c r="D11" s="24">
        <f>C10+B10</f>
        <v>33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3333</v>
      </c>
      <c r="C12" s="119"/>
      <c r="D12" s="120">
        <f>B12+B13</f>
        <v>7324</v>
      </c>
      <c r="E12" s="120"/>
      <c r="I12">
        <f>D12-M11-B6</f>
        <v>7324</v>
      </c>
    </row>
    <row r="13" spans="1:18" ht="15.75" customHeight="1" thickBot="1" x14ac:dyDescent="0.4">
      <c r="A13" s="27" t="s">
        <v>49</v>
      </c>
      <c r="B13" s="119">
        <f>B8+C8</f>
        <v>3991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S6" sqref="S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5789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  <c r="Q2">
        <v>18613</v>
      </c>
    </row>
    <row r="3" spans="1:18" ht="20.25" customHeight="1" x14ac:dyDescent="0.35">
      <c r="A3" s="1" t="s">
        <v>2</v>
      </c>
      <c r="B3" s="69">
        <v>7361</v>
      </c>
      <c r="C3" s="66">
        <v>1234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11603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21887</v>
      </c>
      <c r="E5" s="11">
        <v>107654</v>
      </c>
      <c r="F5" s="12">
        <v>4258</v>
      </c>
      <c r="G5" s="13">
        <v>22303</v>
      </c>
      <c r="H5" s="10">
        <v>331874</v>
      </c>
      <c r="I5" s="13">
        <v>73661</v>
      </c>
      <c r="J5" s="14">
        <v>9555</v>
      </c>
      <c r="K5" s="15">
        <v>149859</v>
      </c>
      <c r="L5" s="10">
        <v>1572</v>
      </c>
      <c r="M5" s="16">
        <v>2295115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5789</v>
      </c>
      <c r="D7" s="4">
        <f t="shared" ref="D7:M7" si="0">D5-D6</f>
        <v>21887</v>
      </c>
      <c r="E7" s="75">
        <f t="shared" si="0"/>
        <v>107654</v>
      </c>
      <c r="F7" s="6">
        <f t="shared" si="0"/>
        <v>4258</v>
      </c>
      <c r="G7" s="6">
        <f t="shared" si="0"/>
        <v>22303</v>
      </c>
      <c r="H7" s="6">
        <f t="shared" si="0"/>
        <v>331874</v>
      </c>
      <c r="I7" s="6">
        <f t="shared" si="0"/>
        <v>73661</v>
      </c>
      <c r="J7" s="6">
        <f t="shared" si="0"/>
        <v>9555</v>
      </c>
      <c r="K7" s="6">
        <f t="shared" si="0"/>
        <v>149859</v>
      </c>
      <c r="L7" s="6">
        <f t="shared" si="0"/>
        <v>1572</v>
      </c>
      <c r="M7" s="7">
        <f t="shared" si="0"/>
        <v>2295115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7361</v>
      </c>
      <c r="C8" s="66">
        <f>C3-C5</f>
        <v>1234</v>
      </c>
      <c r="D8" s="4">
        <f>D7+E7</f>
        <v>129541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39</v>
      </c>
      <c r="C10" s="66">
        <v>5</v>
      </c>
      <c r="D10" s="78">
        <f>B28-D8</f>
        <v>-129541</v>
      </c>
      <c r="E10" s="77"/>
      <c r="F10" s="22"/>
      <c r="G10" s="22"/>
      <c r="H10" s="78">
        <f>(H9+H8)-H7</f>
        <v>-331874</v>
      </c>
      <c r="I10" s="22"/>
      <c r="J10" s="22"/>
      <c r="K10" s="22"/>
      <c r="L10" s="22"/>
      <c r="M10" s="22">
        <f>(M9+M8)-M7</f>
        <v>-2295115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7361</v>
      </c>
      <c r="C11" s="67">
        <f>C7+C8</f>
        <v>7023</v>
      </c>
      <c r="D11" s="24">
        <f>C10+B10</f>
        <v>44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5789</v>
      </c>
      <c r="C12" s="119"/>
      <c r="D12" s="120">
        <f>B12+B13</f>
        <v>14384</v>
      </c>
      <c r="E12" s="120"/>
      <c r="I12">
        <f>D12-M11-B6</f>
        <v>14384</v>
      </c>
    </row>
    <row r="13" spans="1:18" ht="15.75" customHeight="1" thickBot="1" x14ac:dyDescent="0.4">
      <c r="A13" s="27" t="s">
        <v>49</v>
      </c>
      <c r="B13" s="119">
        <f>B8+C8</f>
        <v>8595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22" sqref="B22:H2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3973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1475</v>
      </c>
      <c r="C3" s="66">
        <v>5197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9787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21887</v>
      </c>
      <c r="E6" s="11">
        <f>'14'!E5</f>
        <v>107654</v>
      </c>
      <c r="F6" s="12">
        <f>'14'!F5</f>
        <v>4258</v>
      </c>
      <c r="G6" s="13">
        <f>'14'!G5</f>
        <v>22303</v>
      </c>
      <c r="H6" s="10">
        <f>'14'!H5</f>
        <v>331874</v>
      </c>
      <c r="I6" s="13">
        <f>'14'!I5</f>
        <v>73661</v>
      </c>
      <c r="J6" s="14">
        <f>'14'!J5</f>
        <v>9555</v>
      </c>
      <c r="K6" s="15">
        <f>'14'!K5</f>
        <v>149859</v>
      </c>
      <c r="L6" s="10">
        <f>'14'!L5</f>
        <v>1572</v>
      </c>
      <c r="M6" s="16">
        <f>'14'!M5</f>
        <v>2295115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3973</v>
      </c>
      <c r="D7" s="4">
        <f t="shared" ref="D7:M7" si="0">D5-D6</f>
        <v>-21887</v>
      </c>
      <c r="E7" s="75">
        <f t="shared" si="0"/>
        <v>-107654</v>
      </c>
      <c r="F7" s="6">
        <f t="shared" si="0"/>
        <v>-4258</v>
      </c>
      <c r="G7" s="6">
        <f t="shared" si="0"/>
        <v>-22303</v>
      </c>
      <c r="H7" s="6">
        <f t="shared" si="0"/>
        <v>-331874</v>
      </c>
      <c r="I7" s="6">
        <f t="shared" si="0"/>
        <v>-73661</v>
      </c>
      <c r="J7" s="6">
        <f t="shared" si="0"/>
        <v>-9555</v>
      </c>
      <c r="K7" s="6">
        <f t="shared" si="0"/>
        <v>-149859</v>
      </c>
      <c r="L7" s="6">
        <f t="shared" si="0"/>
        <v>-1572</v>
      </c>
      <c r="M7" s="7">
        <f t="shared" si="0"/>
        <v>-2295115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1475</v>
      </c>
      <c r="C8" s="66">
        <f>C3-C5</f>
        <v>5197</v>
      </c>
      <c r="D8" s="4">
        <f>D7+E7</f>
        <v>-129541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16</v>
      </c>
      <c r="C10" s="66">
        <v>39</v>
      </c>
      <c r="D10" s="78">
        <f>B28-D8</f>
        <v>129541</v>
      </c>
      <c r="E10" s="77"/>
      <c r="F10" s="22"/>
      <c r="G10" s="22"/>
      <c r="H10" s="78">
        <f>(H9+H8)-H7</f>
        <v>331874</v>
      </c>
      <c r="I10" s="22"/>
      <c r="J10" s="22"/>
      <c r="K10" s="22"/>
      <c r="L10" s="22"/>
      <c r="M10" s="22">
        <f>(M9+M8)-M7</f>
        <v>2295115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1475</v>
      </c>
      <c r="C11" s="67">
        <f>C7+C8</f>
        <v>9170</v>
      </c>
      <c r="D11" s="24">
        <f>C10+B10</f>
        <v>55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3973</v>
      </c>
      <c r="C12" s="119"/>
      <c r="D12" s="120">
        <f>B12+B13</f>
        <v>10645</v>
      </c>
      <c r="E12" s="120"/>
      <c r="I12">
        <f>D12-M11-B6</f>
        <v>10645</v>
      </c>
    </row>
    <row r="13" spans="1:18" ht="15.75" customHeight="1" thickBot="1" x14ac:dyDescent="0.4">
      <c r="A13" s="27" t="s">
        <v>49</v>
      </c>
      <c r="B13" s="119">
        <f>B8+C8</f>
        <v>6672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E16" sqref="E1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1031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5827</v>
      </c>
      <c r="C3" s="66">
        <v>5920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6845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55885</v>
      </c>
      <c r="E5" s="11">
        <v>166291</v>
      </c>
      <c r="F5" s="12">
        <v>4268</v>
      </c>
      <c r="G5" s="13">
        <v>22563</v>
      </c>
      <c r="H5" s="10">
        <v>332201</v>
      </c>
      <c r="I5" s="13">
        <v>73737</v>
      </c>
      <c r="J5" s="14">
        <v>9597.9</v>
      </c>
      <c r="K5" s="15">
        <v>150499</v>
      </c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21887</v>
      </c>
      <c r="E6" s="11">
        <f>'14'!E5</f>
        <v>107654</v>
      </c>
      <c r="F6" s="12">
        <f>'14'!F5</f>
        <v>4258</v>
      </c>
      <c r="G6" s="13">
        <f>'14'!G5</f>
        <v>22303</v>
      </c>
      <c r="H6" s="10">
        <f>'14'!H5</f>
        <v>331874</v>
      </c>
      <c r="I6" s="13">
        <f>'14'!I5</f>
        <v>73661</v>
      </c>
      <c r="J6" s="14">
        <f>'14'!J5</f>
        <v>9555</v>
      </c>
      <c r="K6" s="15">
        <f>'14'!K5</f>
        <v>149859</v>
      </c>
      <c r="L6" s="10">
        <f>'15'!L5</f>
        <v>0</v>
      </c>
      <c r="M6" s="16">
        <f>'15'!M5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1031</v>
      </c>
      <c r="D7" s="4">
        <f t="shared" ref="D7:M7" si="0">D5-D6</f>
        <v>33998</v>
      </c>
      <c r="E7" s="75">
        <f t="shared" si="0"/>
        <v>58637</v>
      </c>
      <c r="F7" s="6">
        <f t="shared" si="0"/>
        <v>10</v>
      </c>
      <c r="G7" s="6">
        <f t="shared" si="0"/>
        <v>260</v>
      </c>
      <c r="H7" s="6">
        <f t="shared" si="0"/>
        <v>327</v>
      </c>
      <c r="I7" s="6">
        <f t="shared" si="0"/>
        <v>76</v>
      </c>
      <c r="J7" s="6">
        <f t="shared" si="0"/>
        <v>42.899999999999636</v>
      </c>
      <c r="K7" s="6">
        <f t="shared" si="0"/>
        <v>640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5827</v>
      </c>
      <c r="C8" s="66">
        <f>C3-C5</f>
        <v>5920</v>
      </c>
      <c r="D8" s="4">
        <f>D7+E7</f>
        <v>92635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24</v>
      </c>
      <c r="C10" s="66">
        <v>47</v>
      </c>
      <c r="D10" s="78">
        <f>B28-D8</f>
        <v>-92635</v>
      </c>
      <c r="E10" s="77"/>
      <c r="F10" s="22"/>
      <c r="G10" s="22"/>
      <c r="H10" s="78">
        <f>(H9+H8)-H7</f>
        <v>-327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5827</v>
      </c>
      <c r="C11" s="67">
        <f>C7+C8</f>
        <v>6951</v>
      </c>
      <c r="D11" s="24">
        <f>C10+B10</f>
        <v>71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1031</v>
      </c>
      <c r="C12" s="119"/>
      <c r="D12" s="120">
        <f>B12+B13</f>
        <v>12778</v>
      </c>
      <c r="E12" s="120"/>
      <c r="I12">
        <f>D12-M11-B6</f>
        <v>12778</v>
      </c>
    </row>
    <row r="13" spans="1:18" ht="15.75" customHeight="1" thickBot="1" x14ac:dyDescent="0.4">
      <c r="A13" s="27" t="s">
        <v>49</v>
      </c>
      <c r="B13" s="119">
        <f>B8+C8</f>
        <v>11747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1737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13471</v>
      </c>
      <c r="C3" s="66">
        <v>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C2+'11'!C2+'10'!C2+'09'!C2</f>
        <v>7551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56104</v>
      </c>
      <c r="E5" s="11">
        <v>166345</v>
      </c>
      <c r="F5" s="12">
        <v>4275</v>
      </c>
      <c r="G5" s="13">
        <v>22586</v>
      </c>
      <c r="H5" s="10">
        <v>332435</v>
      </c>
      <c r="I5" s="13">
        <v>47092</v>
      </c>
      <c r="J5" s="14">
        <v>9600.7999999999993</v>
      </c>
      <c r="K5" s="15">
        <v>150544</v>
      </c>
      <c r="L5" s="10">
        <v>1576</v>
      </c>
      <c r="M5" s="16">
        <v>2296574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55885</v>
      </c>
      <c r="E6" s="11">
        <f>'16'!E5</f>
        <v>166291</v>
      </c>
      <c r="F6" s="12">
        <f>'16'!F5</f>
        <v>4268</v>
      </c>
      <c r="G6" s="13">
        <f>'16'!G5</f>
        <v>22563</v>
      </c>
      <c r="H6" s="10">
        <f>'16'!H5</f>
        <v>332201</v>
      </c>
      <c r="I6" s="13">
        <f>'16'!I5</f>
        <v>73737</v>
      </c>
      <c r="J6" s="14">
        <f>'16'!J5</f>
        <v>9597.9</v>
      </c>
      <c r="K6" s="15">
        <f>'16'!K5</f>
        <v>150499</v>
      </c>
      <c r="L6" s="10">
        <f>'16'!L5</f>
        <v>0</v>
      </c>
      <c r="M6" s="16">
        <f>'16'!M5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1737</v>
      </c>
      <c r="D7" s="4">
        <f t="shared" ref="D7:M7" si="0">D5-D6</f>
        <v>219</v>
      </c>
      <c r="E7" s="75">
        <f t="shared" si="0"/>
        <v>54</v>
      </c>
      <c r="F7" s="6">
        <f t="shared" si="0"/>
        <v>7</v>
      </c>
      <c r="G7" s="6">
        <f t="shared" si="0"/>
        <v>23</v>
      </c>
      <c r="H7" s="6">
        <f t="shared" si="0"/>
        <v>234</v>
      </c>
      <c r="I7" s="6">
        <f t="shared" si="0"/>
        <v>-26645</v>
      </c>
      <c r="J7" s="6">
        <f t="shared" si="0"/>
        <v>2.8999999999996362</v>
      </c>
      <c r="K7" s="6">
        <f t="shared" si="0"/>
        <v>45</v>
      </c>
      <c r="L7" s="6">
        <f t="shared" si="0"/>
        <v>1576</v>
      </c>
      <c r="M7" s="7">
        <f t="shared" si="0"/>
        <v>2296574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13471</v>
      </c>
      <c r="C8" s="66">
        <f>C3-C5</f>
        <v>0</v>
      </c>
      <c r="D8" s="4">
        <f>D7+E7</f>
        <v>273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66</v>
      </c>
      <c r="C10" s="66">
        <v>20</v>
      </c>
      <c r="D10" s="78">
        <f>B28-D8</f>
        <v>-273</v>
      </c>
      <c r="E10" s="77"/>
      <c r="F10" s="22"/>
      <c r="G10" s="22"/>
      <c r="H10" s="78">
        <f>(H9+H8)-H7</f>
        <v>-234</v>
      </c>
      <c r="I10" s="22"/>
      <c r="J10" s="22"/>
      <c r="K10" s="22"/>
      <c r="L10" s="22"/>
      <c r="M10" s="22">
        <f>(M9+M8)-M7</f>
        <v>-2296574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13471</v>
      </c>
      <c r="C11" s="67">
        <f>C7+C8</f>
        <v>1737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1737</v>
      </c>
      <c r="C12" s="119"/>
      <c r="D12" s="120">
        <f>B12+B13</f>
        <v>15208</v>
      </c>
      <c r="E12" s="120"/>
      <c r="I12">
        <f>D12-M11-B6</f>
        <v>15208</v>
      </c>
    </row>
    <row r="13" spans="1:18" ht="15.75" customHeight="1" thickBot="1" x14ac:dyDescent="0.4">
      <c r="A13" s="27" t="s">
        <v>49</v>
      </c>
      <c r="B13" s="119">
        <f>B8+C8</f>
        <v>13471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-1900</v>
      </c>
    </row>
    <row r="2" spans="1:18" ht="15.75" customHeight="1" thickBot="1" x14ac:dyDescent="0.4">
      <c r="A2" s="1" t="s">
        <v>0</v>
      </c>
      <c r="B2" s="68">
        <v>100</v>
      </c>
      <c r="C2" s="65">
        <v>1425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7076</v>
      </c>
      <c r="C3" s="66">
        <v>4209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'13'!C2+'14'!C2+'15'!C2+'16'!C2+'17'!C2+'18'!C2+2240-450</f>
        <v>18918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56279</v>
      </c>
      <c r="E5" s="11">
        <v>166406</v>
      </c>
      <c r="F5" s="12">
        <v>4656</v>
      </c>
      <c r="G5" s="13">
        <v>22727</v>
      </c>
      <c r="H5" s="10">
        <v>332477</v>
      </c>
      <c r="I5" s="13">
        <v>74136</v>
      </c>
      <c r="J5" s="14">
        <v>9603.2000000000007</v>
      </c>
      <c r="K5" s="15">
        <v>150578</v>
      </c>
      <c r="L5" s="10">
        <v>1578</v>
      </c>
      <c r="M5" s="16">
        <v>2296829</v>
      </c>
      <c r="N5" s="127" t="s">
        <v>67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56104</v>
      </c>
      <c r="E6" s="11">
        <f>'17'!E5</f>
        <v>166345</v>
      </c>
      <c r="F6" s="12">
        <f>'17'!F5</f>
        <v>4275</v>
      </c>
      <c r="G6" s="13">
        <f>'17'!G5</f>
        <v>22586</v>
      </c>
      <c r="H6" s="10">
        <f>'17'!H5</f>
        <v>332435</v>
      </c>
      <c r="I6" s="13">
        <f>'17'!I5</f>
        <v>47092</v>
      </c>
      <c r="J6" s="14">
        <f>'17'!J5</f>
        <v>9600.7999999999993</v>
      </c>
      <c r="K6" s="15">
        <f>'17'!K5</f>
        <v>150544</v>
      </c>
      <c r="L6" s="10">
        <f>'17'!L5</f>
        <v>1576</v>
      </c>
      <c r="M6" s="16">
        <f>'17'!M5</f>
        <v>2296574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100</v>
      </c>
      <c r="C7" s="74">
        <f>C2-C4</f>
        <v>1425</v>
      </c>
      <c r="D7" s="4">
        <f t="shared" ref="D7:M7" si="0">D5-D6</f>
        <v>175</v>
      </c>
      <c r="E7" s="75">
        <f t="shared" si="0"/>
        <v>61</v>
      </c>
      <c r="F7" s="6">
        <f t="shared" si="0"/>
        <v>381</v>
      </c>
      <c r="G7" s="6">
        <f t="shared" si="0"/>
        <v>141</v>
      </c>
      <c r="H7" s="6">
        <f t="shared" si="0"/>
        <v>42</v>
      </c>
      <c r="I7" s="6">
        <f t="shared" si="0"/>
        <v>27044</v>
      </c>
      <c r="J7" s="6">
        <f t="shared" si="0"/>
        <v>2.4000000000014552</v>
      </c>
      <c r="K7" s="6">
        <f t="shared" si="0"/>
        <v>34</v>
      </c>
      <c r="L7" s="6">
        <f t="shared" si="0"/>
        <v>2</v>
      </c>
      <c r="M7" s="7">
        <f t="shared" si="0"/>
        <v>255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7076</v>
      </c>
      <c r="C8" s="66">
        <f>C3-C5</f>
        <v>4209</v>
      </c>
      <c r="D8" s="4">
        <f>D7+E7</f>
        <v>236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21</v>
      </c>
      <c r="C10" s="66">
        <v>55</v>
      </c>
      <c r="D10" s="78">
        <f>B28-D8</f>
        <v>-236</v>
      </c>
      <c r="E10" s="77"/>
      <c r="F10" s="22"/>
      <c r="G10" s="22"/>
      <c r="H10" s="78">
        <f>(H9+H8)-H7</f>
        <v>-42</v>
      </c>
      <c r="I10" s="22"/>
      <c r="J10" s="22"/>
      <c r="K10" s="22"/>
      <c r="L10" s="22"/>
      <c r="M10" s="22">
        <f>(M9+M8)-M7</f>
        <v>-255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7176</v>
      </c>
      <c r="C11" s="67">
        <f>C7+C8</f>
        <v>5634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1525</v>
      </c>
      <c r="C12" s="119"/>
      <c r="D12" s="120">
        <f>B12+B13</f>
        <v>12810</v>
      </c>
      <c r="E12" s="120"/>
      <c r="I12">
        <f>D12-M11-B6</f>
        <v>12810</v>
      </c>
    </row>
    <row r="13" spans="1:18" ht="15.75" customHeight="1" thickBot="1" x14ac:dyDescent="0.4">
      <c r="A13" s="27" t="s">
        <v>49</v>
      </c>
      <c r="B13" s="119">
        <f>B8+C8</f>
        <v>11285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4046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8</v>
      </c>
      <c r="C3" s="66">
        <v>6090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'13'!C2+'14'!C2+'15'!C2+'16'!C2+'17'!C2+'18'!C2+2240-450</f>
        <v>18918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56474</v>
      </c>
      <c r="E5" s="11">
        <v>166410</v>
      </c>
      <c r="F5" s="12">
        <v>4822</v>
      </c>
      <c r="G5" s="13">
        <v>22775</v>
      </c>
      <c r="H5" s="10">
        <v>332519</v>
      </c>
      <c r="I5" s="13">
        <v>74169</v>
      </c>
      <c r="J5" s="14">
        <v>9606.2000000000007</v>
      </c>
      <c r="K5" s="15">
        <v>150619</v>
      </c>
      <c r="L5" s="10">
        <v>1580</v>
      </c>
      <c r="M5" s="16">
        <v>2297434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56279</v>
      </c>
      <c r="E6" s="11">
        <f>'18'!E5</f>
        <v>166406</v>
      </c>
      <c r="F6" s="12">
        <f>'18'!F5</f>
        <v>4656</v>
      </c>
      <c r="G6" s="13">
        <f>'18'!G5</f>
        <v>22727</v>
      </c>
      <c r="H6" s="10">
        <f>'18'!H5</f>
        <v>332477</v>
      </c>
      <c r="I6" s="13">
        <f>'18'!I5</f>
        <v>74136</v>
      </c>
      <c r="J6" s="14">
        <f>'18'!J5</f>
        <v>9603.2000000000007</v>
      </c>
      <c r="K6" s="15">
        <f>'18'!K5</f>
        <v>150578</v>
      </c>
      <c r="L6" s="10">
        <f>'18'!L5</f>
        <v>1578</v>
      </c>
      <c r="M6" s="16">
        <f>'18'!M5</f>
        <v>2296829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4046</v>
      </c>
      <c r="D7" s="4">
        <f t="shared" ref="D7:M7" si="0">D5-D6</f>
        <v>195</v>
      </c>
      <c r="E7" s="75">
        <f t="shared" si="0"/>
        <v>4</v>
      </c>
      <c r="F7" s="6">
        <f t="shared" si="0"/>
        <v>166</v>
      </c>
      <c r="G7" s="6">
        <f t="shared" si="0"/>
        <v>48</v>
      </c>
      <c r="H7" s="6">
        <f t="shared" si="0"/>
        <v>42</v>
      </c>
      <c r="I7" s="6">
        <f t="shared" si="0"/>
        <v>33</v>
      </c>
      <c r="J7" s="6">
        <f t="shared" si="0"/>
        <v>3</v>
      </c>
      <c r="K7" s="6">
        <f t="shared" si="0"/>
        <v>41</v>
      </c>
      <c r="L7" s="6">
        <f t="shared" si="0"/>
        <v>2</v>
      </c>
      <c r="M7" s="7">
        <f t="shared" si="0"/>
        <v>605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</v>
      </c>
      <c r="C8" s="66">
        <f>C3-C5</f>
        <v>6090</v>
      </c>
      <c r="D8" s="4">
        <f>D7+E7</f>
        <v>199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1</v>
      </c>
      <c r="C10" s="66">
        <v>72</v>
      </c>
      <c r="D10" s="78">
        <f>B28-D8</f>
        <v>-199</v>
      </c>
      <c r="E10" s="77"/>
      <c r="F10" s="22"/>
      <c r="G10" s="22"/>
      <c r="H10" s="78">
        <f>(H9+H8)-H7</f>
        <v>-42</v>
      </c>
      <c r="I10" s="22"/>
      <c r="J10" s="22"/>
      <c r="K10" s="22"/>
      <c r="L10" s="22"/>
      <c r="M10" s="22">
        <f>(M9+M8)-M7</f>
        <v>-605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</v>
      </c>
      <c r="C11" s="67">
        <f>C7+C8</f>
        <v>10136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4046</v>
      </c>
      <c r="C12" s="119"/>
      <c r="D12" s="120">
        <f>B12+B13</f>
        <v>10144</v>
      </c>
      <c r="E12" s="120"/>
      <c r="I12">
        <f>D12-M11-B6</f>
        <v>10144</v>
      </c>
    </row>
    <row r="13" spans="1:18" ht="15.75" customHeight="1" thickBot="1" x14ac:dyDescent="0.4">
      <c r="A13" s="27" t="s">
        <v>49</v>
      </c>
      <c r="B13" s="119">
        <f>B8+C8</f>
        <v>6098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1048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3720</v>
      </c>
      <c r="C3" s="66">
        <v>670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'13'!C2+'14'!C2+'15'!C2+'16'!C2+'17'!C2+'18'!C2+2240-450</f>
        <v>18918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21957</v>
      </c>
      <c r="E5" s="11">
        <v>109698</v>
      </c>
      <c r="F5" s="12">
        <v>4883</v>
      </c>
      <c r="G5" s="13">
        <v>22777</v>
      </c>
      <c r="H5" s="10">
        <v>332625</v>
      </c>
      <c r="I5" s="13">
        <v>74210</v>
      </c>
      <c r="J5" s="14">
        <v>9606.6</v>
      </c>
      <c r="K5" s="15">
        <v>150624</v>
      </c>
      <c r="L5" s="10">
        <v>1581</v>
      </c>
      <c r="M5" s="16">
        <v>2297739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56474</v>
      </c>
      <c r="E6" s="11">
        <f>'19'!E5</f>
        <v>166410</v>
      </c>
      <c r="F6" s="12">
        <f>'19'!F5</f>
        <v>4822</v>
      </c>
      <c r="G6" s="13">
        <f>'19'!G5</f>
        <v>22775</v>
      </c>
      <c r="H6" s="10">
        <f>'19'!H5</f>
        <v>332519</v>
      </c>
      <c r="I6" s="13">
        <f>'19'!I5</f>
        <v>74169</v>
      </c>
      <c r="J6" s="14">
        <f>'19'!J5</f>
        <v>9606.2000000000007</v>
      </c>
      <c r="K6" s="15">
        <f>'19'!K5</f>
        <v>150619</v>
      </c>
      <c r="L6" s="10">
        <f>'19'!L5</f>
        <v>1580</v>
      </c>
      <c r="M6" s="16">
        <f>'19'!M5</f>
        <v>2297434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1048</v>
      </c>
      <c r="D7" s="4">
        <f t="shared" ref="D7:M7" si="0">D5-D6</f>
        <v>-34517</v>
      </c>
      <c r="E7" s="75">
        <f t="shared" si="0"/>
        <v>-56712</v>
      </c>
      <c r="F7" s="6">
        <f t="shared" si="0"/>
        <v>61</v>
      </c>
      <c r="G7" s="6">
        <f t="shared" si="0"/>
        <v>2</v>
      </c>
      <c r="H7" s="6">
        <f t="shared" si="0"/>
        <v>106</v>
      </c>
      <c r="I7" s="6">
        <f t="shared" si="0"/>
        <v>41</v>
      </c>
      <c r="J7" s="6">
        <f t="shared" si="0"/>
        <v>0.3999999999996362</v>
      </c>
      <c r="K7" s="6">
        <f t="shared" si="0"/>
        <v>5</v>
      </c>
      <c r="L7" s="6">
        <f t="shared" si="0"/>
        <v>1</v>
      </c>
      <c r="M7" s="7">
        <f t="shared" si="0"/>
        <v>305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3720</v>
      </c>
      <c r="C8" s="66">
        <f>C3-C5</f>
        <v>670</v>
      </c>
      <c r="D8" s="4">
        <f>D7+E7</f>
        <v>-91229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21</v>
      </c>
      <c r="C10" s="66">
        <v>10</v>
      </c>
      <c r="D10" s="78">
        <f>B28-D8</f>
        <v>91229</v>
      </c>
      <c r="E10" s="77"/>
      <c r="F10" s="22"/>
      <c r="G10" s="22"/>
      <c r="H10" s="78">
        <f>(H9+H8)-H7</f>
        <v>-106</v>
      </c>
      <c r="I10" s="22"/>
      <c r="J10" s="22"/>
      <c r="K10" s="22"/>
      <c r="L10" s="22"/>
      <c r="M10" s="22">
        <f>(M9+M8)-M7</f>
        <v>-305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3720</v>
      </c>
      <c r="C11" s="67">
        <f>C7+C8</f>
        <v>1718</v>
      </c>
      <c r="D11" s="24">
        <f>C10+B10</f>
        <v>31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1048</v>
      </c>
      <c r="C12" s="119"/>
      <c r="D12" s="120">
        <f>B12+B13</f>
        <v>5438</v>
      </c>
      <c r="E12" s="120"/>
      <c r="I12">
        <f>D12-M11-B6</f>
        <v>5438</v>
      </c>
    </row>
    <row r="13" spans="1:18" ht="15.75" customHeight="1" thickBot="1" x14ac:dyDescent="0.4">
      <c r="A13" s="27" t="s">
        <v>49</v>
      </c>
      <c r="B13" s="119">
        <f>B8+C8</f>
        <v>4390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-1886</v>
      </c>
    </row>
    <row r="2" spans="1:18" ht="15.75" customHeight="1" thickBot="1" x14ac:dyDescent="0.4">
      <c r="A2" s="1" t="s">
        <v>0</v>
      </c>
      <c r="B2" s="68">
        <v>114</v>
      </c>
      <c r="C2" s="65">
        <v>823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3794</v>
      </c>
      <c r="C3" s="66">
        <v>585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'13'!C2+'14'!C2+'15'!C2+'16'!C2+'17'!C2+'18'!C2+2240-450</f>
        <v>18918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21957</v>
      </c>
      <c r="E5" s="11">
        <v>109782</v>
      </c>
      <c r="F5" s="12">
        <v>4883</v>
      </c>
      <c r="G5" s="13">
        <v>22821</v>
      </c>
      <c r="H5" s="10">
        <v>332645</v>
      </c>
      <c r="I5" s="13">
        <v>74297</v>
      </c>
      <c r="J5" s="14">
        <v>9610.2000000000007</v>
      </c>
      <c r="K5" s="15">
        <v>150682</v>
      </c>
      <c r="L5" s="10">
        <v>1581</v>
      </c>
      <c r="M5" s="16">
        <v>2297739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21957</v>
      </c>
      <c r="E6" s="11">
        <f>'20'!E5</f>
        <v>109698</v>
      </c>
      <c r="F6" s="12">
        <f>'20'!F5</f>
        <v>4883</v>
      </c>
      <c r="G6" s="13">
        <f>'19'!G5</f>
        <v>22775</v>
      </c>
      <c r="H6" s="10">
        <f>'20'!H5</f>
        <v>332625</v>
      </c>
      <c r="I6" s="13">
        <f>'20'!I5</f>
        <v>74210</v>
      </c>
      <c r="J6" s="14">
        <f>'20'!J5</f>
        <v>9606.6</v>
      </c>
      <c r="K6" s="15">
        <f>'20'!K5</f>
        <v>150624</v>
      </c>
      <c r="L6" s="10">
        <f>'20'!L5</f>
        <v>1581</v>
      </c>
      <c r="M6" s="16">
        <f>'20'!M5</f>
        <v>2297739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114</v>
      </c>
      <c r="C7" s="74">
        <f>C2-C4</f>
        <v>823</v>
      </c>
      <c r="D7" s="4">
        <f t="shared" ref="D7:M7" si="0">D5-D6</f>
        <v>0</v>
      </c>
      <c r="E7" s="75">
        <f t="shared" si="0"/>
        <v>84</v>
      </c>
      <c r="F7" s="6">
        <f t="shared" si="0"/>
        <v>0</v>
      </c>
      <c r="G7" s="6">
        <f t="shared" si="0"/>
        <v>46</v>
      </c>
      <c r="H7" s="6">
        <f t="shared" si="0"/>
        <v>20</v>
      </c>
      <c r="I7" s="6">
        <f t="shared" si="0"/>
        <v>87</v>
      </c>
      <c r="J7" s="6">
        <f t="shared" si="0"/>
        <v>3.6000000000003638</v>
      </c>
      <c r="K7" s="6">
        <f t="shared" si="0"/>
        <v>58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3794</v>
      </c>
      <c r="C8" s="66">
        <f>C3-C5</f>
        <v>585</v>
      </c>
      <c r="D8" s="4">
        <f>D7+E7</f>
        <v>84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19</v>
      </c>
      <c r="C10" s="66">
        <v>8</v>
      </c>
      <c r="D10" s="78">
        <f>B28-D8</f>
        <v>-84</v>
      </c>
      <c r="E10" s="77"/>
      <c r="F10" s="22"/>
      <c r="G10" s="22"/>
      <c r="H10" s="78">
        <f>(H9+H8)-H7</f>
        <v>-20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3908</v>
      </c>
      <c r="C11" s="67">
        <f>C7+C8</f>
        <v>1408</v>
      </c>
      <c r="D11" s="24">
        <f>C10+B10</f>
        <v>27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937</v>
      </c>
      <c r="C12" s="119"/>
      <c r="D12" s="120">
        <f>B12+B13</f>
        <v>5316</v>
      </c>
      <c r="E12" s="120"/>
      <c r="I12">
        <f>D12-M11-B6</f>
        <v>5316</v>
      </c>
    </row>
    <row r="13" spans="1:18" ht="15.75" customHeight="1" thickBot="1" x14ac:dyDescent="0.4">
      <c r="A13" s="27" t="s">
        <v>49</v>
      </c>
      <c r="B13" s="119">
        <f>B8+C8</f>
        <v>4379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2050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6614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O3">
        <f>'13'!C2+'14'!C2+'15'!C2+'16'!C2+'17'!C2+'18'!C2+2240-450</f>
        <v>18918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21957</v>
      </c>
      <c r="E6" s="11">
        <f>'21'!E5</f>
        <v>109782</v>
      </c>
      <c r="F6" s="12">
        <f>'21'!F5</f>
        <v>4883</v>
      </c>
      <c r="G6" s="13">
        <f>'21'!G5</f>
        <v>22821</v>
      </c>
      <c r="H6" s="10">
        <f>'21'!H5</f>
        <v>332645</v>
      </c>
      <c r="I6" s="13">
        <f>'21'!I5</f>
        <v>74297</v>
      </c>
      <c r="J6" s="14">
        <f>'21'!J5</f>
        <v>9610.2000000000007</v>
      </c>
      <c r="K6" s="15">
        <f>'21'!K5</f>
        <v>150682</v>
      </c>
      <c r="L6" s="10">
        <f>'21'!L5</f>
        <v>1581</v>
      </c>
      <c r="M6" s="16">
        <f>'21'!M5</f>
        <v>2297739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2050</v>
      </c>
      <c r="D7" s="4">
        <f t="shared" ref="D7:M7" si="0">D5-D6</f>
        <v>-21957</v>
      </c>
      <c r="E7" s="75">
        <f t="shared" si="0"/>
        <v>-109782</v>
      </c>
      <c r="F7" s="6">
        <f t="shared" si="0"/>
        <v>-4883</v>
      </c>
      <c r="G7" s="6">
        <f t="shared" si="0"/>
        <v>-22821</v>
      </c>
      <c r="H7" s="6">
        <f t="shared" si="0"/>
        <v>-332645</v>
      </c>
      <c r="I7" s="6">
        <f t="shared" si="0"/>
        <v>-74297</v>
      </c>
      <c r="J7" s="6">
        <f t="shared" si="0"/>
        <v>-9610.2000000000007</v>
      </c>
      <c r="K7" s="6">
        <f t="shared" si="0"/>
        <v>-150682</v>
      </c>
      <c r="L7" s="6">
        <f t="shared" si="0"/>
        <v>-1581</v>
      </c>
      <c r="M7" s="7">
        <f t="shared" si="0"/>
        <v>-2297739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6614</v>
      </c>
      <c r="D8" s="4">
        <f>D7+E7</f>
        <v>-131739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64</v>
      </c>
      <c r="D10" s="78">
        <f>B28-D8</f>
        <v>131739</v>
      </c>
      <c r="E10" s="77"/>
      <c r="F10" s="22"/>
      <c r="G10" s="22"/>
      <c r="H10" s="78">
        <f>(H9+H8)-H7</f>
        <v>332645</v>
      </c>
      <c r="I10" s="22"/>
      <c r="J10" s="22"/>
      <c r="K10" s="22"/>
      <c r="L10" s="22"/>
      <c r="M10" s="22">
        <f>(M9+M8)-M7</f>
        <v>2297739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8664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2050</v>
      </c>
      <c r="C12" s="119"/>
      <c r="D12" s="120">
        <f>B12+B13</f>
        <v>8664</v>
      </c>
      <c r="E12" s="120"/>
      <c r="I12">
        <f>D12-M11-B6</f>
        <v>8664</v>
      </c>
    </row>
    <row r="13" spans="1:18" ht="15.75" customHeight="1" thickBot="1" x14ac:dyDescent="0.4">
      <c r="A13" s="27" t="s">
        <v>49</v>
      </c>
      <c r="B13" s="119">
        <f>B8+C8</f>
        <v>6614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1900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15556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21957</v>
      </c>
      <c r="E5" s="11">
        <v>111252</v>
      </c>
      <c r="F5" s="12">
        <v>4900</v>
      </c>
      <c r="G5" s="13">
        <v>22870</v>
      </c>
      <c r="H5" s="10">
        <v>334647</v>
      </c>
      <c r="I5" s="13">
        <v>74340</v>
      </c>
      <c r="J5" s="14">
        <v>9743.6</v>
      </c>
      <c r="K5" s="15">
        <v>152797</v>
      </c>
      <c r="L5" s="10">
        <v>1587</v>
      </c>
      <c r="M5" s="16">
        <v>2300437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0</v>
      </c>
      <c r="E6" s="11">
        <f>'22'!E5</f>
        <v>0</v>
      </c>
      <c r="F6" s="12">
        <f>'22'!F5</f>
        <v>0</v>
      </c>
      <c r="G6" s="13">
        <f>'22'!G5</f>
        <v>0</v>
      </c>
      <c r="H6" s="10">
        <f>'22'!H5</f>
        <v>0</v>
      </c>
      <c r="I6" s="13">
        <f>'22'!I5</f>
        <v>0</v>
      </c>
      <c r="J6" s="14">
        <f>'22'!J5</f>
        <v>0</v>
      </c>
      <c r="K6" s="15">
        <f>'22'!K5</f>
        <v>0</v>
      </c>
      <c r="L6" s="10">
        <f>'22'!L5</f>
        <v>0</v>
      </c>
      <c r="M6" s="16">
        <f>'22'!M5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1900</v>
      </c>
      <c r="D7" s="4">
        <f t="shared" ref="D7:M7" si="0">D5-D6</f>
        <v>21957</v>
      </c>
      <c r="E7" s="75">
        <f t="shared" si="0"/>
        <v>111252</v>
      </c>
      <c r="F7" s="6">
        <f t="shared" si="0"/>
        <v>4900</v>
      </c>
      <c r="G7" s="6">
        <f t="shared" si="0"/>
        <v>22870</v>
      </c>
      <c r="H7" s="6">
        <f t="shared" si="0"/>
        <v>334647</v>
      </c>
      <c r="I7" s="6">
        <f t="shared" si="0"/>
        <v>74340</v>
      </c>
      <c r="J7" s="6">
        <f t="shared" si="0"/>
        <v>9743.6</v>
      </c>
      <c r="K7" s="6">
        <f t="shared" si="0"/>
        <v>152797</v>
      </c>
      <c r="L7" s="6">
        <f t="shared" si="0"/>
        <v>1587</v>
      </c>
      <c r="M7" s="7">
        <f t="shared" si="0"/>
        <v>2300437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15556</v>
      </c>
      <c r="D8" s="4">
        <f>D7+E7</f>
        <v>133209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72</v>
      </c>
      <c r="D10" s="78">
        <f>B28-D8</f>
        <v>-133209</v>
      </c>
      <c r="E10" s="77"/>
      <c r="F10" s="22"/>
      <c r="G10" s="22"/>
      <c r="H10" s="78">
        <f>(H9+H8)-H7</f>
        <v>-334647</v>
      </c>
      <c r="I10" s="22"/>
      <c r="J10" s="22"/>
      <c r="K10" s="22"/>
      <c r="L10" s="22"/>
      <c r="M10" s="22">
        <f>(M9+M8)-M7</f>
        <v>-2300437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17456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1900</v>
      </c>
      <c r="C12" s="119"/>
      <c r="D12" s="120">
        <f>B12+B13</f>
        <v>17456</v>
      </c>
      <c r="E12" s="120"/>
      <c r="I12">
        <f>D12-M11-B6</f>
        <v>17456</v>
      </c>
    </row>
    <row r="13" spans="1:18" ht="15.75" customHeight="1" thickBot="1" x14ac:dyDescent="0.4">
      <c r="A13" s="27" t="s">
        <v>49</v>
      </c>
      <c r="B13" s="119">
        <f>B8+C8</f>
        <v>15556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-1715</v>
      </c>
    </row>
    <row r="2" spans="1:18" ht="15.75" customHeight="1" thickBot="1" x14ac:dyDescent="0.4">
      <c r="A2" s="1" t="s">
        <v>0</v>
      </c>
      <c r="B2" s="68">
        <v>285</v>
      </c>
      <c r="C2" s="65">
        <v>4936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11911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399</v>
      </c>
    </row>
    <row r="5" spans="1:18" ht="15.75" customHeight="1" x14ac:dyDescent="0.35">
      <c r="A5" s="1" t="s">
        <v>13</v>
      </c>
      <c r="B5" s="69"/>
      <c r="C5" s="66"/>
      <c r="D5" s="10">
        <v>21957</v>
      </c>
      <c r="E5" s="11">
        <v>111598</v>
      </c>
      <c r="F5" s="12">
        <v>4901</v>
      </c>
      <c r="G5" s="13">
        <v>22989</v>
      </c>
      <c r="H5" s="10">
        <v>335382</v>
      </c>
      <c r="I5" s="13">
        <v>74478</v>
      </c>
      <c r="J5" s="14">
        <v>9816.7000000000007</v>
      </c>
      <c r="K5" s="15">
        <v>153958</v>
      </c>
      <c r="L5" s="10">
        <v>1589</v>
      </c>
      <c r="M5" s="16">
        <v>2300992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21957</v>
      </c>
      <c r="E6" s="11">
        <f>'23'!E5</f>
        <v>111252</v>
      </c>
      <c r="F6" s="12">
        <f>'23'!F5</f>
        <v>4900</v>
      </c>
      <c r="G6" s="13">
        <f>'23'!G5</f>
        <v>22870</v>
      </c>
      <c r="H6" s="10">
        <f>'23'!H5</f>
        <v>334647</v>
      </c>
      <c r="I6" s="13">
        <f>'23'!I5</f>
        <v>74340</v>
      </c>
      <c r="J6" s="14">
        <f>'23'!J5</f>
        <v>9743.6</v>
      </c>
      <c r="K6" s="15">
        <f>'23'!K5</f>
        <v>152797</v>
      </c>
      <c r="L6" s="10">
        <f>'23'!L5</f>
        <v>1587</v>
      </c>
      <c r="M6" s="16">
        <f>'23'!M5</f>
        <v>2300437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285</v>
      </c>
      <c r="C7" s="74">
        <f>C2-C4</f>
        <v>4936</v>
      </c>
      <c r="D7" s="4">
        <f t="shared" ref="D7:M7" si="0">D5-D6</f>
        <v>0</v>
      </c>
      <c r="E7" s="75">
        <f t="shared" si="0"/>
        <v>346</v>
      </c>
      <c r="F7" s="6">
        <f t="shared" si="0"/>
        <v>1</v>
      </c>
      <c r="G7" s="6">
        <f t="shared" si="0"/>
        <v>119</v>
      </c>
      <c r="H7" s="6">
        <f t="shared" si="0"/>
        <v>735</v>
      </c>
      <c r="I7" s="6">
        <f t="shared" si="0"/>
        <v>138</v>
      </c>
      <c r="J7" s="6">
        <f t="shared" si="0"/>
        <v>73.100000000000364</v>
      </c>
      <c r="K7" s="6">
        <f t="shared" si="0"/>
        <v>1161</v>
      </c>
      <c r="L7" s="6">
        <f t="shared" si="0"/>
        <v>2</v>
      </c>
      <c r="M7" s="7">
        <f t="shared" si="0"/>
        <v>555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11911</v>
      </c>
      <c r="D8" s="4">
        <f>D7+E7</f>
        <v>346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1</v>
      </c>
      <c r="C10" s="66">
        <v>84</v>
      </c>
      <c r="D10" s="78">
        <f>B28-D8</f>
        <v>-346</v>
      </c>
      <c r="E10" s="77"/>
      <c r="F10" s="22"/>
      <c r="G10" s="22"/>
      <c r="H10" s="78">
        <f>(H9+H8)-H7</f>
        <v>-735</v>
      </c>
      <c r="I10" s="22"/>
      <c r="J10" s="22"/>
      <c r="K10" s="22"/>
      <c r="L10" s="22"/>
      <c r="M10" s="22">
        <f>(M9+M8)-M7</f>
        <v>-555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285</v>
      </c>
      <c r="C11" s="67">
        <f>C7+C8</f>
        <v>16847</v>
      </c>
      <c r="D11" s="24">
        <f>C10+B10</f>
        <v>85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5221</v>
      </c>
      <c r="C12" s="119"/>
      <c r="D12" s="120">
        <f>B12+B13</f>
        <v>17132</v>
      </c>
      <c r="E12" s="120"/>
      <c r="I12">
        <f>D12-M11-B6</f>
        <v>17132</v>
      </c>
    </row>
    <row r="13" spans="1:18" ht="15.75" customHeight="1" thickBot="1" x14ac:dyDescent="0.4">
      <c r="A13" s="27" t="s">
        <v>49</v>
      </c>
      <c r="B13" s="119">
        <f>B8+C8</f>
        <v>11911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-2228</v>
      </c>
    </row>
    <row r="2" spans="1:18" ht="15.75" customHeight="1" thickBot="1" x14ac:dyDescent="0.4">
      <c r="A2" s="1" t="s">
        <v>0</v>
      </c>
      <c r="B2" s="68"/>
      <c r="C2" s="65">
        <v>1205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9455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21957</v>
      </c>
      <c r="E6" s="11">
        <f>'24'!E5</f>
        <v>111598</v>
      </c>
      <c r="F6" s="12">
        <f>'24'!F5</f>
        <v>4901</v>
      </c>
      <c r="G6" s="13">
        <f>'24'!G5</f>
        <v>22989</v>
      </c>
      <c r="H6" s="10">
        <f>'24'!H5</f>
        <v>335382</v>
      </c>
      <c r="I6" s="13">
        <f>'24'!I5</f>
        <v>74478</v>
      </c>
      <c r="J6" s="14">
        <f>'24'!J5</f>
        <v>9816.7000000000007</v>
      </c>
      <c r="K6" s="15">
        <f>'24'!K5</f>
        <v>153958</v>
      </c>
      <c r="L6" s="10">
        <f>'24'!L5</f>
        <v>1589</v>
      </c>
      <c r="M6" s="16">
        <f>'24'!M5</f>
        <v>2300992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1205</v>
      </c>
      <c r="D7" s="4">
        <f t="shared" ref="D7:M7" si="0">D5-D6</f>
        <v>-21957</v>
      </c>
      <c r="E7" s="75">
        <f t="shared" si="0"/>
        <v>-111598</v>
      </c>
      <c r="F7" s="6">
        <f t="shared" si="0"/>
        <v>-4901</v>
      </c>
      <c r="G7" s="6">
        <f t="shared" si="0"/>
        <v>-22989</v>
      </c>
      <c r="H7" s="6">
        <f t="shared" si="0"/>
        <v>-335382</v>
      </c>
      <c r="I7" s="6">
        <f t="shared" si="0"/>
        <v>-74478</v>
      </c>
      <c r="J7" s="6">
        <f t="shared" si="0"/>
        <v>-9816.7000000000007</v>
      </c>
      <c r="K7" s="6">
        <f t="shared" si="0"/>
        <v>-153958</v>
      </c>
      <c r="L7" s="6">
        <f t="shared" si="0"/>
        <v>-1589</v>
      </c>
      <c r="M7" s="7">
        <f t="shared" si="0"/>
        <v>-2300992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9455</v>
      </c>
      <c r="D8" s="4">
        <f>D7+E7</f>
        <v>-133555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55</v>
      </c>
      <c r="D10" s="78">
        <f>B28-D8</f>
        <v>133555</v>
      </c>
      <c r="E10" s="77"/>
      <c r="F10" s="22"/>
      <c r="G10" s="22"/>
      <c r="H10" s="78">
        <f>(H9+H8)-H7</f>
        <v>335382</v>
      </c>
      <c r="I10" s="22"/>
      <c r="J10" s="22"/>
      <c r="K10" s="22"/>
      <c r="L10" s="22"/>
      <c r="M10" s="22">
        <f>(M9+M8)-M7</f>
        <v>2300992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10660</v>
      </c>
      <c r="D11" s="24">
        <f>C10+B10</f>
        <v>55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1205</v>
      </c>
      <c r="C12" s="119"/>
      <c r="D12" s="120">
        <f>B12+B13</f>
        <v>10660</v>
      </c>
      <c r="E12" s="120"/>
      <c r="I12">
        <f>D12-M11-B6</f>
        <v>10660</v>
      </c>
    </row>
    <row r="13" spans="1:18" ht="15.75" customHeight="1" thickBot="1" x14ac:dyDescent="0.4">
      <c r="A13" s="27" t="s">
        <v>49</v>
      </c>
      <c r="B13" s="119">
        <f>B8+C8</f>
        <v>9455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5" sqref="J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696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3050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21957</v>
      </c>
      <c r="E5" s="11">
        <v>117516</v>
      </c>
      <c r="F5" s="12">
        <v>4901</v>
      </c>
      <c r="G5" s="13">
        <v>23011</v>
      </c>
      <c r="H5" s="10">
        <v>335827</v>
      </c>
      <c r="I5" s="13">
        <v>74599</v>
      </c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0</v>
      </c>
      <c r="E6" s="11">
        <f>'25'!E5</f>
        <v>0</v>
      </c>
      <c r="F6" s="12">
        <f>'25'!F5</f>
        <v>0</v>
      </c>
      <c r="G6" s="13">
        <f>'25'!G5</f>
        <v>0</v>
      </c>
      <c r="H6" s="10">
        <f>'25'!H5</f>
        <v>0</v>
      </c>
      <c r="I6" s="13">
        <f>'25'!I5</f>
        <v>0</v>
      </c>
      <c r="J6" s="14">
        <f>'25'!J5</f>
        <v>0</v>
      </c>
      <c r="K6" s="15">
        <f>'25'!K5</f>
        <v>0</v>
      </c>
      <c r="L6" s="10">
        <f>'25'!L5</f>
        <v>0</v>
      </c>
      <c r="M6" s="16">
        <f>'25'!M5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696</v>
      </c>
      <c r="D7" s="4">
        <f t="shared" ref="D7:M7" si="0">D5-D6</f>
        <v>21957</v>
      </c>
      <c r="E7" s="75">
        <f t="shared" si="0"/>
        <v>117516</v>
      </c>
      <c r="F7" s="6">
        <f t="shared" si="0"/>
        <v>4901</v>
      </c>
      <c r="G7" s="6">
        <f t="shared" si="0"/>
        <v>23011</v>
      </c>
      <c r="H7" s="6">
        <f t="shared" si="0"/>
        <v>335827</v>
      </c>
      <c r="I7" s="6">
        <f t="shared" si="0"/>
        <v>74599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3050</v>
      </c>
      <c r="D8" s="4">
        <f>D7+E7</f>
        <v>139473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46</v>
      </c>
      <c r="D10" s="78">
        <f>B28-D8</f>
        <v>-139473</v>
      </c>
      <c r="E10" s="77"/>
      <c r="F10" s="22"/>
      <c r="G10" s="22"/>
      <c r="H10" s="78">
        <f>(H9+H8)-H7</f>
        <v>-335827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3746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696</v>
      </c>
      <c r="C12" s="119"/>
      <c r="D12" s="120">
        <f>B12+B13</f>
        <v>3746</v>
      </c>
      <c r="E12" s="120"/>
      <c r="I12">
        <f>D12-M11-B6</f>
        <v>3746</v>
      </c>
    </row>
    <row r="13" spans="1:18" ht="15.75" customHeight="1" thickBot="1" x14ac:dyDescent="0.4">
      <c r="A13" s="27" t="s">
        <v>49</v>
      </c>
      <c r="B13" s="119">
        <f>B8+C8</f>
        <v>3050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45" zoomScaleNormal="145" workbookViewId="0">
      <selection activeCell="C12" sqref="C12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17"/>
    </row>
    <row r="3" spans="1:6" x14ac:dyDescent="0.3">
      <c r="C3" s="118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09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277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3794</v>
      </c>
      <c r="C3" s="66">
        <v>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21970</v>
      </c>
      <c r="E5" s="11">
        <v>117648</v>
      </c>
      <c r="F5" s="12">
        <v>4901</v>
      </c>
      <c r="G5" s="13">
        <v>23032</v>
      </c>
      <c r="H5" s="10">
        <v>335828</v>
      </c>
      <c r="I5" s="13">
        <v>74651</v>
      </c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21957</v>
      </c>
      <c r="E6" s="11">
        <f>'26'!E5</f>
        <v>117516</v>
      </c>
      <c r="F6" s="12">
        <f>'26'!F5</f>
        <v>4901</v>
      </c>
      <c r="G6" s="13">
        <f>'26'!G5</f>
        <v>23011</v>
      </c>
      <c r="H6" s="10">
        <f>'26'!H5</f>
        <v>335827</v>
      </c>
      <c r="I6" s="13">
        <f>'26'!I5</f>
        <v>74599</v>
      </c>
      <c r="J6" s="14">
        <f>'26'!J5</f>
        <v>0</v>
      </c>
      <c r="K6" s="15">
        <f>'26'!K5</f>
        <v>0</v>
      </c>
      <c r="L6" s="10">
        <f>'26'!L5</f>
        <v>0</v>
      </c>
      <c r="M6" s="16">
        <f>'26'!M5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277</v>
      </c>
      <c r="D7" s="4">
        <f t="shared" ref="D7:M7" si="0">D5-D6</f>
        <v>13</v>
      </c>
      <c r="E7" s="75">
        <f t="shared" si="0"/>
        <v>132</v>
      </c>
      <c r="F7" s="6">
        <f t="shared" si="0"/>
        <v>0</v>
      </c>
      <c r="G7" s="6">
        <f t="shared" si="0"/>
        <v>21</v>
      </c>
      <c r="H7" s="6">
        <f t="shared" si="0"/>
        <v>1</v>
      </c>
      <c r="I7" s="6">
        <f t="shared" si="0"/>
        <v>52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3794</v>
      </c>
      <c r="C8" s="66">
        <f>C3-C5</f>
        <v>0</v>
      </c>
      <c r="D8" s="4">
        <f>D7+E7</f>
        <v>145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22</v>
      </c>
      <c r="C10" s="66">
        <v>6</v>
      </c>
      <c r="D10" s="78">
        <f>B28-D8</f>
        <v>-145</v>
      </c>
      <c r="E10" s="77"/>
      <c r="F10" s="22"/>
      <c r="G10" s="22"/>
      <c r="H10" s="78">
        <f>(H9+H8)-H7</f>
        <v>-1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3794</v>
      </c>
      <c r="C11" s="67">
        <f>C7+C8</f>
        <v>277</v>
      </c>
      <c r="D11" s="24">
        <f>C10+B10</f>
        <v>28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277</v>
      </c>
      <c r="C12" s="119"/>
      <c r="D12" s="120">
        <f>B12+B13</f>
        <v>4071</v>
      </c>
      <c r="E12" s="120"/>
      <c r="I12">
        <f>D12-M11-B6</f>
        <v>4071</v>
      </c>
    </row>
    <row r="13" spans="1:18" ht="15.75" customHeight="1" thickBot="1" x14ac:dyDescent="0.4">
      <c r="A13" s="27" t="s">
        <v>49</v>
      </c>
      <c r="B13" s="119">
        <f>B8+C8</f>
        <v>3794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1102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5261</v>
      </c>
      <c r="C3" s="66">
        <v>0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21971</v>
      </c>
      <c r="E5" s="11">
        <v>117749</v>
      </c>
      <c r="F5" s="12">
        <v>4902</v>
      </c>
      <c r="G5" s="13">
        <v>23112</v>
      </c>
      <c r="H5" s="10">
        <v>335861</v>
      </c>
      <c r="I5" s="13">
        <v>74717</v>
      </c>
      <c r="J5" s="14"/>
      <c r="K5" s="15"/>
      <c r="L5" s="10">
        <v>1592</v>
      </c>
      <c r="M5" s="16">
        <v>2301550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21970</v>
      </c>
      <c r="E6" s="11">
        <f>'27'!E5</f>
        <v>117648</v>
      </c>
      <c r="F6" s="12">
        <f>'27'!F5</f>
        <v>4901</v>
      </c>
      <c r="G6" s="13">
        <f>'27'!G5</f>
        <v>23032</v>
      </c>
      <c r="H6" s="10">
        <f>'27'!H5</f>
        <v>335828</v>
      </c>
      <c r="I6" s="13">
        <f>'27'!I5</f>
        <v>74651</v>
      </c>
      <c r="J6" s="14">
        <f>'27'!J5</f>
        <v>0</v>
      </c>
      <c r="K6" s="15">
        <f>'27'!K5</f>
        <v>0</v>
      </c>
      <c r="L6" s="10">
        <f>'27'!L5</f>
        <v>0</v>
      </c>
      <c r="M6" s="16">
        <f>'27'!M5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1102</v>
      </c>
      <c r="D7" s="4">
        <f t="shared" ref="D7:M7" si="0">D5-D6</f>
        <v>1</v>
      </c>
      <c r="E7" s="75">
        <f t="shared" si="0"/>
        <v>101</v>
      </c>
      <c r="F7" s="6">
        <f t="shared" si="0"/>
        <v>1</v>
      </c>
      <c r="G7" s="6">
        <f t="shared" si="0"/>
        <v>80</v>
      </c>
      <c r="H7" s="6">
        <f t="shared" si="0"/>
        <v>33</v>
      </c>
      <c r="I7" s="6">
        <f t="shared" si="0"/>
        <v>66</v>
      </c>
      <c r="J7" s="6">
        <f t="shared" si="0"/>
        <v>0</v>
      </c>
      <c r="K7" s="6">
        <f t="shared" si="0"/>
        <v>0</v>
      </c>
      <c r="L7" s="6">
        <f t="shared" si="0"/>
        <v>1592</v>
      </c>
      <c r="M7" s="7">
        <f t="shared" si="0"/>
        <v>2301550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5261</v>
      </c>
      <c r="C8" s="66">
        <f>C3-C5</f>
        <v>0</v>
      </c>
      <c r="D8" s="4">
        <f>D7+E7</f>
        <v>102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25</v>
      </c>
      <c r="C10" s="66">
        <v>10</v>
      </c>
      <c r="D10" s="78">
        <f>B28-D8</f>
        <v>-102</v>
      </c>
      <c r="E10" s="77"/>
      <c r="F10" s="22"/>
      <c r="G10" s="22"/>
      <c r="H10" s="78">
        <f>(H9+H8)-H7</f>
        <v>-33</v>
      </c>
      <c r="I10" s="22"/>
      <c r="J10" s="22"/>
      <c r="K10" s="22"/>
      <c r="L10" s="22"/>
      <c r="M10" s="22">
        <f>(M9+M8)-M7</f>
        <v>-2301550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5261</v>
      </c>
      <c r="C11" s="67">
        <f>C7+C8</f>
        <v>1102</v>
      </c>
      <c r="D11" s="24">
        <f>C10+B10</f>
        <v>35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1102</v>
      </c>
      <c r="C12" s="119"/>
      <c r="D12" s="120">
        <f>B12+B13</f>
        <v>6363</v>
      </c>
      <c r="E12" s="120"/>
      <c r="I12">
        <f>D12-M11-B6</f>
        <v>6363</v>
      </c>
    </row>
    <row r="13" spans="1:18" ht="15.75" customHeight="1" thickBot="1" x14ac:dyDescent="0.4">
      <c r="A13" s="27" t="s">
        <v>49</v>
      </c>
      <c r="B13" s="119">
        <f>B8+C8</f>
        <v>5261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6820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7395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21971</v>
      </c>
      <c r="E6" s="11">
        <f>'28'!E5</f>
        <v>117749</v>
      </c>
      <c r="F6" s="12">
        <f>'28'!F5</f>
        <v>4902</v>
      </c>
      <c r="G6" s="13">
        <f>'28'!G5</f>
        <v>23112</v>
      </c>
      <c r="H6" s="10">
        <f>'28'!H5</f>
        <v>335861</v>
      </c>
      <c r="I6" s="13">
        <f>'28'!I5</f>
        <v>74717</v>
      </c>
      <c r="J6" s="14">
        <f>'28'!J5</f>
        <v>0</v>
      </c>
      <c r="K6" s="15">
        <f>'28'!K5</f>
        <v>0</v>
      </c>
      <c r="L6" s="10">
        <f>'28'!L5</f>
        <v>1592</v>
      </c>
      <c r="M6" s="16">
        <f>'28'!M5</f>
        <v>2301550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6820</v>
      </c>
      <c r="D7" s="4">
        <f t="shared" ref="D7:M7" si="0">D5-D6</f>
        <v>-21971</v>
      </c>
      <c r="E7" s="75">
        <f t="shared" si="0"/>
        <v>-117749</v>
      </c>
      <c r="F7" s="6">
        <f t="shared" si="0"/>
        <v>-4902</v>
      </c>
      <c r="G7" s="6">
        <f t="shared" si="0"/>
        <v>-23112</v>
      </c>
      <c r="H7" s="6">
        <f t="shared" si="0"/>
        <v>-335861</v>
      </c>
      <c r="I7" s="6">
        <f t="shared" si="0"/>
        <v>-74717</v>
      </c>
      <c r="J7" s="6">
        <f t="shared" si="0"/>
        <v>0</v>
      </c>
      <c r="K7" s="6">
        <f t="shared" si="0"/>
        <v>0</v>
      </c>
      <c r="L7" s="6">
        <f t="shared" si="0"/>
        <v>-1592</v>
      </c>
      <c r="M7" s="7">
        <f t="shared" si="0"/>
        <v>-2301550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7395</v>
      </c>
      <c r="D8" s="4">
        <f>D7+E7</f>
        <v>-139720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61</v>
      </c>
      <c r="D10" s="78">
        <f>B28-D8</f>
        <v>139720</v>
      </c>
      <c r="E10" s="77"/>
      <c r="F10" s="22"/>
      <c r="G10" s="22"/>
      <c r="H10" s="78">
        <f>(H9+H8)-H7</f>
        <v>335861</v>
      </c>
      <c r="I10" s="22"/>
      <c r="J10" s="22"/>
      <c r="K10" s="22"/>
      <c r="L10" s="22"/>
      <c r="M10" s="22">
        <f>(M9+M8)-M7</f>
        <v>2301550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14215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6820</v>
      </c>
      <c r="C12" s="119"/>
      <c r="D12" s="120">
        <f>B12+B13</f>
        <v>14215</v>
      </c>
      <c r="E12" s="120"/>
      <c r="I12">
        <f>D12-M11-B6</f>
        <v>14215</v>
      </c>
    </row>
    <row r="13" spans="1:18" ht="15.75" customHeight="1" thickBot="1" x14ac:dyDescent="0.4">
      <c r="A13" s="27" t="s">
        <v>49</v>
      </c>
      <c r="B13" s="119">
        <f>B8+C8</f>
        <v>7395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1171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13673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223189</v>
      </c>
      <c r="E5" s="11">
        <v>118005</v>
      </c>
      <c r="F5" s="12">
        <v>4902</v>
      </c>
      <c r="G5" s="13">
        <v>23219</v>
      </c>
      <c r="H5" s="10">
        <v>336162</v>
      </c>
      <c r="I5" s="13">
        <v>74814</v>
      </c>
      <c r="J5" s="14">
        <v>9995.2999999999993</v>
      </c>
      <c r="K5" s="15">
        <v>156800</v>
      </c>
      <c r="L5" s="10">
        <v>1593</v>
      </c>
      <c r="M5" s="16">
        <v>2301674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0</v>
      </c>
      <c r="E6" s="11">
        <f>'29'!E5</f>
        <v>0</v>
      </c>
      <c r="F6" s="12">
        <f>'29'!F5</f>
        <v>0</v>
      </c>
      <c r="G6" s="13">
        <f>'29'!G5</f>
        <v>0</v>
      </c>
      <c r="H6" s="10">
        <f>'29'!H5</f>
        <v>0</v>
      </c>
      <c r="I6" s="13">
        <f>'29'!I5</f>
        <v>0</v>
      </c>
      <c r="J6" s="14">
        <f>'29'!J5</f>
        <v>0</v>
      </c>
      <c r="K6" s="15">
        <f>'29'!K5</f>
        <v>0</v>
      </c>
      <c r="L6" s="10">
        <f>'29'!L5</f>
        <v>0</v>
      </c>
      <c r="M6" s="16">
        <f>'29'!M5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1171</v>
      </c>
      <c r="D7" s="4">
        <f t="shared" ref="D7:M7" si="0">D5-D6</f>
        <v>223189</v>
      </c>
      <c r="E7" s="75">
        <f t="shared" si="0"/>
        <v>118005</v>
      </c>
      <c r="F7" s="6">
        <f t="shared" si="0"/>
        <v>4902</v>
      </c>
      <c r="G7" s="6">
        <f t="shared" si="0"/>
        <v>23219</v>
      </c>
      <c r="H7" s="6">
        <f t="shared" si="0"/>
        <v>336162</v>
      </c>
      <c r="I7" s="6">
        <f t="shared" si="0"/>
        <v>74814</v>
      </c>
      <c r="J7" s="6">
        <f t="shared" si="0"/>
        <v>9995.2999999999993</v>
      </c>
      <c r="K7" s="6">
        <f t="shared" si="0"/>
        <v>156800</v>
      </c>
      <c r="L7" s="6">
        <f t="shared" si="0"/>
        <v>1593</v>
      </c>
      <c r="M7" s="7">
        <f t="shared" si="0"/>
        <v>2301674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13673</v>
      </c>
      <c r="D8" s="4">
        <f>D7+E7</f>
        <v>341194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78</v>
      </c>
      <c r="D10" s="78">
        <f>B28-D8</f>
        <v>-341194</v>
      </c>
      <c r="E10" s="77"/>
      <c r="F10" s="22"/>
      <c r="G10" s="22"/>
      <c r="H10" s="78">
        <f>(H9+H8)-H7</f>
        <v>-336162</v>
      </c>
      <c r="I10" s="22"/>
      <c r="J10" s="22"/>
      <c r="K10" s="22"/>
      <c r="L10" s="22"/>
      <c r="M10" s="22">
        <f>(M9+M8)-M7</f>
        <v>-2301674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14844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1171</v>
      </c>
      <c r="C12" s="119"/>
      <c r="D12" s="120">
        <f>B12+B13</f>
        <v>14844</v>
      </c>
      <c r="E12" s="120"/>
      <c r="I12">
        <f>D12-M11-B6</f>
        <v>14844</v>
      </c>
    </row>
    <row r="13" spans="1:18" ht="15.75" customHeight="1" thickBot="1" x14ac:dyDescent="0.4">
      <c r="A13" s="27" t="s">
        <v>49</v>
      </c>
      <c r="B13" s="119">
        <f>B8+C8</f>
        <v>13673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1349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7528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N3" t="s">
        <v>53</v>
      </c>
      <c r="O3">
        <f>'20'!C2+'21'!C2+'22'!C2+'23'!C2</f>
        <v>5821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114</v>
      </c>
    </row>
    <row r="5" spans="1:18" ht="15.75" customHeight="1" x14ac:dyDescent="0.35">
      <c r="A5" s="1" t="s">
        <v>13</v>
      </c>
      <c r="B5" s="69"/>
      <c r="C5" s="66"/>
      <c r="D5" s="10">
        <v>22469</v>
      </c>
      <c r="E5" s="11">
        <v>118235</v>
      </c>
      <c r="F5" s="12">
        <v>4904</v>
      </c>
      <c r="G5" s="13">
        <v>23234</v>
      </c>
      <c r="H5" s="10">
        <v>336548</v>
      </c>
      <c r="I5" s="13">
        <v>74892</v>
      </c>
      <c r="J5" s="14">
        <v>10010.299999999999</v>
      </c>
      <c r="K5" s="15">
        <v>157037</v>
      </c>
      <c r="L5" s="10">
        <v>1597</v>
      </c>
      <c r="M5" s="16">
        <v>2302510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223189</v>
      </c>
      <c r="E6" s="11">
        <f>'30'!E5</f>
        <v>118005</v>
      </c>
      <c r="F6" s="12">
        <f>'30'!F5</f>
        <v>4902</v>
      </c>
      <c r="G6" s="13">
        <f>'30'!G5</f>
        <v>23219</v>
      </c>
      <c r="H6" s="10">
        <f>'30'!H5</f>
        <v>336162</v>
      </c>
      <c r="I6" s="13">
        <f>'30'!I5</f>
        <v>74814</v>
      </c>
      <c r="J6" s="14">
        <f>'30'!J5</f>
        <v>9995.2999999999993</v>
      </c>
      <c r="K6" s="15">
        <f>'30'!K5</f>
        <v>156800</v>
      </c>
      <c r="L6" s="10">
        <f>'30'!L5</f>
        <v>1593</v>
      </c>
      <c r="M6" s="16">
        <f>'30'!M5</f>
        <v>2301674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1349</v>
      </c>
      <c r="D7" s="4">
        <f t="shared" ref="D7:M7" si="0">D5-D6</f>
        <v>-200720</v>
      </c>
      <c r="E7" s="75">
        <f t="shared" si="0"/>
        <v>230</v>
      </c>
      <c r="F7" s="6">
        <f t="shared" si="0"/>
        <v>2</v>
      </c>
      <c r="G7" s="6">
        <f t="shared" si="0"/>
        <v>15</v>
      </c>
      <c r="H7" s="6">
        <f t="shared" si="0"/>
        <v>386</v>
      </c>
      <c r="I7" s="6">
        <f t="shared" si="0"/>
        <v>78</v>
      </c>
      <c r="J7" s="6">
        <f t="shared" si="0"/>
        <v>15</v>
      </c>
      <c r="K7" s="6">
        <f t="shared" si="0"/>
        <v>237</v>
      </c>
      <c r="L7" s="6">
        <f t="shared" si="0"/>
        <v>4</v>
      </c>
      <c r="M7" s="7">
        <f t="shared" si="0"/>
        <v>836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7528</v>
      </c>
      <c r="D8" s="4">
        <f>D7+E7</f>
        <v>-200490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68</v>
      </c>
      <c r="D10" s="78">
        <f>B28-D8</f>
        <v>200490</v>
      </c>
      <c r="E10" s="77"/>
      <c r="F10" s="22"/>
      <c r="G10" s="22"/>
      <c r="H10" s="78">
        <f>(H9+H8)-H7</f>
        <v>-386</v>
      </c>
      <c r="I10" s="22"/>
      <c r="J10" s="22"/>
      <c r="K10" s="22"/>
      <c r="L10" s="22"/>
      <c r="M10" s="22">
        <f>(M9+M8)-M7</f>
        <v>-836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8877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1349</v>
      </c>
      <c r="C12" s="119"/>
      <c r="D12" s="120">
        <f>B12+B13</f>
        <v>8877</v>
      </c>
      <c r="E12" s="120"/>
      <c r="I12">
        <f>D12-M11-B6</f>
        <v>8877</v>
      </c>
    </row>
    <row r="13" spans="1:18" ht="15.75" customHeight="1" thickBot="1" x14ac:dyDescent="0.4">
      <c r="A13" s="27" t="s">
        <v>49</v>
      </c>
      <c r="B13" s="119">
        <f>B8+C8</f>
        <v>7528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2802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8541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32" t="s">
        <v>15</v>
      </c>
      <c r="O6" s="133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2802</v>
      </c>
      <c r="D7" s="4">
        <f t="shared" ref="D7:M7" si="0">D5-D6</f>
        <v>-67674</v>
      </c>
      <c r="E7" s="75">
        <f t="shared" si="0"/>
        <v>-112076</v>
      </c>
      <c r="F7" s="6">
        <f t="shared" si="0"/>
        <v>-372</v>
      </c>
      <c r="G7" s="6">
        <f t="shared" si="0"/>
        <v>-1852</v>
      </c>
      <c r="H7" s="6">
        <f t="shared" si="0"/>
        <v>-35035</v>
      </c>
      <c r="I7" s="6">
        <f t="shared" si="0"/>
        <v>-4835</v>
      </c>
      <c r="J7" s="6">
        <f t="shared" si="0"/>
        <v>-25755</v>
      </c>
      <c r="K7" s="6">
        <f t="shared" si="0"/>
        <v>-1651.4</v>
      </c>
      <c r="L7" s="6">
        <f t="shared" si="0"/>
        <v>-2246</v>
      </c>
      <c r="M7" s="7">
        <f t="shared" si="0"/>
        <v>-531316</v>
      </c>
      <c r="N7" s="122" t="s">
        <v>17</v>
      </c>
      <c r="O7" s="123"/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8541</v>
      </c>
      <c r="D8" s="4">
        <f>D7+E7</f>
        <v>-179750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79</v>
      </c>
      <c r="D10" s="78">
        <f>B28-D8</f>
        <v>179750</v>
      </c>
      <c r="E10" s="77"/>
      <c r="F10" s="22"/>
      <c r="G10" s="22"/>
      <c r="H10" s="78">
        <f>(H9+H8)-H7</f>
        <v>35035</v>
      </c>
      <c r="I10" s="22"/>
      <c r="J10" s="22"/>
      <c r="K10" s="22"/>
      <c r="L10" s="22"/>
      <c r="M10" s="22">
        <f>(M9+M8)-M7</f>
        <v>531316</v>
      </c>
      <c r="N10" s="126" t="s">
        <v>23</v>
      </c>
      <c r="O10" s="126"/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11343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2802</v>
      </c>
      <c r="C12" s="119"/>
      <c r="D12" s="120">
        <f>B12+B13</f>
        <v>11343</v>
      </c>
      <c r="E12" s="120"/>
    </row>
    <row r="13" spans="1:18" ht="15.75" customHeight="1" thickBot="1" x14ac:dyDescent="0.4">
      <c r="A13" s="27" t="s">
        <v>49</v>
      </c>
      <c r="B13" s="119">
        <f>B8+C8</f>
        <v>8541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404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17026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20204</v>
      </c>
      <c r="E5" s="11">
        <v>104199</v>
      </c>
      <c r="F5" s="12">
        <v>3948</v>
      </c>
      <c r="G5" s="13">
        <v>20891</v>
      </c>
      <c r="H5" s="10">
        <v>330568</v>
      </c>
      <c r="I5" s="13">
        <v>72259</v>
      </c>
      <c r="J5" s="14">
        <v>9463</v>
      </c>
      <c r="K5" s="15">
        <v>148405</v>
      </c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0</v>
      </c>
      <c r="E6" s="11">
        <f>'01'!E5</f>
        <v>0</v>
      </c>
      <c r="F6" s="12">
        <f>'01'!F5</f>
        <v>0</v>
      </c>
      <c r="G6" s="13">
        <f>'01'!G5</f>
        <v>0</v>
      </c>
      <c r="H6" s="10">
        <f>'01'!H5</f>
        <v>0</v>
      </c>
      <c r="I6" s="13">
        <f>'01'!I5</f>
        <v>0</v>
      </c>
      <c r="J6" s="14">
        <f>'01'!J5</f>
        <v>0</v>
      </c>
      <c r="K6" s="15">
        <f>'01'!K5</f>
        <v>0</v>
      </c>
      <c r="L6" s="10">
        <f>'01'!L5</f>
        <v>0</v>
      </c>
      <c r="M6" s="16">
        <f>'01'!M5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404</v>
      </c>
      <c r="D7" s="4">
        <f t="shared" ref="D7:M7" si="0">D5-D6</f>
        <v>20204</v>
      </c>
      <c r="E7" s="75">
        <f t="shared" si="0"/>
        <v>104199</v>
      </c>
      <c r="F7" s="6">
        <f t="shared" si="0"/>
        <v>3948</v>
      </c>
      <c r="G7" s="6">
        <f t="shared" si="0"/>
        <v>20891</v>
      </c>
      <c r="H7" s="6">
        <f t="shared" si="0"/>
        <v>330568</v>
      </c>
      <c r="I7" s="6">
        <f t="shared" si="0"/>
        <v>72259</v>
      </c>
      <c r="J7" s="6">
        <f t="shared" si="0"/>
        <v>9463</v>
      </c>
      <c r="K7" s="6">
        <f t="shared" si="0"/>
        <v>148405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17026</v>
      </c>
      <c r="D8" s="4">
        <f>D7+E7</f>
        <v>124403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60</v>
      </c>
      <c r="D10" s="78">
        <f>B28-D8</f>
        <v>-124403</v>
      </c>
      <c r="E10" s="77"/>
      <c r="F10" s="22"/>
      <c r="G10" s="22"/>
      <c r="H10" s="78">
        <f>(H9+H8)-H7</f>
        <v>-330568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17430</v>
      </c>
      <c r="D11" s="24">
        <f>C10+B10</f>
        <v>60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404</v>
      </c>
      <c r="C12" s="119"/>
      <c r="D12" s="120">
        <f>B12+B13</f>
        <v>17430</v>
      </c>
      <c r="E12" s="120"/>
      <c r="I12">
        <f>D12-M11-B6</f>
        <v>17430</v>
      </c>
    </row>
    <row r="13" spans="1:18" ht="15.75" customHeight="1" thickBot="1" x14ac:dyDescent="0.4">
      <c r="A13" s="27" t="s">
        <v>49</v>
      </c>
      <c r="B13" s="119">
        <f>B8+C8</f>
        <v>17026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1728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1</v>
      </c>
      <c r="C3" s="66">
        <v>16966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20369</v>
      </c>
      <c r="E5" s="11">
        <v>104549</v>
      </c>
      <c r="F5" s="12">
        <v>3949</v>
      </c>
      <c r="G5" s="13">
        <v>20957</v>
      </c>
      <c r="H5" s="10">
        <v>330784</v>
      </c>
      <c r="I5" s="13">
        <v>73375</v>
      </c>
      <c r="J5" s="14">
        <v>9491.2000000000007</v>
      </c>
      <c r="K5" s="15">
        <v>148845</v>
      </c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20204</v>
      </c>
      <c r="E6" s="11">
        <f>'02'!E5</f>
        <v>104199</v>
      </c>
      <c r="F6" s="12">
        <f>'02'!F5</f>
        <v>3948</v>
      </c>
      <c r="G6" s="13">
        <f>'02'!G5</f>
        <v>20891</v>
      </c>
      <c r="H6" s="10">
        <f>'02'!H5</f>
        <v>330568</v>
      </c>
      <c r="I6" s="13">
        <f>'02'!I5</f>
        <v>72259</v>
      </c>
      <c r="J6" s="14">
        <f>'02'!J5</f>
        <v>9463</v>
      </c>
      <c r="K6" s="15">
        <f>'02'!K5</f>
        <v>148405</v>
      </c>
      <c r="L6" s="10">
        <f>'02'!L5</f>
        <v>0</v>
      </c>
      <c r="M6" s="16">
        <f>'02'!M5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1728</v>
      </c>
      <c r="D7" s="4">
        <f t="shared" ref="D7:M7" si="0">D5-D6</f>
        <v>165</v>
      </c>
      <c r="E7" s="75">
        <f t="shared" si="0"/>
        <v>350</v>
      </c>
      <c r="F7" s="6">
        <f t="shared" si="0"/>
        <v>1</v>
      </c>
      <c r="G7" s="6">
        <f t="shared" si="0"/>
        <v>66</v>
      </c>
      <c r="H7" s="6">
        <f t="shared" si="0"/>
        <v>216</v>
      </c>
      <c r="I7" s="6">
        <f t="shared" si="0"/>
        <v>1116</v>
      </c>
      <c r="J7" s="6">
        <f t="shared" si="0"/>
        <v>28.200000000000728</v>
      </c>
      <c r="K7" s="6">
        <f t="shared" si="0"/>
        <v>440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</v>
      </c>
      <c r="C8" s="66">
        <f>C3-C5</f>
        <v>16966</v>
      </c>
      <c r="D8" s="4">
        <f>D7+E7</f>
        <v>515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1</v>
      </c>
      <c r="C10" s="66">
        <v>52</v>
      </c>
      <c r="D10" s="78">
        <f>B28-D8</f>
        <v>-515</v>
      </c>
      <c r="E10" s="77"/>
      <c r="F10" s="22"/>
      <c r="G10" s="22"/>
      <c r="H10" s="78">
        <f>(H9+H8)-H7</f>
        <v>-216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</v>
      </c>
      <c r="C11" s="67">
        <f>C7+C8</f>
        <v>18694</v>
      </c>
      <c r="D11" s="24">
        <f>C10+B10</f>
        <v>53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1728</v>
      </c>
      <c r="C12" s="119"/>
      <c r="D12" s="120">
        <f>B12+B13</f>
        <v>18695</v>
      </c>
      <c r="E12" s="120"/>
      <c r="I12">
        <f>D12-M11-B6</f>
        <v>18695</v>
      </c>
    </row>
    <row r="13" spans="1:18" ht="15.75" customHeight="1" thickBot="1" x14ac:dyDescent="0.4">
      <c r="A13" s="27" t="s">
        <v>49</v>
      </c>
      <c r="B13" s="119">
        <f>B8+C8</f>
        <v>16967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20" sqref="M20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170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5537</v>
      </c>
      <c r="C3" s="66">
        <v>4593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20369</v>
      </c>
      <c r="E6" s="11">
        <f>'03'!E5</f>
        <v>104549</v>
      </c>
      <c r="F6" s="12">
        <f>'03'!F5</f>
        <v>3949</v>
      </c>
      <c r="G6" s="13">
        <f>'03'!G5</f>
        <v>20957</v>
      </c>
      <c r="H6" s="10">
        <f>'03'!H5</f>
        <v>330784</v>
      </c>
      <c r="I6" s="13">
        <f>'03'!I5</f>
        <v>73375</v>
      </c>
      <c r="J6" s="14">
        <f>'03'!J5</f>
        <v>9491.2000000000007</v>
      </c>
      <c r="K6" s="15">
        <f>'03'!K5</f>
        <v>148845</v>
      </c>
      <c r="L6" s="10">
        <f>'03'!L5</f>
        <v>0</v>
      </c>
      <c r="M6" s="16">
        <f>'04'!M5</f>
        <v>0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170</v>
      </c>
      <c r="D7" s="4">
        <f t="shared" ref="D7:M7" si="0">D5-D6</f>
        <v>-20369</v>
      </c>
      <c r="E7" s="75">
        <f t="shared" si="0"/>
        <v>-104549</v>
      </c>
      <c r="F7" s="6">
        <f t="shared" si="0"/>
        <v>-3949</v>
      </c>
      <c r="G7" s="6">
        <f t="shared" si="0"/>
        <v>-20957</v>
      </c>
      <c r="H7" s="6">
        <f t="shared" si="0"/>
        <v>-330784</v>
      </c>
      <c r="I7" s="6">
        <f t="shared" si="0"/>
        <v>-73375</v>
      </c>
      <c r="J7" s="6">
        <f t="shared" si="0"/>
        <v>-9491.2000000000007</v>
      </c>
      <c r="K7" s="6">
        <f t="shared" si="0"/>
        <v>-148845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5537</v>
      </c>
      <c r="C8" s="66">
        <f>C3-C5</f>
        <v>4593</v>
      </c>
      <c r="D8" s="4">
        <f>D7+E7</f>
        <v>-124918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38</v>
      </c>
      <c r="D10" s="78">
        <f>B28-D8</f>
        <v>124918</v>
      </c>
      <c r="E10" s="77"/>
      <c r="F10" s="22"/>
      <c r="G10" s="22"/>
      <c r="H10" s="78">
        <f>(H9+H8)-H7</f>
        <v>330784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5537</v>
      </c>
      <c r="C11" s="67">
        <f>C7+C8</f>
        <v>4763</v>
      </c>
      <c r="D11" s="24">
        <f>C10+B10</f>
        <v>38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170</v>
      </c>
      <c r="C12" s="119"/>
      <c r="D12" s="120">
        <f>B12+B13</f>
        <v>10300</v>
      </c>
      <c r="E12" s="120"/>
      <c r="I12">
        <f>D12-M11-B6</f>
        <v>10300</v>
      </c>
    </row>
    <row r="13" spans="1:18" ht="15.75" customHeight="1" thickBot="1" x14ac:dyDescent="0.4">
      <c r="A13" s="27" t="s">
        <v>49</v>
      </c>
      <c r="B13" s="119">
        <f>B8+C8</f>
        <v>10130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1556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/>
      <c r="C3" s="66">
        <v>4651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20568</v>
      </c>
      <c r="E5" s="11">
        <v>105178</v>
      </c>
      <c r="F5" s="12">
        <v>3951</v>
      </c>
      <c r="G5" s="13">
        <v>21090</v>
      </c>
      <c r="H5" s="10">
        <v>330934</v>
      </c>
      <c r="I5" s="13">
        <v>73423</v>
      </c>
      <c r="J5" s="14"/>
      <c r="K5" s="15"/>
      <c r="L5" s="10">
        <v>1557</v>
      </c>
      <c r="M5" s="16">
        <v>2289589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0</v>
      </c>
      <c r="E6" s="11">
        <f>'04'!E5</f>
        <v>0</v>
      </c>
      <c r="F6" s="12">
        <f>'04'!F5</f>
        <v>0</v>
      </c>
      <c r="G6" s="13">
        <f>'04'!G5</f>
        <v>0</v>
      </c>
      <c r="H6" s="10">
        <f>'04'!H5</f>
        <v>0</v>
      </c>
      <c r="I6" s="13">
        <f>'04'!I5</f>
        <v>0</v>
      </c>
      <c r="J6" s="14">
        <f>'04'!J5</f>
        <v>0</v>
      </c>
      <c r="K6" s="15">
        <f>'04'!K5</f>
        <v>0</v>
      </c>
      <c r="L6" s="10">
        <f>'05'!L5</f>
        <v>1557</v>
      </c>
      <c r="M6" s="16">
        <f>'05'!M5</f>
        <v>2289589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1556</v>
      </c>
      <c r="D7" s="4">
        <f t="shared" ref="D7:M7" si="0">D5-D6</f>
        <v>20568</v>
      </c>
      <c r="E7" s="75">
        <f t="shared" si="0"/>
        <v>105178</v>
      </c>
      <c r="F7" s="6">
        <f t="shared" si="0"/>
        <v>3951</v>
      </c>
      <c r="G7" s="6">
        <f t="shared" si="0"/>
        <v>21090</v>
      </c>
      <c r="H7" s="6">
        <f t="shared" si="0"/>
        <v>330934</v>
      </c>
      <c r="I7" s="6">
        <f t="shared" si="0"/>
        <v>73423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4651</v>
      </c>
      <c r="D8" s="4">
        <f>D7+E7</f>
        <v>125746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/>
      <c r="C10" s="66">
        <v>38</v>
      </c>
      <c r="D10" s="78">
        <f>B28-D8</f>
        <v>-125746</v>
      </c>
      <c r="E10" s="77"/>
      <c r="F10" s="22"/>
      <c r="G10" s="22"/>
      <c r="H10" s="78">
        <f>(H9+H8)-H7</f>
        <v>-330934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6207</v>
      </c>
      <c r="D11" s="24">
        <f>C10+B10</f>
        <v>38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1556</v>
      </c>
      <c r="C12" s="119"/>
      <c r="D12" s="120">
        <f>B12+B13</f>
        <v>6207</v>
      </c>
      <c r="E12" s="120"/>
      <c r="I12">
        <f>D12-M11-B6</f>
        <v>6207</v>
      </c>
    </row>
    <row r="13" spans="1:18" ht="15.75" customHeight="1" thickBot="1" x14ac:dyDescent="0.4">
      <c r="A13" s="27" t="s">
        <v>49</v>
      </c>
      <c r="B13" s="119">
        <f>B8+C8</f>
        <v>4651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1944</v>
      </c>
      <c r="D2" s="128" t="s">
        <v>1</v>
      </c>
      <c r="E2" s="128"/>
      <c r="F2" s="128"/>
      <c r="G2" s="128"/>
      <c r="H2" s="128"/>
      <c r="I2" s="128"/>
      <c r="J2" s="128"/>
      <c r="K2" s="128"/>
      <c r="L2" s="128"/>
      <c r="M2" s="129"/>
    </row>
    <row r="3" spans="1:18" ht="20.25" customHeight="1" x14ac:dyDescent="0.35">
      <c r="A3" s="1" t="s">
        <v>2</v>
      </c>
      <c r="B3" s="69">
        <v>3601</v>
      </c>
      <c r="C3" s="66">
        <v>197</v>
      </c>
      <c r="D3" s="134" t="s">
        <v>68</v>
      </c>
      <c r="E3" s="135"/>
      <c r="F3" s="136" t="s">
        <v>69</v>
      </c>
      <c r="G3" s="137"/>
      <c r="H3" s="130" t="s">
        <v>3</v>
      </c>
      <c r="I3" s="131"/>
      <c r="J3" s="2" t="s">
        <v>4</v>
      </c>
      <c r="K3" s="3"/>
      <c r="L3" s="130" t="s">
        <v>66</v>
      </c>
      <c r="M3" s="131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20630</v>
      </c>
      <c r="E5" s="11">
        <v>105372</v>
      </c>
      <c r="F5" s="12">
        <v>3977</v>
      </c>
      <c r="G5" s="13">
        <v>21182</v>
      </c>
      <c r="H5" s="10">
        <v>330934</v>
      </c>
      <c r="I5" s="13">
        <v>73424</v>
      </c>
      <c r="J5" s="14">
        <v>9498.7999999999993</v>
      </c>
      <c r="K5" s="15">
        <v>148968</v>
      </c>
      <c r="L5" s="10">
        <v>1557</v>
      </c>
      <c r="M5" s="16">
        <v>2289589</v>
      </c>
      <c r="N5" s="127">
        <v>8</v>
      </c>
      <c r="O5" s="127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20568</v>
      </c>
      <c r="E6" s="11">
        <f>'05'!E5</f>
        <v>105178</v>
      </c>
      <c r="F6" s="12">
        <f>'05'!F5</f>
        <v>3951</v>
      </c>
      <c r="G6" s="13">
        <f>'05'!G5</f>
        <v>21090</v>
      </c>
      <c r="H6" s="10">
        <f>'05'!H5</f>
        <v>330934</v>
      </c>
      <c r="I6" s="13">
        <f>'05'!I5</f>
        <v>73423</v>
      </c>
      <c r="J6" s="14">
        <f>'05'!J5</f>
        <v>0</v>
      </c>
      <c r="K6" s="15">
        <f>'05'!K5</f>
        <v>0</v>
      </c>
      <c r="L6" s="10">
        <f>'05'!L5</f>
        <v>1557</v>
      </c>
      <c r="M6" s="16">
        <f>'05'!M5</f>
        <v>2289589</v>
      </c>
      <c r="N6" s="132" t="s">
        <v>15</v>
      </c>
      <c r="O6" s="133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1944</v>
      </c>
      <c r="D7" s="4">
        <f t="shared" ref="D7:M7" si="0">D5-D6</f>
        <v>62</v>
      </c>
      <c r="E7" s="75">
        <f t="shared" si="0"/>
        <v>194</v>
      </c>
      <c r="F7" s="6">
        <f t="shared" si="0"/>
        <v>26</v>
      </c>
      <c r="G7" s="6">
        <f t="shared" si="0"/>
        <v>92</v>
      </c>
      <c r="H7" s="6">
        <f t="shared" si="0"/>
        <v>0</v>
      </c>
      <c r="I7" s="6">
        <f t="shared" si="0"/>
        <v>1</v>
      </c>
      <c r="J7" s="6">
        <f t="shared" si="0"/>
        <v>9498.7999999999993</v>
      </c>
      <c r="K7" s="6">
        <f t="shared" si="0"/>
        <v>148968</v>
      </c>
      <c r="L7" s="6">
        <f t="shared" si="0"/>
        <v>0</v>
      </c>
      <c r="M7" s="7">
        <f t="shared" si="0"/>
        <v>0</v>
      </c>
      <c r="N7" s="122" t="s">
        <v>17</v>
      </c>
      <c r="O7" s="123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3601</v>
      </c>
      <c r="C8" s="66">
        <f>C3-C5</f>
        <v>197</v>
      </c>
      <c r="D8" s="4">
        <f>D7+E7</f>
        <v>256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2" t="s">
        <v>19</v>
      </c>
      <c r="O8" s="123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4" t="s">
        <v>21</v>
      </c>
      <c r="O9" s="125"/>
    </row>
    <row r="10" spans="1:18" ht="15.75" customHeight="1" thickBot="1" x14ac:dyDescent="0.4">
      <c r="A10" s="21" t="s">
        <v>22</v>
      </c>
      <c r="B10" s="69">
        <v>26</v>
      </c>
      <c r="C10" s="66">
        <v>12</v>
      </c>
      <c r="D10" s="78">
        <f>B28-D8</f>
        <v>-256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26" t="s">
        <v>23</v>
      </c>
      <c r="O10" s="126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3601</v>
      </c>
      <c r="C11" s="67">
        <f>C7+C8</f>
        <v>2141</v>
      </c>
      <c r="D11" s="24">
        <f>C10+B10</f>
        <v>38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7" t="s">
        <v>25</v>
      </c>
      <c r="O11" s="127"/>
    </row>
    <row r="12" spans="1:18" ht="15.75" customHeight="1" thickBot="1" x14ac:dyDescent="0.4">
      <c r="A12" s="27" t="s">
        <v>48</v>
      </c>
      <c r="B12" s="119">
        <f>B7+C7</f>
        <v>1944</v>
      </c>
      <c r="C12" s="119"/>
      <c r="D12" s="120">
        <f>B12+B13</f>
        <v>5742</v>
      </c>
      <c r="E12" s="120"/>
      <c r="I12">
        <f>D12-M11-B6</f>
        <v>5742</v>
      </c>
    </row>
    <row r="13" spans="1:18" ht="15.75" customHeight="1" thickBot="1" x14ac:dyDescent="0.4">
      <c r="A13" s="27" t="s">
        <v>49</v>
      </c>
      <c r="B13" s="119">
        <f>B8+C8</f>
        <v>3798</v>
      </c>
      <c r="C13" s="119"/>
      <c r="D13" s="121"/>
      <c r="E13" s="121"/>
    </row>
    <row r="14" spans="1:18" ht="15.75" customHeight="1" thickBot="1" x14ac:dyDescent="0.35">
      <c r="A14" s="29">
        <v>43647</v>
      </c>
      <c r="B14" s="138" t="s">
        <v>26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30"/>
    </row>
    <row r="15" spans="1:18" ht="15.75" customHeight="1" x14ac:dyDescent="0.3">
      <c r="A15" s="141" t="s">
        <v>27</v>
      </c>
      <c r="B15" s="134" t="s">
        <v>28</v>
      </c>
      <c r="C15" s="137"/>
      <c r="D15" s="134" t="s">
        <v>29</v>
      </c>
      <c r="E15" s="137"/>
      <c r="F15" s="134" t="s">
        <v>30</v>
      </c>
      <c r="G15" s="137"/>
      <c r="H15" s="134" t="s">
        <v>31</v>
      </c>
      <c r="I15" s="137"/>
      <c r="J15" s="134" t="s">
        <v>32</v>
      </c>
      <c r="K15" s="137"/>
      <c r="L15" s="134" t="s">
        <v>33</v>
      </c>
      <c r="M15" s="137"/>
      <c r="N15" s="134" t="s">
        <v>34</v>
      </c>
      <c r="O15" s="137"/>
      <c r="P15" s="134" t="s">
        <v>35</v>
      </c>
      <c r="Q15" s="137"/>
      <c r="R15" s="2" t="s">
        <v>36</v>
      </c>
    </row>
    <row r="16" spans="1:18" ht="15.75" customHeight="1" thickBot="1" x14ac:dyDescent="0.35">
      <c r="A16" s="142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3">
        <f>SUM(B21+D21+F21+H21+J21+L21+N21+P21)+R21</f>
        <v>0</v>
      </c>
      <c r="C22" s="144"/>
      <c r="D22" s="144"/>
      <c r="E22" s="144"/>
      <c r="F22" s="144"/>
      <c r="G22" s="144"/>
      <c r="H22" s="144"/>
      <c r="I22" s="39" t="s">
        <v>43</v>
      </c>
      <c r="J22" s="144">
        <f>C21+E21+G21+I21+K21+M21+O21+Q21</f>
        <v>0</v>
      </c>
      <c r="K22" s="144"/>
      <c r="L22" s="144"/>
      <c r="M22" s="144"/>
      <c r="N22" s="144"/>
      <c r="O22" s="144"/>
      <c r="P22" s="144"/>
      <c r="Q22" s="144"/>
      <c r="R22" s="145"/>
    </row>
    <row r="23" spans="1:20" ht="15.75" customHeight="1" thickBot="1" x14ac:dyDescent="0.35">
      <c r="A23" s="146" t="s">
        <v>6</v>
      </c>
      <c r="B23" s="147"/>
      <c r="C23" s="147"/>
      <c r="D23" s="147"/>
      <c r="E23" s="147"/>
      <c r="F23" s="148"/>
      <c r="G23" s="149" t="s">
        <v>44</v>
      </c>
      <c r="H23" s="150"/>
      <c r="I23" s="150"/>
      <c r="J23" s="150"/>
      <c r="K23" s="150"/>
      <c r="L23" s="150"/>
      <c r="M23" s="150"/>
      <c r="N23" s="150"/>
      <c r="O23" s="143" t="s">
        <v>45</v>
      </c>
      <c r="P23" s="144"/>
      <c r="Q23" s="144"/>
      <c r="R23" s="144"/>
      <c r="S23" s="145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2025-05-28T09:00:40Z</dcterms:modified>
</cp:coreProperties>
</file>