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52" l="1"/>
  <c r="F16" i="4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M6" i="245"/>
  <c r="L6" i="245"/>
  <c r="M6" i="244"/>
  <c r="L6" i="244"/>
  <c r="M6" i="243"/>
  <c r="L6" i="243"/>
  <c r="M6" i="242"/>
  <c r="L6" i="242"/>
  <c r="L6" i="240"/>
  <c r="M6" i="239"/>
  <c r="L6" i="239"/>
  <c r="M6" i="238"/>
  <c r="L6" i="238"/>
  <c r="M6" i="237"/>
  <c r="L6" i="237"/>
  <c r="M6" i="236"/>
  <c r="L6" i="236"/>
  <c r="M6" i="235"/>
  <c r="L6" i="235"/>
  <c r="M6" i="234"/>
  <c r="L6" i="234"/>
  <c r="M6" i="233"/>
  <c r="L6" i="233"/>
  <c r="L6" i="232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4" i="42" l="1"/>
  <c r="B6" i="42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M10" i="257" l="1"/>
  <c r="B13" i="254"/>
  <c r="D8" i="256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D12" i="254" s="1"/>
  <c r="I12" i="254" s="1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2" l="1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B13" i="232" l="1"/>
  <c r="M10" i="229"/>
  <c r="D8" i="235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5" s="1"/>
  <c r="I12" i="235" s="1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4" l="1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<sst xmlns="http://schemas.openxmlformats.org/spreadsheetml/2006/main" count="3074" uniqueCount="75">
  <si>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</si>
  <si>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</si>
  <si>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</si>
  <si>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</si>
  <si>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</si>
  <si>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</si>
  <si>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</si>
  <si>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</si>
  <si>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</si>
  <si>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</si>
  <si>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</si>
  <si>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</si>
  <si>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</si>
  <si>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</si>
  <si>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</si>
  <si>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</si>
  <si>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</si>
  <si>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</si>
  <si>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</si>
  <si>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</si>
  <si>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</si>
  <si>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</si>
  <si>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</si>
  <si>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</si>
  <si>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</si>
  <si>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</si>
  <si>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</si>
  <si>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</si>
  <si>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</si>
  <si>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</si>
  <si>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</si>
  <si>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</si>
  <si>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</si>
  <si>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</si>
  <si>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</si>
  <si>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</si>
  <si>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</si>
  <si>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</si>
  <si>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</si>
  <si>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</si>
  <si>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</si>
  <si>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</si>
  <si>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</si>
  <si>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</si>
  <si>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</si>
  <si>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</si>
  <si>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</si>
  <si>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</si>
  <si>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</si>
  <si>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</si>
  <si>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</si>
  <si>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</si>
  <si>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</si>
  <si>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</si>
  <si>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</si>
  <si>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</si>
  <si>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</si>
  <si>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</si>
  <si>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</si>
  <si>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</si>
  <si>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</si>
  <si>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</si>
  <si>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</si>
  <si>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</si>
  <si>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</si>
  <si>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</si>
  <si>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</si>
  <si>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</si>
  <si>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Kyocera 2035</t>
  </si>
  <si>
    <t>Xerox 8055</t>
  </si>
  <si>
    <t>печать</t>
  </si>
  <si>
    <t>ч/б</t>
  </si>
  <si>
    <t>п/ц</t>
  </si>
  <si>
    <t>р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</si>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</sst>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12" xfId="0" applyFont="1" applyFill="1" applyBorder="1"/>
    <xf numFmtId="0" fontId="2" fillId="4" borderId="0" xfId="0" applyFont="1" applyFill="1"/>
    <xf numFmtId="14" fontId="2" fillId="0" borderId="15" xfId="0" applyNumberFormat="1" applyFont="1" applyBorder="1"/>
    <xf numFmtId="0" fontId="2" fillId="3" borderId="16" xfId="0" applyFont="1" applyFill="1" applyBorder="1"/>
    <xf numFmtId="0" fontId="2" fillId="3" borderId="12" xfId="0" applyFont="1" applyFill="1" applyBorder="1"/>
    <xf numFmtId="2" fontId="0" fillId="4" borderId="0" xfId="0" applyNumberFormat="1" applyFill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B11" sqref="B11"/>
    </sheetView>
  </sheetViews>
  <sheetFormatPr defaultColWidth="9.21875" defaultRowHeight="11.25" customHeight="1" x14ac:dyDescent="0.35"/>
  <cols>
    <col min="1" max="1" width="22.77734375" style="81" customWidth="1"/>
    <col min="2" max="2" width="16.77734375" style="82" customWidth="1"/>
    <col min="3" max="3" width="15.21875" style="82" customWidth="1"/>
    <col min="4" max="4" width="32.44140625" style="81" customWidth="1"/>
    <col min="5" max="5" width="12.77734375" style="81" customWidth="1"/>
    <col min="6" max="6" width="11.88671875" style="81" customWidth="1"/>
    <col min="7" max="16384" width="9.21875" style="81"/>
  </cols>
  <sheetData>
    <row r="1" spans="1:7" ht="17.25" customHeight="1" x14ac:dyDescent="0.35">
      <c r="A1" s="101" t="s">
        <v>55</v>
      </c>
      <c r="B1" s="99">
        <f>'01'!C2+'02'!C2+'03'!C2+'04'!C2+'05'!C2+'06'!C2+'07'!C2+'08'!C2+'09'!C2+'10'!C2+'11'!C2+'12'!C2+'13'!C2+'14'!C2+'15'!C2+'16'!C2+'17'!C2+'18'!C2+'19'!C2+'20'!C2+'21'!C2+'22'!C2+'23'!C2+'24'!C2+'25'!C2+'26'!C2+'27'!C2+'28'!C2+'29'!C2+'30'!C2+'31'!C2</f>
        <v>85374</v>
      </c>
    </row>
    <row r="2" spans="1:7" ht="17.25" customHeight="1" x14ac:dyDescent="0.35">
      <c r="A2" s="102" t="s">
        <v>56</v>
      </c>
      <c r="B2" s="100">
        <f>'01'!C3+'02'!C3+'03'!C3+'04'!C3+'05'!C3+'06'!C3+'07'!C3+'08'!C3+'09'!C3+'10'!C3+'11'!C3+'12'!C3+'13'!C3+'14'!C3+'15'!C3+'16'!C3+'17'!C3+'18'!C3+'19'!C3+'20'!C3+'21'!C3+'22'!C3+'23'!C3+'24'!C3+'25'!C3+'26'!C3+'27'!C3+'28'!C3+'29'!C3+'30'!C3+'31'!C3</f>
        <v>284085</v>
      </c>
    </row>
    <row r="3" spans="1:7" ht="17.25" customHeight="1" x14ac:dyDescent="0.35">
      <c r="A3" s="102" t="s">
        <v>57</v>
      </c>
      <c r="B3" s="100">
        <f>'01'!B2+'02'!B2+'03'!B2+'04'!B2+'05'!B2+'06'!B2+'07'!B2+'08'!B2+'09'!B2+'10'!B2+'11'!B2+'12'!B2+'13'!B2+'14'!B2+'15'!B2+'16'!B2+'17'!B2+'18'!B2+'19'!B2+'20'!B2+'21'!B2+'22'!B2+'23'!B2+'24'!B2+'25'!B2+'26'!B2+'27'!B2+'28'!B2+'29'!B2+'30'!B2+'31'!B2</f>
        <v>426</v>
      </c>
      <c r="G3" s="83"/>
    </row>
    <row r="4" spans="1:7" ht="17.25" customHeight="1" x14ac:dyDescent="0.35">
      <c r="A4" s="102" t="s">
        <v>58</v>
      </c>
      <c r="B4" s="100">
        <f>'01'!B3+'02'!B3+'03'!B3+'04'!B3+'05'!B3+'06'!B3+'07'!B3+'08'!B3+'09'!B3+'10'!B3+'11'!B3+'12'!B3+'13'!B3+'14'!B3+'15'!B3+'16'!B3+'17'!B3+'18'!B3+'19'!B3+'20'!B3+'21'!B3+'22'!B3+'23'!B3+'24'!B3+'25'!B3+'26'!B3+'27'!B3+'28'!B3+'29'!B3+'30'!B3+'31'!B3</f>
        <v>66212</v>
      </c>
      <c r="D4" s="84"/>
      <c r="E4" s="84"/>
    </row>
    <row r="5" spans="1:7" ht="17.25" customHeight="1" x14ac:dyDescent="0.35">
      <c r="A5" s="103" t="s">
        <v>59</v>
      </c>
      <c r="B5" s="100"/>
    </row>
    <row r="6" spans="1:7" ht="17.25" customHeight="1" thickBot="1" x14ac:dyDescent="0.4">
      <c r="A6" s="104" t="s">
        <v>60</v>
      </c>
      <c r="B6" s="105">
        <f>SUM(B1:B5)</f>
        <v>436097</v>
      </c>
    </row>
    <row r="7" spans="1:7" ht="17.25" customHeight="1" thickBot="1" x14ac:dyDescent="0.4"/>
    <row r="8" spans="1:7" ht="72.75" customHeight="1" thickBot="1" x14ac:dyDescent="0.4">
      <c r="A8" s="106" t="s">
        <v>65</v>
      </c>
      <c r="B8" s="116"/>
      <c r="C8" s="116"/>
      <c r="D8" s="117"/>
    </row>
    <row r="9" spans="1:7" ht="38.25" customHeight="1" thickBot="1" x14ac:dyDescent="0.4">
      <c r="A9" s="81" t="s">
        <v>61</v>
      </c>
      <c r="B9" s="118"/>
      <c r="C9" s="118"/>
      <c r="D9" s="118"/>
    </row>
    <row r="10" spans="1:7" ht="17.25" customHeight="1" x14ac:dyDescent="0.35">
      <c r="A10" s="92" t="s">
        <v>50</v>
      </c>
      <c r="B10" s="93" t="s">
        <v>62</v>
      </c>
      <c r="C10" s="93" t="s">
        <v>63</v>
      </c>
      <c r="D10" s="94" t="s">
        <v>51</v>
      </c>
    </row>
    <row r="11" spans="1:7" ht="17.25" customHeight="1" x14ac:dyDescent="0.35">
      <c r="A11" s="95"/>
      <c r="B11" s="85"/>
      <c r="C11" s="86"/>
      <c r="D11" s="91"/>
    </row>
    <row r="12" spans="1:7" ht="17.25" customHeight="1" x14ac:dyDescent="0.35">
      <c r="A12" s="95"/>
      <c r="B12" s="87"/>
      <c r="C12" s="87"/>
      <c r="D12" s="96"/>
    </row>
    <row r="13" spans="1:7" ht="17.25" customHeight="1" x14ac:dyDescent="0.35">
      <c r="A13" s="95"/>
      <c r="B13" s="87"/>
      <c r="C13" s="87"/>
      <c r="D13" s="96"/>
    </row>
    <row r="14" spans="1:7" ht="17.25" customHeight="1" x14ac:dyDescent="0.35">
      <c r="A14" s="95"/>
      <c r="B14" s="107"/>
      <c r="C14" s="87"/>
      <c r="D14" s="96"/>
    </row>
    <row r="15" spans="1:7" ht="17.25" customHeight="1" x14ac:dyDescent="0.35">
      <c r="A15" s="95"/>
      <c r="B15" s="107"/>
      <c r="C15" s="87"/>
      <c r="D15" s="96"/>
    </row>
    <row r="16" spans="1:7" ht="17.25" customHeight="1" x14ac:dyDescent="0.35">
      <c r="A16" s="95"/>
      <c r="B16" s="107"/>
      <c r="C16" s="87"/>
      <c r="D16" s="96"/>
      <c r="F16" s="108">
        <f>B14+B15+B16+B17+B19</f>
        <v>0</v>
      </c>
    </row>
    <row r="17" spans="1:4" ht="17.25" customHeight="1" x14ac:dyDescent="0.35">
      <c r="A17" s="95"/>
      <c r="B17" s="107"/>
      <c r="C17" s="87"/>
      <c r="D17" s="96"/>
    </row>
    <row r="18" spans="1:4" ht="17.25" customHeight="1" x14ac:dyDescent="0.35">
      <c r="A18" s="95"/>
      <c r="B18" s="87"/>
      <c r="C18" s="87"/>
      <c r="D18" s="96"/>
    </row>
    <row r="19" spans="1:4" ht="17.25" customHeight="1" x14ac:dyDescent="0.35">
      <c r="A19" s="95"/>
      <c r="B19" s="107"/>
      <c r="C19" s="87"/>
      <c r="D19" s="96"/>
    </row>
    <row r="20" spans="1:4" ht="17.25" customHeight="1" x14ac:dyDescent="0.35">
      <c r="A20" s="95"/>
      <c r="B20" s="87"/>
      <c r="C20" s="87"/>
      <c r="D20" s="96"/>
    </row>
    <row r="21" spans="1:4" ht="17.25" customHeight="1" x14ac:dyDescent="0.35">
      <c r="A21" s="95"/>
      <c r="B21" s="87"/>
      <c r="C21" s="87"/>
      <c r="D21" s="96"/>
    </row>
    <row r="22" spans="1:4" ht="17.25" customHeight="1" x14ac:dyDescent="0.35">
      <c r="A22" s="95"/>
      <c r="B22" s="87"/>
      <c r="C22" s="87"/>
      <c r="D22" s="96"/>
    </row>
    <row r="23" spans="1:4" ht="17.25" customHeight="1" x14ac:dyDescent="0.35">
      <c r="A23" s="95"/>
      <c r="B23" s="87"/>
      <c r="C23" s="87"/>
      <c r="D23" s="96"/>
    </row>
    <row r="24" spans="1:4" ht="17.25" customHeight="1" x14ac:dyDescent="0.35">
      <c r="A24" s="95"/>
      <c r="B24" s="87"/>
      <c r="C24" s="87"/>
      <c r="D24" s="96"/>
    </row>
    <row r="25" spans="1:4" ht="17.25" customHeight="1" x14ac:dyDescent="0.35">
      <c r="A25" s="95"/>
      <c r="B25" s="111"/>
      <c r="C25" s="85"/>
      <c r="D25" s="91"/>
    </row>
    <row r="26" spans="1:4" ht="17.25" customHeight="1" x14ac:dyDescent="0.35">
      <c r="A26" s="95"/>
      <c r="B26" s="111"/>
      <c r="C26" s="85"/>
      <c r="D26" s="91"/>
    </row>
    <row r="27" spans="1:4" ht="17.25" customHeight="1" x14ac:dyDescent="0.35">
      <c r="A27" s="95"/>
      <c r="B27" s="85"/>
      <c r="C27" s="85"/>
      <c r="D27" s="91"/>
    </row>
    <row r="28" spans="1:4" ht="17.25" customHeight="1" x14ac:dyDescent="0.35">
      <c r="A28" s="95"/>
      <c r="B28" s="85"/>
      <c r="C28" s="85"/>
      <c r="D28" s="91"/>
    </row>
    <row r="29" spans="1:4" ht="17.25" customHeight="1" x14ac:dyDescent="0.35">
      <c r="A29" s="95"/>
      <c r="B29" s="85"/>
      <c r="C29" s="85"/>
      <c r="D29" s="91"/>
    </row>
    <row r="30" spans="1:4" ht="15.45" customHeight="1" x14ac:dyDescent="0.35">
      <c r="A30" s="95"/>
      <c r="B30" s="85"/>
      <c r="C30" s="85"/>
      <c r="D30" s="91"/>
    </row>
    <row r="31" spans="1:4" ht="15.45" customHeight="1" x14ac:dyDescent="0.35">
      <c r="A31" s="109"/>
      <c r="B31" s="110"/>
      <c r="C31" s="88"/>
      <c r="D31" s="91"/>
    </row>
    <row r="32" spans="1:4" ht="17.25" customHeight="1" thickBot="1" x14ac:dyDescent="0.4">
      <c r="A32" s="109"/>
      <c r="B32" s="110"/>
      <c r="C32" s="88"/>
      <c r="D32" s="91"/>
    </row>
    <row r="33" spans="1:4" ht="17.25" customHeight="1" thickBot="1" x14ac:dyDescent="0.4">
      <c r="A33" s="89" t="s">
        <v>24</v>
      </c>
      <c r="B33" s="90">
        <f>SUM(B11:B32)</f>
        <v>0</v>
      </c>
      <c r="C33" s="90">
        <f>SUM(C11:C32)</f>
        <v>0</v>
      </c>
      <c r="D33" s="97"/>
    </row>
    <row r="34" spans="1:4" ht="17.25" customHeight="1" thickBot="1" x14ac:dyDescent="0.4">
      <c r="A34" s="98" t="s">
        <v>64</v>
      </c>
      <c r="B34" s="113">
        <f>C33-B33</f>
        <v>0</v>
      </c>
      <c r="C34" s="114"/>
      <c r="D34" s="115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C2-2490</f>
        <v>-588</v>
      </c>
    </row>
    <row r="2" spans="1:18" ht="15.75" customHeight="1" thickBot="1" x14ac:dyDescent="0.4">
      <c r="A2" s="1" t="s">
        <v>0</v>
      </c>
      <c r="B2" s="68"/>
      <c r="C2" s="65">
        <v>1902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10894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53751</v>
      </c>
      <c r="E5" s="11">
        <v>196653</v>
      </c>
      <c r="F5" s="12">
        <v>3604</v>
      </c>
      <c r="G5" s="13">
        <v>18777</v>
      </c>
      <c r="H5" s="10">
        <v>324754</v>
      </c>
      <c r="I5" s="13">
        <v>71951</v>
      </c>
      <c r="J5" s="14">
        <v>9247.4</v>
      </c>
      <c r="K5" s="15">
        <v>145059</v>
      </c>
      <c r="L5" s="10">
        <v>1502</v>
      </c>
      <c r="M5" s="16">
        <v>2264964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'06'!D5</f>
        <v>19449</v>
      </c>
      <c r="E6" s="11">
        <f>'06'!E5</f>
        <v>99565</v>
      </c>
      <c r="F6" s="12">
        <f>'06'!F5</f>
        <v>0</v>
      </c>
      <c r="G6" s="13">
        <f>'06'!G5</f>
        <v>0</v>
      </c>
      <c r="H6" s="10">
        <f>'06'!H5</f>
        <v>343521</v>
      </c>
      <c r="I6" s="13">
        <f>'06'!I5</f>
        <v>71928</v>
      </c>
      <c r="J6" s="14">
        <f>'06'!J5</f>
        <v>9246.2999999999993</v>
      </c>
      <c r="K6" s="15">
        <f>'06'!K5</f>
        <v>145623</v>
      </c>
      <c r="L6" s="10">
        <f>'06'!L5</f>
        <v>1502</v>
      </c>
      <c r="M6" s="16">
        <f>'06'!M5</f>
        <v>2264964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1902</v>
      </c>
      <c r="D7" s="4">
        <f t="shared" ref="D7:M7" si="0">D5-D6</f>
        <v>34302</v>
      </c>
      <c r="E7" s="75">
        <f t="shared" si="0"/>
        <v>97088</v>
      </c>
      <c r="F7" s="6">
        <f t="shared" si="0"/>
        <v>3604</v>
      </c>
      <c r="G7" s="6">
        <f t="shared" si="0"/>
        <v>18777</v>
      </c>
      <c r="H7" s="6">
        <f t="shared" si="0"/>
        <v>-18767</v>
      </c>
      <c r="I7" s="6">
        <f t="shared" si="0"/>
        <v>23</v>
      </c>
      <c r="J7" s="6">
        <f t="shared" si="0"/>
        <v>1.1000000000003638</v>
      </c>
      <c r="K7" s="6">
        <f t="shared" si="0"/>
        <v>-564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10894</v>
      </c>
      <c r="D8" s="4">
        <f>D7+E7</f>
        <v>131390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68</v>
      </c>
      <c r="D10" s="78">
        <f>B28-D8</f>
        <v>-131390</v>
      </c>
      <c r="E10" s="77"/>
      <c r="F10" s="22"/>
      <c r="G10" s="22"/>
      <c r="H10" s="78">
        <f>(H9+H8)-H7</f>
        <v>18767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12796</v>
      </c>
      <c r="D11" s="24">
        <f>C10+B10</f>
        <v>68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1902</v>
      </c>
      <c r="C12" s="121"/>
      <c r="D12" s="122">
        <f>B12+B13</f>
        <v>12796</v>
      </c>
      <c r="E12" s="122"/>
      <c r="I12">
        <f>D12-M11-B6</f>
        <v>12796</v>
      </c>
    </row>
    <row r="13" spans="1:18" ht="15.75" customHeight="1" thickBot="1" x14ac:dyDescent="0.4">
      <c r="A13" s="27" t="s">
        <v>49</v>
      </c>
      <c r="B13" s="121">
        <f>B8+C8</f>
        <v>10894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741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4956</v>
      </c>
      <c r="C3" s="66"/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53770</v>
      </c>
      <c r="E5" s="11">
        <v>156802</v>
      </c>
      <c r="F5" s="12">
        <v>3604</v>
      </c>
      <c r="G5" s="13">
        <v>18796</v>
      </c>
      <c r="H5" s="10">
        <v>324830</v>
      </c>
      <c r="I5" s="13">
        <v>71968</v>
      </c>
      <c r="J5" s="14">
        <v>9254.7000000000007</v>
      </c>
      <c r="K5" s="15">
        <v>145155</v>
      </c>
      <c r="L5" s="10"/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'07'!D5</f>
        <v>53751</v>
      </c>
      <c r="E6" s="11">
        <f>'07'!E5</f>
        <v>196653</v>
      </c>
      <c r="F6" s="12">
        <f>'07'!F5</f>
        <v>3604</v>
      </c>
      <c r="G6" s="13">
        <f>'07'!G5</f>
        <v>18777</v>
      </c>
      <c r="H6" s="10">
        <f>'07'!H5</f>
        <v>324754</v>
      </c>
      <c r="I6" s="13">
        <f>'07'!I5</f>
        <v>71951</v>
      </c>
      <c r="J6" s="14">
        <f>'07'!J5</f>
        <v>9247.4</v>
      </c>
      <c r="K6" s="15">
        <f>'07'!K5</f>
        <v>145059</v>
      </c>
      <c r="L6" s="10">
        <f>'07'!L5</f>
        <v>1502</v>
      </c>
      <c r="M6" s="16">
        <f>'07'!M5</f>
        <v>2264964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741</v>
      </c>
      <c r="D7" s="4">
        <f t="shared" ref="D7:M7" si="0">D5-D6</f>
        <v>19</v>
      </c>
      <c r="E7" s="75">
        <f t="shared" si="0"/>
        <v>-39851</v>
      </c>
      <c r="F7" s="6">
        <f t="shared" si="0"/>
        <v>0</v>
      </c>
      <c r="G7" s="6">
        <f t="shared" si="0"/>
        <v>19</v>
      </c>
      <c r="H7" s="6">
        <f t="shared" si="0"/>
        <v>76</v>
      </c>
      <c r="I7" s="6">
        <f t="shared" si="0"/>
        <v>17</v>
      </c>
      <c r="J7" s="6">
        <f t="shared" si="0"/>
        <v>7.3000000000010914</v>
      </c>
      <c r="K7" s="6">
        <f t="shared" si="0"/>
        <v>96</v>
      </c>
      <c r="L7" s="6">
        <f t="shared" si="0"/>
        <v>-1502</v>
      </c>
      <c r="M7" s="7">
        <f t="shared" si="0"/>
        <v>-2264964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4956</v>
      </c>
      <c r="C8" s="66">
        <f>C3-C5</f>
        <v>0</v>
      </c>
      <c r="D8" s="4">
        <f>D7+E7</f>
        <v>-39832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28</v>
      </c>
      <c r="C10" s="66">
        <v>11</v>
      </c>
      <c r="D10" s="78">
        <f>B28-D8</f>
        <v>39832</v>
      </c>
      <c r="E10" s="77"/>
      <c r="F10" s="22"/>
      <c r="G10" s="22"/>
      <c r="H10" s="78">
        <f>(H9+H8)-H7</f>
        <v>-76</v>
      </c>
      <c r="I10" s="22"/>
      <c r="J10" s="22"/>
      <c r="K10" s="22"/>
      <c r="L10" s="22"/>
      <c r="M10" s="22">
        <f>(M9+M8)-M7</f>
        <v>2264964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4956</v>
      </c>
      <c r="C11" s="67">
        <f>C7+C8</f>
        <v>741</v>
      </c>
      <c r="D11" s="24">
        <f>C10+B10</f>
        <v>39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741</v>
      </c>
      <c r="C12" s="121"/>
      <c r="D12" s="122">
        <f>B12+B13</f>
        <v>5697</v>
      </c>
      <c r="E12" s="122"/>
      <c r="I12">
        <f>D12-M11-B6</f>
        <v>5697</v>
      </c>
    </row>
    <row r="13" spans="1:18" ht="15.75" customHeight="1" thickBot="1" x14ac:dyDescent="0.4">
      <c r="A13" s="27" t="s">
        <v>49</v>
      </c>
      <c r="B13" s="121">
        <f>B8+C8</f>
        <v>4956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1988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6563</v>
      </c>
      <c r="C3" s="66">
        <v>2118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53823</v>
      </c>
      <c r="E5" s="11">
        <v>157116</v>
      </c>
      <c r="F5" s="12"/>
      <c r="G5" s="13"/>
      <c r="H5" s="10">
        <v>324960</v>
      </c>
      <c r="I5" s="13">
        <v>71987</v>
      </c>
      <c r="J5" s="14">
        <v>9258</v>
      </c>
      <c r="K5" s="15">
        <v>145209</v>
      </c>
      <c r="L5" s="10">
        <v>1503</v>
      </c>
      <c r="M5" s="16">
        <v>266344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'08'!D5</f>
        <v>53770</v>
      </c>
      <c r="E6" s="11">
        <f>'08'!E5</f>
        <v>156802</v>
      </c>
      <c r="F6" s="12">
        <f>'08'!F5</f>
        <v>3604</v>
      </c>
      <c r="G6" s="13">
        <f>'08'!G5</f>
        <v>18796</v>
      </c>
      <c r="H6" s="10">
        <f>'08'!H5</f>
        <v>324830</v>
      </c>
      <c r="I6" s="13">
        <f>'08'!I5</f>
        <v>71968</v>
      </c>
      <c r="J6" s="14">
        <f>'08'!J5</f>
        <v>9254.7000000000007</v>
      </c>
      <c r="K6" s="15">
        <f>'08'!K5</f>
        <v>145155</v>
      </c>
      <c r="L6" s="10">
        <f>'08'!L5</f>
        <v>0</v>
      </c>
      <c r="M6" s="16">
        <f>'08'!M5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1988</v>
      </c>
      <c r="D7" s="4">
        <f t="shared" ref="D7:M7" si="0">D5-D6</f>
        <v>53</v>
      </c>
      <c r="E7" s="75">
        <f t="shared" si="0"/>
        <v>314</v>
      </c>
      <c r="F7" s="6">
        <f t="shared" si="0"/>
        <v>-3604</v>
      </c>
      <c r="G7" s="6">
        <f t="shared" si="0"/>
        <v>-18796</v>
      </c>
      <c r="H7" s="6">
        <f t="shared" si="0"/>
        <v>130</v>
      </c>
      <c r="I7" s="6">
        <f t="shared" si="0"/>
        <v>19</v>
      </c>
      <c r="J7" s="6">
        <f t="shared" si="0"/>
        <v>3.2999999999992724</v>
      </c>
      <c r="K7" s="6">
        <f t="shared" si="0"/>
        <v>54</v>
      </c>
      <c r="L7" s="6">
        <f t="shared" si="0"/>
        <v>1503</v>
      </c>
      <c r="M7" s="7">
        <f t="shared" si="0"/>
        <v>266344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6563</v>
      </c>
      <c r="C8" s="66">
        <f>C3-C5</f>
        <v>2118</v>
      </c>
      <c r="D8" s="4">
        <f>D7+E7</f>
        <v>367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20</v>
      </c>
      <c r="C10" s="66">
        <v>19</v>
      </c>
      <c r="D10" s="78">
        <f>B28-D8</f>
        <v>-367</v>
      </c>
      <c r="E10" s="77"/>
      <c r="F10" s="22"/>
      <c r="G10" s="22"/>
      <c r="H10" s="78">
        <f>(H9+H8)-H7</f>
        <v>-130</v>
      </c>
      <c r="I10" s="22"/>
      <c r="J10" s="22"/>
      <c r="K10" s="22"/>
      <c r="L10" s="22"/>
      <c r="M10" s="22">
        <f>(M9+M8)-M7</f>
        <v>-266344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6563</v>
      </c>
      <c r="C11" s="67">
        <f>C7+C8</f>
        <v>4106</v>
      </c>
      <c r="D11" s="24">
        <f>C10+B10</f>
        <v>39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1988</v>
      </c>
      <c r="C12" s="121"/>
      <c r="D12" s="122">
        <f>B12+B13</f>
        <v>10669</v>
      </c>
      <c r="E12" s="122"/>
      <c r="I12">
        <f>D12-M11-B6</f>
        <v>10669</v>
      </c>
    </row>
    <row r="13" spans="1:18" ht="15.75" customHeight="1" thickBot="1" x14ac:dyDescent="0.4">
      <c r="A13" s="27" t="s">
        <v>49</v>
      </c>
      <c r="B13" s="121">
        <f>B8+C8</f>
        <v>8681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3328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325</v>
      </c>
      <c r="C3" s="66">
        <v>10766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54018</v>
      </c>
      <c r="E5" s="11">
        <v>157669</v>
      </c>
      <c r="F5" s="12"/>
      <c r="G5" s="13"/>
      <c r="H5" s="10">
        <v>325297</v>
      </c>
      <c r="I5" s="13">
        <v>72068</v>
      </c>
      <c r="J5" s="14">
        <v>9287.6</v>
      </c>
      <c r="K5" s="15">
        <v>145682</v>
      </c>
      <c r="L5" s="10">
        <v>1505</v>
      </c>
      <c r="M5" s="16">
        <v>266679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'09'!D5</f>
        <v>53823</v>
      </c>
      <c r="E6" s="11">
        <f>'09'!E5</f>
        <v>157116</v>
      </c>
      <c r="F6" s="12">
        <f>'09'!F5</f>
        <v>0</v>
      </c>
      <c r="G6" s="13">
        <f>'09'!G5</f>
        <v>0</v>
      </c>
      <c r="H6" s="10">
        <f>'09'!H5</f>
        <v>324960</v>
      </c>
      <c r="I6" s="13">
        <f>'09'!I5</f>
        <v>71987</v>
      </c>
      <c r="J6" s="14">
        <f>'09'!J5</f>
        <v>9258</v>
      </c>
      <c r="K6" s="15">
        <f>'09'!K5</f>
        <v>145209</v>
      </c>
      <c r="L6" s="10">
        <f>'09'!L5</f>
        <v>1503</v>
      </c>
      <c r="M6" s="16">
        <f>'09'!M5</f>
        <v>266344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3328</v>
      </c>
      <c r="D7" s="4">
        <f t="shared" ref="D7:M7" si="0">D5-D6</f>
        <v>195</v>
      </c>
      <c r="E7" s="75">
        <f t="shared" si="0"/>
        <v>553</v>
      </c>
      <c r="F7" s="6">
        <f t="shared" si="0"/>
        <v>0</v>
      </c>
      <c r="G7" s="6">
        <f t="shared" si="0"/>
        <v>0</v>
      </c>
      <c r="H7" s="6">
        <f t="shared" si="0"/>
        <v>337</v>
      </c>
      <c r="I7" s="6">
        <f t="shared" si="0"/>
        <v>81</v>
      </c>
      <c r="J7" s="6">
        <f t="shared" si="0"/>
        <v>29.600000000000364</v>
      </c>
      <c r="K7" s="6">
        <f t="shared" si="0"/>
        <v>473</v>
      </c>
      <c r="L7" s="6">
        <f t="shared" si="0"/>
        <v>2</v>
      </c>
      <c r="M7" s="7">
        <f t="shared" si="0"/>
        <v>335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325</v>
      </c>
      <c r="C8" s="66">
        <f>C3-C5</f>
        <v>10766</v>
      </c>
      <c r="D8" s="4">
        <f>D7+E7</f>
        <v>748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94</v>
      </c>
      <c r="D10" s="78">
        <f>B28-D8</f>
        <v>-748</v>
      </c>
      <c r="E10" s="77"/>
      <c r="F10" s="22"/>
      <c r="G10" s="22"/>
      <c r="H10" s="78">
        <f>(H9+H8)-H7</f>
        <v>-337</v>
      </c>
      <c r="I10" s="22"/>
      <c r="J10" s="22"/>
      <c r="K10" s="22"/>
      <c r="L10" s="22"/>
      <c r="M10" s="22">
        <f>(M9+M8)-M7</f>
        <v>-335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325</v>
      </c>
      <c r="C11" s="67">
        <f>C7+C8</f>
        <v>14094</v>
      </c>
      <c r="D11" s="24">
        <f>C10+B10</f>
        <v>95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3328</v>
      </c>
      <c r="C12" s="121"/>
      <c r="D12" s="122">
        <f>B12+B13</f>
        <v>14419</v>
      </c>
      <c r="E12" s="122"/>
      <c r="I12">
        <f>D12-M11-B6</f>
        <v>14419</v>
      </c>
    </row>
    <row r="13" spans="1:18" ht="15.75" customHeight="1" thickBot="1" x14ac:dyDescent="0.4">
      <c r="A13" s="27" t="s">
        <v>49</v>
      </c>
      <c r="B13" s="121">
        <f>B8+C8</f>
        <v>11091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H5" sqref="H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1822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160</v>
      </c>
      <c r="C3" s="66">
        <v>12735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54076</v>
      </c>
      <c r="E5" s="11">
        <v>158005</v>
      </c>
      <c r="F5" s="12">
        <v>3691</v>
      </c>
      <c r="G5" s="13">
        <v>19011</v>
      </c>
      <c r="H5" s="10">
        <v>325945</v>
      </c>
      <c r="I5" s="13">
        <v>72148</v>
      </c>
      <c r="J5" s="14">
        <v>9292.1</v>
      </c>
      <c r="K5" s="15">
        <v>145753</v>
      </c>
      <c r="L5" s="10">
        <v>1506</v>
      </c>
      <c r="M5" s="16">
        <v>2267196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'10'!D5</f>
        <v>54018</v>
      </c>
      <c r="E6" s="11">
        <f>'10'!E5</f>
        <v>157669</v>
      </c>
      <c r="F6" s="12">
        <f>'10'!F5</f>
        <v>0</v>
      </c>
      <c r="G6" s="13">
        <f>'10'!G5</f>
        <v>0</v>
      </c>
      <c r="H6" s="10">
        <f>'10'!H5</f>
        <v>325297</v>
      </c>
      <c r="I6" s="13">
        <f>'10'!I5</f>
        <v>72068</v>
      </c>
      <c r="J6" s="14">
        <f>'10'!J5</f>
        <v>9287.6</v>
      </c>
      <c r="K6" s="15">
        <f>'10'!K5</f>
        <v>145682</v>
      </c>
      <c r="L6" s="10">
        <f>'10'!L5</f>
        <v>1505</v>
      </c>
      <c r="M6" s="16">
        <f>'10'!M5</f>
        <v>266679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1822</v>
      </c>
      <c r="D7" s="4">
        <f t="shared" ref="D7:M7" si="0">D5-D6</f>
        <v>58</v>
      </c>
      <c r="E7" s="75">
        <f t="shared" si="0"/>
        <v>336</v>
      </c>
      <c r="F7" s="6">
        <f t="shared" si="0"/>
        <v>3691</v>
      </c>
      <c r="G7" s="6">
        <f t="shared" si="0"/>
        <v>19011</v>
      </c>
      <c r="H7" s="6">
        <f t="shared" si="0"/>
        <v>648</v>
      </c>
      <c r="I7" s="6">
        <f t="shared" si="0"/>
        <v>80</v>
      </c>
      <c r="J7" s="6">
        <f t="shared" si="0"/>
        <v>4.5</v>
      </c>
      <c r="K7" s="6">
        <f t="shared" si="0"/>
        <v>71</v>
      </c>
      <c r="L7" s="6">
        <f t="shared" si="0"/>
        <v>1</v>
      </c>
      <c r="M7" s="7">
        <f t="shared" si="0"/>
        <v>2000517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160</v>
      </c>
      <c r="C8" s="66">
        <f>C3-C5</f>
        <v>12735</v>
      </c>
      <c r="D8" s="4">
        <f>D7+E7</f>
        <v>394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67</v>
      </c>
      <c r="D10" s="78">
        <f>B28-D8</f>
        <v>-394</v>
      </c>
      <c r="E10" s="77"/>
      <c r="F10" s="22"/>
      <c r="G10" s="22"/>
      <c r="H10" s="78">
        <f>(H9+H8)-H7</f>
        <v>-648</v>
      </c>
      <c r="I10" s="22"/>
      <c r="J10" s="22"/>
      <c r="K10" s="22"/>
      <c r="L10" s="22"/>
      <c r="M10" s="22">
        <f>(M9+M8)-M7</f>
        <v>-2000517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160</v>
      </c>
      <c r="C11" s="67">
        <f>C7+C8</f>
        <v>14557</v>
      </c>
      <c r="D11" s="24">
        <f>C10+B10</f>
        <v>68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1822</v>
      </c>
      <c r="C12" s="121"/>
      <c r="D12" s="122">
        <f>B12+B13</f>
        <v>14717</v>
      </c>
      <c r="E12" s="122"/>
      <c r="I12">
        <f>D12-M11-B6</f>
        <v>14717</v>
      </c>
    </row>
    <row r="13" spans="1:18" ht="15.75" customHeight="1" thickBot="1" x14ac:dyDescent="0.4">
      <c r="A13" s="27" t="s">
        <v>49</v>
      </c>
      <c r="B13" s="121">
        <f>B8+C8</f>
        <v>12895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5" sqref="M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552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3515</v>
      </c>
      <c r="C3" s="66">
        <v>3274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7690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54126</v>
      </c>
      <c r="E5" s="11">
        <v>158068</v>
      </c>
      <c r="F5" s="12">
        <v>3691</v>
      </c>
      <c r="G5" s="13">
        <v>19091</v>
      </c>
      <c r="H5" s="10">
        <v>326111</v>
      </c>
      <c r="I5" s="13">
        <v>72217</v>
      </c>
      <c r="J5" s="14">
        <v>9292.1</v>
      </c>
      <c r="K5" s="15">
        <v>145753</v>
      </c>
      <c r="L5" s="10">
        <v>1506</v>
      </c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'11'!D5</f>
        <v>54076</v>
      </c>
      <c r="E6" s="11">
        <f>'11'!E5</f>
        <v>158005</v>
      </c>
      <c r="F6" s="12">
        <f>'11'!F5</f>
        <v>3691</v>
      </c>
      <c r="G6" s="13">
        <f>'11'!G5</f>
        <v>19011</v>
      </c>
      <c r="H6" s="10">
        <f>'11'!H5</f>
        <v>325945</v>
      </c>
      <c r="I6" s="13">
        <f>'11'!I5</f>
        <v>72148</v>
      </c>
      <c r="J6" s="14">
        <f>'11'!J5</f>
        <v>9292.1</v>
      </c>
      <c r="K6" s="15">
        <f>'11'!K5</f>
        <v>145753</v>
      </c>
      <c r="L6" s="10">
        <f>'11'!L5</f>
        <v>1506</v>
      </c>
      <c r="M6" s="16">
        <f>'12'!M5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552</v>
      </c>
      <c r="D7" s="4">
        <f t="shared" ref="D7:M7" si="0">D5-D6</f>
        <v>50</v>
      </c>
      <c r="E7" s="75">
        <f t="shared" si="0"/>
        <v>63</v>
      </c>
      <c r="F7" s="6">
        <f t="shared" si="0"/>
        <v>0</v>
      </c>
      <c r="G7" s="6">
        <f t="shared" si="0"/>
        <v>80</v>
      </c>
      <c r="H7" s="6">
        <f t="shared" si="0"/>
        <v>166</v>
      </c>
      <c r="I7" s="6">
        <f t="shared" si="0"/>
        <v>69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3515</v>
      </c>
      <c r="C8" s="66">
        <f>C3-C5</f>
        <v>3274</v>
      </c>
      <c r="D8" s="4">
        <f>D7+E7</f>
        <v>113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11</v>
      </c>
      <c r="C10" s="66">
        <v>23</v>
      </c>
      <c r="D10" s="78">
        <f>B28-D8</f>
        <v>-113</v>
      </c>
      <c r="E10" s="77"/>
      <c r="F10" s="22"/>
      <c r="G10" s="22"/>
      <c r="H10" s="78">
        <f>(H9+H8)-H7</f>
        <v>-166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3515</v>
      </c>
      <c r="C11" s="67">
        <f>C7+C8</f>
        <v>3826</v>
      </c>
      <c r="D11" s="24">
        <f>C10+B10</f>
        <v>34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552</v>
      </c>
      <c r="C12" s="121"/>
      <c r="D12" s="122">
        <f>B12+B13</f>
        <v>7341</v>
      </c>
      <c r="E12" s="122"/>
      <c r="I12">
        <f>D12-M11-B6</f>
        <v>7341</v>
      </c>
    </row>
    <row r="13" spans="1:18" ht="15.75" customHeight="1" thickBot="1" x14ac:dyDescent="0.4">
      <c r="A13" s="27" t="s">
        <v>49</v>
      </c>
      <c r="B13" s="121">
        <f>B8+C8</f>
        <v>6789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6" sqref="C1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-1880</v>
      </c>
    </row>
    <row r="2" spans="1:18" ht="15.75" customHeight="1" thickBot="1" x14ac:dyDescent="0.4">
      <c r="A2" s="1" t="s">
        <v>0</v>
      </c>
      <c r="B2" s="68">
        <v>120</v>
      </c>
      <c r="C2" s="65">
        <v>2795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812</v>
      </c>
      <c r="C3" s="66">
        <v>17291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9933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54224</v>
      </c>
      <c r="E5" s="11">
        <v>158727</v>
      </c>
      <c r="F5" s="12">
        <v>3791</v>
      </c>
      <c r="G5" s="13">
        <v>19175</v>
      </c>
      <c r="H5" s="10">
        <v>326474</v>
      </c>
      <c r="I5" s="13">
        <v>72248</v>
      </c>
      <c r="J5" s="14">
        <v>9301.4</v>
      </c>
      <c r="K5" s="15">
        <v>145886</v>
      </c>
      <c r="L5" s="10">
        <v>1508</v>
      </c>
      <c r="M5" s="16">
        <v>2268192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'12'!D5</f>
        <v>54126</v>
      </c>
      <c r="E6" s="11">
        <f>'12'!E5</f>
        <v>158068</v>
      </c>
      <c r="F6" s="12">
        <f>'12'!F5</f>
        <v>3691</v>
      </c>
      <c r="G6" s="13">
        <f>'12'!G5</f>
        <v>19091</v>
      </c>
      <c r="H6" s="10">
        <f>'12'!H5</f>
        <v>326111</v>
      </c>
      <c r="I6" s="13">
        <f>'12'!I5</f>
        <v>72217</v>
      </c>
      <c r="J6" s="14">
        <f>'12'!J5</f>
        <v>9292.1</v>
      </c>
      <c r="K6" s="15">
        <f>'12'!K5</f>
        <v>145753</v>
      </c>
      <c r="L6" s="10">
        <f>'12'!L5</f>
        <v>1506</v>
      </c>
      <c r="M6" s="16" t="s">
        <v>67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120</v>
      </c>
      <c r="C7" s="74">
        <f>C2-C4</f>
        <v>2795</v>
      </c>
      <c r="D7" s="4">
        <f t="shared" ref="D7:M7" si="0">D5-D6</f>
        <v>98</v>
      </c>
      <c r="E7" s="75">
        <f t="shared" si="0"/>
        <v>659</v>
      </c>
      <c r="F7" s="6">
        <f t="shared" si="0"/>
        <v>100</v>
      </c>
      <c r="G7" s="6">
        <f t="shared" si="0"/>
        <v>84</v>
      </c>
      <c r="H7" s="6">
        <f t="shared" si="0"/>
        <v>363</v>
      </c>
      <c r="I7" s="6">
        <f t="shared" si="0"/>
        <v>31</v>
      </c>
      <c r="J7" s="6">
        <f t="shared" si="0"/>
        <v>9.2999999999992724</v>
      </c>
      <c r="K7" s="6">
        <f t="shared" si="0"/>
        <v>133</v>
      </c>
      <c r="L7" s="6">
        <f t="shared" si="0"/>
        <v>2</v>
      </c>
      <c r="M7" s="7" t="e">
        <f t="shared" si="0"/>
        <v>#VALUE!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812</v>
      </c>
      <c r="C8" s="66">
        <f>C3-C5</f>
        <v>17291</v>
      </c>
      <c r="D8" s="4">
        <f>D7+E7</f>
        <v>757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3</v>
      </c>
      <c r="C10" s="66">
        <v>100</v>
      </c>
      <c r="D10" s="78">
        <f>B28-D8</f>
        <v>-757</v>
      </c>
      <c r="E10" s="77"/>
      <c r="F10" s="22"/>
      <c r="G10" s="22"/>
      <c r="H10" s="78">
        <f>(H9+H8)-H7</f>
        <v>-363</v>
      </c>
      <c r="I10" s="22"/>
      <c r="J10" s="22"/>
      <c r="K10" s="22"/>
      <c r="L10" s="22"/>
      <c r="M10" s="22" t="e">
        <f>(M9+M8)-M7</f>
        <v>#VALUE!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932</v>
      </c>
      <c r="C11" s="67">
        <f>C7+C8</f>
        <v>20086</v>
      </c>
      <c r="D11" s="24">
        <f>C10+B10</f>
        <v>103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2915</v>
      </c>
      <c r="C12" s="121"/>
      <c r="D12" s="122">
        <f>B12+B13</f>
        <v>21018</v>
      </c>
      <c r="E12" s="122"/>
      <c r="I12">
        <f>D12-M11-B6</f>
        <v>21018</v>
      </c>
    </row>
    <row r="13" spans="1:18" ht="15.75" customHeight="1" thickBot="1" x14ac:dyDescent="0.4">
      <c r="A13" s="27" t="s">
        <v>49</v>
      </c>
      <c r="B13" s="121">
        <f>B8+C8</f>
        <v>18103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8" sqref="N8:O8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-1870</v>
      </c>
    </row>
    <row r="2" spans="1:18" ht="15.75" customHeight="1" thickBot="1" x14ac:dyDescent="0.4">
      <c r="A2" s="1" t="s">
        <v>0</v>
      </c>
      <c r="B2" s="68">
        <v>130</v>
      </c>
      <c r="C2" s="65">
        <v>4864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  <c r="Q2">
        <v>18613</v>
      </c>
    </row>
    <row r="3" spans="1:18" ht="20.25" customHeight="1" x14ac:dyDescent="0.35">
      <c r="A3" s="1" t="s">
        <v>2</v>
      </c>
      <c r="B3" s="69">
        <v>567</v>
      </c>
      <c r="C3" s="66">
        <v>11413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12002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54346</v>
      </c>
      <c r="E5" s="11">
        <v>159350</v>
      </c>
      <c r="F5" s="12"/>
      <c r="G5" s="13"/>
      <c r="H5" s="10">
        <v>326707</v>
      </c>
      <c r="I5" s="13">
        <v>72276</v>
      </c>
      <c r="J5" s="14">
        <v>9302.2999999999993</v>
      </c>
      <c r="K5" s="15">
        <v>145401</v>
      </c>
      <c r="L5" s="10">
        <v>1515</v>
      </c>
      <c r="M5" s="16">
        <v>2272262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/>
      <c r="E6" s="11"/>
      <c r="F6" s="12"/>
      <c r="G6" s="13"/>
      <c r="H6" s="10"/>
      <c r="I6" s="13"/>
      <c r="J6" s="14"/>
      <c r="K6" s="15"/>
      <c r="L6" s="10"/>
      <c r="M6" s="16"/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130</v>
      </c>
      <c r="C7" s="74">
        <f>C2-C4</f>
        <v>4864</v>
      </c>
      <c r="D7" s="4">
        <f t="shared" ref="D7:M7" si="0">D5-D6</f>
        <v>54346</v>
      </c>
      <c r="E7" s="75">
        <f t="shared" si="0"/>
        <v>159350</v>
      </c>
      <c r="F7" s="6">
        <f t="shared" si="0"/>
        <v>0</v>
      </c>
      <c r="G7" s="6">
        <f t="shared" si="0"/>
        <v>0</v>
      </c>
      <c r="H7" s="6">
        <f t="shared" si="0"/>
        <v>326707</v>
      </c>
      <c r="I7" s="6">
        <f t="shared" si="0"/>
        <v>72276</v>
      </c>
      <c r="J7" s="6">
        <f t="shared" si="0"/>
        <v>9302.2999999999993</v>
      </c>
      <c r="K7" s="6">
        <f t="shared" si="0"/>
        <v>145401</v>
      </c>
      <c r="L7" s="6">
        <f t="shared" si="0"/>
        <v>1515</v>
      </c>
      <c r="M7" s="7">
        <f t="shared" si="0"/>
        <v>2272262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567</v>
      </c>
      <c r="C8" s="66">
        <f>C3-C5</f>
        <v>11413</v>
      </c>
      <c r="D8" s="4">
        <f>D7+E7</f>
        <v>213696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5</v>
      </c>
      <c r="C10" s="66">
        <v>68</v>
      </c>
      <c r="D10" s="78">
        <f>B28-D8</f>
        <v>-213696</v>
      </c>
      <c r="E10" s="77"/>
      <c r="F10" s="22"/>
      <c r="G10" s="22"/>
      <c r="H10" s="78">
        <f>(H9+H8)-H7</f>
        <v>-326707</v>
      </c>
      <c r="I10" s="22"/>
      <c r="J10" s="22"/>
      <c r="K10" s="22"/>
      <c r="L10" s="22"/>
      <c r="M10" s="22">
        <f>(M9+M8)-M7</f>
        <v>-2272262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697</v>
      </c>
      <c r="C11" s="67">
        <f>C7+C8</f>
        <v>16277</v>
      </c>
      <c r="D11" s="24">
        <f>C10+B10</f>
        <v>73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4994</v>
      </c>
      <c r="C12" s="121"/>
      <c r="D12" s="122">
        <f>B12+B13</f>
        <v>16974</v>
      </c>
      <c r="E12" s="122"/>
      <c r="I12">
        <f>D12-M11-B6</f>
        <v>16974</v>
      </c>
    </row>
    <row r="13" spans="1:18" ht="15.75" customHeight="1" thickBot="1" x14ac:dyDescent="0.4">
      <c r="A13" s="27" t="s">
        <v>49</v>
      </c>
      <c r="B13" s="121">
        <f>B8+C8</f>
        <v>11980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2023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6790</v>
      </c>
      <c r="C3" s="66">
        <v>0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9161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54362</v>
      </c>
      <c r="E5" s="11">
        <v>159645</v>
      </c>
      <c r="F5" s="12">
        <v>3908</v>
      </c>
      <c r="G5" s="13">
        <v>19238</v>
      </c>
      <c r="H5" s="10">
        <v>326861</v>
      </c>
      <c r="I5" s="13">
        <v>72328</v>
      </c>
      <c r="J5" s="14">
        <v>9318.9</v>
      </c>
      <c r="K5" s="15">
        <v>146117</v>
      </c>
      <c r="L5" s="10">
        <v>1517</v>
      </c>
      <c r="M5" s="16">
        <v>2272567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54346</v>
      </c>
      <c r="E6" s="11">
        <f>'14'!E5</f>
        <v>159350</v>
      </c>
      <c r="F6" s="12">
        <f>'14'!F5</f>
        <v>0</v>
      </c>
      <c r="G6" s="13">
        <f>'14'!G5</f>
        <v>0</v>
      </c>
      <c r="H6" s="10">
        <f>'14'!H5</f>
        <v>326707</v>
      </c>
      <c r="I6" s="13">
        <f>'14'!I5</f>
        <v>72276</v>
      </c>
      <c r="J6" s="14">
        <f>'14'!J5</f>
        <v>9302.2999999999993</v>
      </c>
      <c r="K6" s="15">
        <f>'14'!K5</f>
        <v>145401</v>
      </c>
      <c r="L6" s="10">
        <f>'14'!L5</f>
        <v>1515</v>
      </c>
      <c r="M6" s="16">
        <f>'14'!M5</f>
        <v>2272262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2023</v>
      </c>
      <c r="D7" s="4">
        <f t="shared" ref="D7:M7" si="0">D5-D6</f>
        <v>16</v>
      </c>
      <c r="E7" s="75">
        <f t="shared" si="0"/>
        <v>295</v>
      </c>
      <c r="F7" s="6">
        <f t="shared" si="0"/>
        <v>3908</v>
      </c>
      <c r="G7" s="6">
        <f t="shared" si="0"/>
        <v>19238</v>
      </c>
      <c r="H7" s="6">
        <f t="shared" si="0"/>
        <v>154</v>
      </c>
      <c r="I7" s="6">
        <f t="shared" si="0"/>
        <v>52</v>
      </c>
      <c r="J7" s="6">
        <f t="shared" si="0"/>
        <v>16.600000000000364</v>
      </c>
      <c r="K7" s="6">
        <f t="shared" si="0"/>
        <v>716</v>
      </c>
      <c r="L7" s="6">
        <f t="shared" si="0"/>
        <v>2</v>
      </c>
      <c r="M7" s="7">
        <f t="shared" si="0"/>
        <v>305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6790</v>
      </c>
      <c r="C8" s="66">
        <f>C3-C5</f>
        <v>0</v>
      </c>
      <c r="D8" s="4">
        <f>D7+E7</f>
        <v>311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41</v>
      </c>
      <c r="C10" s="66">
        <v>4</v>
      </c>
      <c r="D10" s="78">
        <f>B28-D8</f>
        <v>-311</v>
      </c>
      <c r="E10" s="77"/>
      <c r="F10" s="22"/>
      <c r="G10" s="22"/>
      <c r="H10" s="78">
        <f>(H9+H8)-H7</f>
        <v>-154</v>
      </c>
      <c r="I10" s="22"/>
      <c r="J10" s="22"/>
      <c r="K10" s="22"/>
      <c r="L10" s="22"/>
      <c r="M10" s="22">
        <f>(M9+M8)-M7</f>
        <v>-305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6790</v>
      </c>
      <c r="C11" s="67">
        <f>C7+C8</f>
        <v>2023</v>
      </c>
      <c r="D11" s="24">
        <f>C10+B10</f>
        <v>45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2023</v>
      </c>
      <c r="C12" s="121"/>
      <c r="D12" s="122">
        <f>B12+B13</f>
        <v>8813</v>
      </c>
      <c r="E12" s="122"/>
      <c r="I12">
        <f>D12-M11-B6</f>
        <v>8813</v>
      </c>
    </row>
    <row r="13" spans="1:18" ht="15.75" customHeight="1" thickBot="1" x14ac:dyDescent="0.4">
      <c r="A13" s="27" t="s">
        <v>49</v>
      </c>
      <c r="B13" s="121">
        <f>B8+C8</f>
        <v>6790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2145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11082</v>
      </c>
      <c r="C3" s="66">
        <v>449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9283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54392</v>
      </c>
      <c r="E5" s="11">
        <v>160088</v>
      </c>
      <c r="F5" s="12">
        <v>3909</v>
      </c>
      <c r="G5" s="13">
        <v>19246</v>
      </c>
      <c r="H5" s="10">
        <v>326987</v>
      </c>
      <c r="I5" s="13">
        <v>72361</v>
      </c>
      <c r="J5" s="14">
        <v>9325.5</v>
      </c>
      <c r="K5" s="15">
        <v>146223</v>
      </c>
      <c r="L5" s="10">
        <v>1519</v>
      </c>
      <c r="M5" s="16">
        <v>2274567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54346</v>
      </c>
      <c r="E6" s="11">
        <f>'14'!E5</f>
        <v>159350</v>
      </c>
      <c r="F6" s="12">
        <f>'14'!F5</f>
        <v>0</v>
      </c>
      <c r="G6" s="13">
        <f>'14'!G5</f>
        <v>0</v>
      </c>
      <c r="H6" s="10">
        <f>'14'!H5</f>
        <v>326707</v>
      </c>
      <c r="I6" s="13">
        <f>'14'!I5</f>
        <v>72276</v>
      </c>
      <c r="J6" s="14">
        <f>'14'!J5</f>
        <v>9302.2999999999993</v>
      </c>
      <c r="K6" s="15">
        <f>'14'!K5</f>
        <v>145401</v>
      </c>
      <c r="L6" s="10">
        <f>'15'!L5</f>
        <v>1517</v>
      </c>
      <c r="M6" s="16">
        <f>'15'!M5</f>
        <v>2272567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2145</v>
      </c>
      <c r="D7" s="4">
        <f t="shared" ref="D7:M7" si="0">D5-D6</f>
        <v>46</v>
      </c>
      <c r="E7" s="75">
        <f t="shared" si="0"/>
        <v>738</v>
      </c>
      <c r="F7" s="6">
        <f t="shared" si="0"/>
        <v>3909</v>
      </c>
      <c r="G7" s="6">
        <f t="shared" si="0"/>
        <v>19246</v>
      </c>
      <c r="H7" s="6">
        <f t="shared" si="0"/>
        <v>280</v>
      </c>
      <c r="I7" s="6">
        <f t="shared" si="0"/>
        <v>85</v>
      </c>
      <c r="J7" s="6">
        <f t="shared" si="0"/>
        <v>23.200000000000728</v>
      </c>
      <c r="K7" s="6">
        <f t="shared" si="0"/>
        <v>822</v>
      </c>
      <c r="L7" s="6">
        <f t="shared" si="0"/>
        <v>2</v>
      </c>
      <c r="M7" s="7">
        <f t="shared" si="0"/>
        <v>2000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11082</v>
      </c>
      <c r="C8" s="66">
        <f>C3-C5</f>
        <v>449</v>
      </c>
      <c r="D8" s="4">
        <f>D7+E7</f>
        <v>784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56</v>
      </c>
      <c r="C10" s="66">
        <v>10</v>
      </c>
      <c r="D10" s="78">
        <f>B28-D8</f>
        <v>-784</v>
      </c>
      <c r="E10" s="77"/>
      <c r="F10" s="22"/>
      <c r="G10" s="22"/>
      <c r="H10" s="78">
        <f>(H9+H8)-H7</f>
        <v>-280</v>
      </c>
      <c r="I10" s="22"/>
      <c r="J10" s="22"/>
      <c r="K10" s="22"/>
      <c r="L10" s="22"/>
      <c r="M10" s="22">
        <f>(M9+M8)-M7</f>
        <v>-2000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11082</v>
      </c>
      <c r="C11" s="67">
        <f>C7+C8</f>
        <v>2594</v>
      </c>
      <c r="D11" s="24">
        <f>C10+B10</f>
        <v>66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2145</v>
      </c>
      <c r="C12" s="121"/>
      <c r="D12" s="122">
        <f>B12+B13</f>
        <v>13676</v>
      </c>
      <c r="E12" s="122"/>
      <c r="I12">
        <f>D12-M11-B6</f>
        <v>13676</v>
      </c>
    </row>
    <row r="13" spans="1:18" ht="15.75" customHeight="1" thickBot="1" x14ac:dyDescent="0.4">
      <c r="A13" s="27" t="s">
        <v>49</v>
      </c>
      <c r="B13" s="121">
        <f>B8+C8</f>
        <v>11531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1425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20034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8563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54603</v>
      </c>
      <c r="E5" s="11">
        <v>161031</v>
      </c>
      <c r="F5" s="12"/>
      <c r="G5" s="13"/>
      <c r="H5" s="10">
        <v>327401</v>
      </c>
      <c r="I5" s="13">
        <v>72426</v>
      </c>
      <c r="J5" s="14">
        <v>9331.1</v>
      </c>
      <c r="K5" s="15">
        <v>146313</v>
      </c>
      <c r="L5" s="10">
        <v>1519</v>
      </c>
      <c r="M5" s="16">
        <v>2274567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'16'!D5</f>
        <v>54392</v>
      </c>
      <c r="E6" s="11">
        <f>'16'!E5</f>
        <v>160088</v>
      </c>
      <c r="F6" s="12">
        <f>'16'!F5</f>
        <v>3909</v>
      </c>
      <c r="G6" s="13">
        <f>'16'!G5</f>
        <v>19246</v>
      </c>
      <c r="H6" s="10">
        <f>'16'!H5</f>
        <v>326987</v>
      </c>
      <c r="I6" s="13">
        <f>'16'!I5</f>
        <v>72361</v>
      </c>
      <c r="J6" s="14">
        <f>'16'!J5</f>
        <v>9325.5</v>
      </c>
      <c r="K6" s="15">
        <f>'16'!K5</f>
        <v>146223</v>
      </c>
      <c r="L6" s="10">
        <f>'16'!L5</f>
        <v>1519</v>
      </c>
      <c r="M6" s="16">
        <f>'16'!M5</f>
        <v>2274567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1425</v>
      </c>
      <c r="D7" s="4">
        <f t="shared" ref="D7:M7" si="0">D5-D6</f>
        <v>211</v>
      </c>
      <c r="E7" s="75">
        <f t="shared" si="0"/>
        <v>943</v>
      </c>
      <c r="F7" s="6">
        <f t="shared" si="0"/>
        <v>-3909</v>
      </c>
      <c r="G7" s="6">
        <f t="shared" si="0"/>
        <v>-19246</v>
      </c>
      <c r="H7" s="6">
        <f t="shared" si="0"/>
        <v>414</v>
      </c>
      <c r="I7" s="6">
        <f t="shared" si="0"/>
        <v>65</v>
      </c>
      <c r="J7" s="6">
        <f t="shared" si="0"/>
        <v>5.6000000000003638</v>
      </c>
      <c r="K7" s="6">
        <f t="shared" si="0"/>
        <v>90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20034</v>
      </c>
      <c r="D8" s="4">
        <f>D7+E7</f>
        <v>1154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101</v>
      </c>
      <c r="D10" s="78">
        <f>B28-D8</f>
        <v>-1154</v>
      </c>
      <c r="E10" s="77"/>
      <c r="F10" s="22"/>
      <c r="G10" s="22"/>
      <c r="H10" s="78">
        <f>(H9+H8)-H7</f>
        <v>-414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21459</v>
      </c>
      <c r="D11" s="24">
        <f>C10+B10</f>
        <v>101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1425</v>
      </c>
      <c r="C12" s="121"/>
      <c r="D12" s="122">
        <f>B12+B13</f>
        <v>21459</v>
      </c>
      <c r="E12" s="122"/>
      <c r="I12">
        <f>D12-M11-B6</f>
        <v>21459</v>
      </c>
    </row>
    <row r="13" spans="1:18" ht="15.75" customHeight="1" thickBot="1" x14ac:dyDescent="0.4">
      <c r="A13" s="27" t="s">
        <v>49</v>
      </c>
      <c r="B13" s="121">
        <f>B8+C8</f>
        <v>20034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12" sqref="L1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1009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756</v>
      </c>
      <c r="C3" s="66">
        <v>30278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16051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54676</v>
      </c>
      <c r="E5" s="11">
        <v>161640</v>
      </c>
      <c r="F5" s="12">
        <v>3924</v>
      </c>
      <c r="G5" s="13">
        <v>19520</v>
      </c>
      <c r="H5" s="10">
        <v>327750</v>
      </c>
      <c r="I5" s="13">
        <v>72452</v>
      </c>
      <c r="J5" s="14">
        <v>9334.2000000000007</v>
      </c>
      <c r="K5" s="15">
        <v>146361</v>
      </c>
      <c r="L5" s="10">
        <v>1522</v>
      </c>
      <c r="M5" s="16">
        <v>2275077</v>
      </c>
      <c r="N5" s="129" t="s">
        <v>67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'17'!D5</f>
        <v>54603</v>
      </c>
      <c r="E6" s="11">
        <f>'17'!E5</f>
        <v>161031</v>
      </c>
      <c r="F6" s="12">
        <f>'17'!F5</f>
        <v>0</v>
      </c>
      <c r="G6" s="13">
        <f>'17'!G5</f>
        <v>0</v>
      </c>
      <c r="H6" s="10">
        <f>'17'!H5</f>
        <v>327401</v>
      </c>
      <c r="I6" s="13">
        <f>'17'!I5</f>
        <v>72426</v>
      </c>
      <c r="J6" s="14">
        <f>'17'!J5</f>
        <v>9331.1</v>
      </c>
      <c r="K6" s="15">
        <f>'17'!K5</f>
        <v>146313</v>
      </c>
      <c r="L6" s="10">
        <f>'17'!L5</f>
        <v>1519</v>
      </c>
      <c r="M6" s="16">
        <f>'17'!M5</f>
        <v>2274567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1009</v>
      </c>
      <c r="D7" s="4">
        <f t="shared" ref="D7:M7" si="0">D5-D6</f>
        <v>73</v>
      </c>
      <c r="E7" s="75">
        <f t="shared" si="0"/>
        <v>609</v>
      </c>
      <c r="F7" s="6">
        <f t="shared" si="0"/>
        <v>3924</v>
      </c>
      <c r="G7" s="6">
        <f t="shared" si="0"/>
        <v>19520</v>
      </c>
      <c r="H7" s="6">
        <f t="shared" si="0"/>
        <v>349</v>
      </c>
      <c r="I7" s="6">
        <f t="shared" si="0"/>
        <v>26</v>
      </c>
      <c r="J7" s="6">
        <f t="shared" si="0"/>
        <v>3.1000000000003638</v>
      </c>
      <c r="K7" s="6">
        <f t="shared" si="0"/>
        <v>48</v>
      </c>
      <c r="L7" s="6">
        <f t="shared" si="0"/>
        <v>3</v>
      </c>
      <c r="M7" s="7">
        <f t="shared" si="0"/>
        <v>510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756</v>
      </c>
      <c r="C8" s="66">
        <f>C3-C5</f>
        <v>30278</v>
      </c>
      <c r="D8" s="4">
        <f>D7+E7</f>
        <v>682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4</v>
      </c>
      <c r="C10" s="66">
        <v>82</v>
      </c>
      <c r="D10" s="78">
        <f>B28-D8</f>
        <v>-682</v>
      </c>
      <c r="E10" s="77"/>
      <c r="F10" s="22"/>
      <c r="G10" s="22"/>
      <c r="H10" s="78">
        <f>(H9+H8)-H7</f>
        <v>-349</v>
      </c>
      <c r="I10" s="22"/>
      <c r="J10" s="22"/>
      <c r="K10" s="22"/>
      <c r="L10" s="22"/>
      <c r="M10" s="22">
        <f>(M9+M8)-M7</f>
        <v>-510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756</v>
      </c>
      <c r="C11" s="67">
        <f>C7+C8</f>
        <v>31287</v>
      </c>
      <c r="D11" s="24">
        <f>C10+B10</f>
        <v>86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1009</v>
      </c>
      <c r="C12" s="121"/>
      <c r="D12" s="122">
        <f>B12+B13</f>
        <v>32043</v>
      </c>
      <c r="E12" s="122"/>
      <c r="I12">
        <f>D12-M11-B6</f>
        <v>32043</v>
      </c>
    </row>
    <row r="13" spans="1:18" ht="15.75" customHeight="1" thickBot="1" x14ac:dyDescent="0.4">
      <c r="A13" s="27" t="s">
        <v>49</v>
      </c>
      <c r="B13" s="121">
        <f>B8+C8</f>
        <v>31034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-1824</v>
      </c>
    </row>
    <row r="2" spans="1:18" ht="15.75" customHeight="1" thickBot="1" x14ac:dyDescent="0.4">
      <c r="A2" s="1" t="s">
        <v>0</v>
      </c>
      <c r="B2" s="68">
        <v>176</v>
      </c>
      <c r="C2" s="65">
        <v>1416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12841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16051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54820</v>
      </c>
      <c r="E5" s="11">
        <v>162285</v>
      </c>
      <c r="F5" s="12">
        <v>3924</v>
      </c>
      <c r="G5" s="13">
        <v>19570</v>
      </c>
      <c r="H5" s="10">
        <v>327839</v>
      </c>
      <c r="I5" s="13">
        <v>72567</v>
      </c>
      <c r="J5" s="14">
        <v>9340.1</v>
      </c>
      <c r="K5" s="15">
        <v>146456</v>
      </c>
      <c r="L5" s="10">
        <v>1524</v>
      </c>
      <c r="M5" s="16">
        <v>2276481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'18'!D5</f>
        <v>54676</v>
      </c>
      <c r="E6" s="11">
        <f>'18'!E5</f>
        <v>161640</v>
      </c>
      <c r="F6" s="12">
        <f>'18'!F5</f>
        <v>3924</v>
      </c>
      <c r="G6" s="13">
        <f>'18'!G5</f>
        <v>19520</v>
      </c>
      <c r="H6" s="10">
        <f>'18'!H5</f>
        <v>327750</v>
      </c>
      <c r="I6" s="13">
        <f>'18'!I5</f>
        <v>72452</v>
      </c>
      <c r="J6" s="14">
        <f>'18'!J5</f>
        <v>9334.2000000000007</v>
      </c>
      <c r="K6" s="15">
        <f>'18'!K5</f>
        <v>146361</v>
      </c>
      <c r="L6" s="10">
        <f>'18'!L5</f>
        <v>1522</v>
      </c>
      <c r="M6" s="16">
        <f>'18'!M5</f>
        <v>2275077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176</v>
      </c>
      <c r="C7" s="74">
        <f>C2-C4</f>
        <v>1416</v>
      </c>
      <c r="D7" s="4">
        <f t="shared" ref="D7:M7" si="0">D5-D6</f>
        <v>144</v>
      </c>
      <c r="E7" s="75">
        <f t="shared" si="0"/>
        <v>645</v>
      </c>
      <c r="F7" s="6">
        <f t="shared" si="0"/>
        <v>0</v>
      </c>
      <c r="G7" s="6">
        <f t="shared" si="0"/>
        <v>50</v>
      </c>
      <c r="H7" s="6">
        <f t="shared" si="0"/>
        <v>89</v>
      </c>
      <c r="I7" s="6">
        <f t="shared" si="0"/>
        <v>115</v>
      </c>
      <c r="J7" s="6">
        <f t="shared" si="0"/>
        <v>5.8999999999996362</v>
      </c>
      <c r="K7" s="6">
        <f t="shared" si="0"/>
        <v>95</v>
      </c>
      <c r="L7" s="6">
        <f t="shared" si="0"/>
        <v>2</v>
      </c>
      <c r="M7" s="7">
        <f t="shared" si="0"/>
        <v>1404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12841</v>
      </c>
      <c r="D8" s="4">
        <f>D7+E7</f>
        <v>789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85</v>
      </c>
      <c r="D10" s="78">
        <f>B28-D8</f>
        <v>-789</v>
      </c>
      <c r="E10" s="77"/>
      <c r="F10" s="22"/>
      <c r="G10" s="22"/>
      <c r="H10" s="78">
        <f>(H9+H8)-H7</f>
        <v>-89</v>
      </c>
      <c r="I10" s="22"/>
      <c r="J10" s="22"/>
      <c r="K10" s="22"/>
      <c r="L10" s="22"/>
      <c r="M10" s="22">
        <f>(M9+M8)-M7</f>
        <v>-1404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176</v>
      </c>
      <c r="C11" s="67">
        <f>C7+C8</f>
        <v>14257</v>
      </c>
      <c r="D11" s="24">
        <f>C10+B10</f>
        <v>86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1592</v>
      </c>
      <c r="C12" s="121"/>
      <c r="D12" s="122">
        <f>B12+B13</f>
        <v>14433</v>
      </c>
      <c r="E12" s="122"/>
      <c r="I12">
        <f>D12-M11-B6</f>
        <v>14433</v>
      </c>
    </row>
    <row r="13" spans="1:18" ht="15.75" customHeight="1" thickBot="1" x14ac:dyDescent="0.4">
      <c r="A13" s="27" t="s">
        <v>49</v>
      </c>
      <c r="B13" s="121">
        <f>B8+C8</f>
        <v>12841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1068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14528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16051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54952</v>
      </c>
      <c r="E5" s="11">
        <v>162861</v>
      </c>
      <c r="F5" s="12">
        <v>3924</v>
      </c>
      <c r="G5" s="13">
        <v>19597</v>
      </c>
      <c r="H5" s="10">
        <v>328069</v>
      </c>
      <c r="I5" s="13">
        <v>72649</v>
      </c>
      <c r="J5" s="14">
        <v>9345.7000000000007</v>
      </c>
      <c r="K5" s="15">
        <v>146546</v>
      </c>
      <c r="L5" s="10">
        <v>1524</v>
      </c>
      <c r="M5" s="16">
        <v>2276481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'19'!D5</f>
        <v>54820</v>
      </c>
      <c r="E6" s="11">
        <f>'19'!E5</f>
        <v>162285</v>
      </c>
      <c r="F6" s="12">
        <f>'19'!F5</f>
        <v>3924</v>
      </c>
      <c r="G6" s="13">
        <f>'19'!G5</f>
        <v>19570</v>
      </c>
      <c r="H6" s="10">
        <f>'19'!H5</f>
        <v>327839</v>
      </c>
      <c r="I6" s="13">
        <f>'19'!I5</f>
        <v>72567</v>
      </c>
      <c r="J6" s="14">
        <f>'19'!J5</f>
        <v>9340.1</v>
      </c>
      <c r="K6" s="15">
        <f>'19'!K5</f>
        <v>146456</v>
      </c>
      <c r="L6" s="10">
        <f>'19'!L5</f>
        <v>1524</v>
      </c>
      <c r="M6" s="16">
        <f>'19'!M5</f>
        <v>2276481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1068</v>
      </c>
      <c r="D7" s="4">
        <f t="shared" ref="D7:M7" si="0">D5-D6</f>
        <v>132</v>
      </c>
      <c r="E7" s="75">
        <f t="shared" si="0"/>
        <v>576</v>
      </c>
      <c r="F7" s="6">
        <f t="shared" si="0"/>
        <v>0</v>
      </c>
      <c r="G7" s="6">
        <f t="shared" si="0"/>
        <v>27</v>
      </c>
      <c r="H7" s="6">
        <f t="shared" si="0"/>
        <v>230</v>
      </c>
      <c r="I7" s="6">
        <f t="shared" si="0"/>
        <v>82</v>
      </c>
      <c r="J7" s="6">
        <f t="shared" si="0"/>
        <v>5.6000000000003638</v>
      </c>
      <c r="K7" s="6">
        <f t="shared" si="0"/>
        <v>90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14528</v>
      </c>
      <c r="D8" s="4">
        <f>D7+E7</f>
        <v>708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94</v>
      </c>
      <c r="D10" s="78">
        <f>B28-D8</f>
        <v>-708</v>
      </c>
      <c r="E10" s="77"/>
      <c r="F10" s="22"/>
      <c r="G10" s="22"/>
      <c r="H10" s="78">
        <f>(H9+H8)-H7</f>
        <v>-230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15596</v>
      </c>
      <c r="D11" s="24">
        <f>C10+B10</f>
        <v>94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1068</v>
      </c>
      <c r="C12" s="121"/>
      <c r="D12" s="122">
        <f>B12+B13</f>
        <v>15596</v>
      </c>
      <c r="E12" s="122"/>
      <c r="I12">
        <f>D12-M11-B6</f>
        <v>15596</v>
      </c>
    </row>
    <row r="13" spans="1:18" ht="15.75" customHeight="1" thickBot="1" x14ac:dyDescent="0.4">
      <c r="A13" s="27" t="s">
        <v>49</v>
      </c>
      <c r="B13" s="121">
        <f>B8+C8</f>
        <v>14528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2005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11800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16051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'20'!D5</f>
        <v>54952</v>
      </c>
      <c r="E6" s="11">
        <f>'20'!E5</f>
        <v>162861</v>
      </c>
      <c r="F6" s="12">
        <f>'20'!F5</f>
        <v>3924</v>
      </c>
      <c r="G6" s="13">
        <f>'19'!G5</f>
        <v>19570</v>
      </c>
      <c r="H6" s="10">
        <f>'20'!H5</f>
        <v>328069</v>
      </c>
      <c r="I6" s="13">
        <f>'20'!I5</f>
        <v>72649</v>
      </c>
      <c r="J6" s="14">
        <f>'20'!J5</f>
        <v>9345.7000000000007</v>
      </c>
      <c r="K6" s="15">
        <f>'20'!K5</f>
        <v>146546</v>
      </c>
      <c r="L6" s="10">
        <f>'20'!L5</f>
        <v>1524</v>
      </c>
      <c r="M6" s="16">
        <f>'20'!M5</f>
        <v>2276481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2005</v>
      </c>
      <c r="D7" s="4">
        <f t="shared" ref="D7:M7" si="0">D5-D6</f>
        <v>-54952</v>
      </c>
      <c r="E7" s="75">
        <f t="shared" si="0"/>
        <v>-162861</v>
      </c>
      <c r="F7" s="6">
        <f t="shared" si="0"/>
        <v>-3924</v>
      </c>
      <c r="G7" s="6">
        <f t="shared" si="0"/>
        <v>-19570</v>
      </c>
      <c r="H7" s="6">
        <f t="shared" si="0"/>
        <v>-328069</v>
      </c>
      <c r="I7" s="6">
        <f t="shared" si="0"/>
        <v>-72649</v>
      </c>
      <c r="J7" s="6">
        <f t="shared" si="0"/>
        <v>-9345.7000000000007</v>
      </c>
      <c r="K7" s="6">
        <f t="shared" si="0"/>
        <v>-146546</v>
      </c>
      <c r="L7" s="6">
        <f t="shared" si="0"/>
        <v>-1524</v>
      </c>
      <c r="M7" s="7">
        <f t="shared" si="0"/>
        <v>-2276481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11800</v>
      </c>
      <c r="D8" s="4">
        <f>D7+E7</f>
        <v>-217813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82</v>
      </c>
      <c r="D10" s="78">
        <f>B28-D8</f>
        <v>217813</v>
      </c>
      <c r="E10" s="77"/>
      <c r="F10" s="22"/>
      <c r="G10" s="22"/>
      <c r="H10" s="78">
        <f>(H9+H8)-H7</f>
        <v>328069</v>
      </c>
      <c r="I10" s="22"/>
      <c r="J10" s="22"/>
      <c r="K10" s="22"/>
      <c r="L10" s="22"/>
      <c r="M10" s="22">
        <f>(M9+M8)-M7</f>
        <v>2276481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13805</v>
      </c>
      <c r="D11" s="24">
        <f>C10+B10</f>
        <v>82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2005</v>
      </c>
      <c r="C12" s="121"/>
      <c r="D12" s="122">
        <f>B12+B13</f>
        <v>13805</v>
      </c>
      <c r="E12" s="122"/>
      <c r="I12">
        <f>D12-M11-B6</f>
        <v>13805</v>
      </c>
    </row>
    <row r="13" spans="1:18" ht="15.75" customHeight="1" thickBot="1" x14ac:dyDescent="0.4">
      <c r="A13" s="27" t="s">
        <v>49</v>
      </c>
      <c r="B13" s="121">
        <f>B8+C8</f>
        <v>11800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6060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2820</v>
      </c>
      <c r="C3" s="66">
        <v>54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16051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55064</v>
      </c>
      <c r="E5" s="11">
        <v>163646</v>
      </c>
      <c r="F5" s="12">
        <v>3931</v>
      </c>
      <c r="G5" s="13">
        <v>19706</v>
      </c>
      <c r="H5" s="10">
        <v>328503</v>
      </c>
      <c r="I5" s="13">
        <v>72789</v>
      </c>
      <c r="J5" s="14">
        <v>9352.1</v>
      </c>
      <c r="K5" s="15">
        <v>146648</v>
      </c>
      <c r="L5" s="10"/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'21'!D5</f>
        <v>0</v>
      </c>
      <c r="E6" s="11">
        <f>'21'!E5</f>
        <v>0</v>
      </c>
      <c r="F6" s="12">
        <f>'21'!F5</f>
        <v>0</v>
      </c>
      <c r="G6" s="13">
        <f>'21'!G5</f>
        <v>0</v>
      </c>
      <c r="H6" s="10">
        <f>'21'!H5</f>
        <v>0</v>
      </c>
      <c r="I6" s="13">
        <f>'21'!I5</f>
        <v>0</v>
      </c>
      <c r="J6" s="14">
        <f>'21'!J5</f>
        <v>0</v>
      </c>
      <c r="K6" s="15">
        <f>'21'!K5</f>
        <v>0</v>
      </c>
      <c r="L6" s="10">
        <f>'21'!L5</f>
        <v>0</v>
      </c>
      <c r="M6" s="16">
        <f>'21'!M5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6060</v>
      </c>
      <c r="D7" s="4">
        <f t="shared" ref="D7:M7" si="0">D5-D6</f>
        <v>55064</v>
      </c>
      <c r="E7" s="75">
        <f t="shared" si="0"/>
        <v>163646</v>
      </c>
      <c r="F7" s="6">
        <f t="shared" si="0"/>
        <v>3931</v>
      </c>
      <c r="G7" s="6">
        <f t="shared" si="0"/>
        <v>19706</v>
      </c>
      <c r="H7" s="6">
        <f t="shared" si="0"/>
        <v>328503</v>
      </c>
      <c r="I7" s="6">
        <f t="shared" si="0"/>
        <v>72789</v>
      </c>
      <c r="J7" s="6">
        <f t="shared" si="0"/>
        <v>9352.1</v>
      </c>
      <c r="K7" s="6">
        <f t="shared" si="0"/>
        <v>146648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2820</v>
      </c>
      <c r="C8" s="66">
        <f>C3-C5</f>
        <v>54</v>
      </c>
      <c r="D8" s="4">
        <f>D7+E7</f>
        <v>218710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26</v>
      </c>
      <c r="C10" s="66">
        <v>8</v>
      </c>
      <c r="D10" s="78">
        <f>B28-D8</f>
        <v>-218710</v>
      </c>
      <c r="E10" s="77"/>
      <c r="F10" s="22"/>
      <c r="G10" s="22"/>
      <c r="H10" s="78">
        <f>(H9+H8)-H7</f>
        <v>-328503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2820</v>
      </c>
      <c r="C11" s="67">
        <f>C7+C8</f>
        <v>6114</v>
      </c>
      <c r="D11" s="24">
        <f>C10+B10</f>
        <v>34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6060</v>
      </c>
      <c r="C12" s="121"/>
      <c r="D12" s="122">
        <f>B12+B13</f>
        <v>8934</v>
      </c>
      <c r="E12" s="122"/>
      <c r="I12">
        <f>D12-M11-B6</f>
        <v>8934</v>
      </c>
    </row>
    <row r="13" spans="1:18" ht="15.75" customHeight="1" thickBot="1" x14ac:dyDescent="0.4">
      <c r="A13" s="27" t="s">
        <v>49</v>
      </c>
      <c r="B13" s="121">
        <f>B8+C8</f>
        <v>2874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1577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7518</v>
      </c>
      <c r="C3" s="66">
        <v>5206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10710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55099</v>
      </c>
      <c r="E5" s="11">
        <v>164179</v>
      </c>
      <c r="F5" s="12">
        <v>3931</v>
      </c>
      <c r="G5" s="13">
        <v>19810</v>
      </c>
      <c r="H5" s="10">
        <v>328623</v>
      </c>
      <c r="I5" s="13">
        <v>72791</v>
      </c>
      <c r="J5" s="14">
        <v>9368.9</v>
      </c>
      <c r="K5" s="15">
        <v>146906</v>
      </c>
      <c r="L5" s="10">
        <v>1531</v>
      </c>
      <c r="M5" s="16">
        <v>2280480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'22'!D5</f>
        <v>55064</v>
      </c>
      <c r="E6" s="11">
        <f>'22'!E5</f>
        <v>163646</v>
      </c>
      <c r="F6" s="12">
        <f>'22'!F5</f>
        <v>3931</v>
      </c>
      <c r="G6" s="13">
        <f>'22'!G5</f>
        <v>19706</v>
      </c>
      <c r="H6" s="10">
        <f>'22'!H5</f>
        <v>328503</v>
      </c>
      <c r="I6" s="13">
        <f>'22'!I5</f>
        <v>72789</v>
      </c>
      <c r="J6" s="14">
        <f>'22'!J5</f>
        <v>9352.1</v>
      </c>
      <c r="K6" s="15">
        <f>'22'!K5</f>
        <v>146648</v>
      </c>
      <c r="L6" s="10">
        <f>'22'!L5</f>
        <v>0</v>
      </c>
      <c r="M6" s="16">
        <f>'22'!M5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1577</v>
      </c>
      <c r="D7" s="4">
        <f t="shared" ref="D7:M7" si="0">D5-D6</f>
        <v>35</v>
      </c>
      <c r="E7" s="75">
        <f t="shared" si="0"/>
        <v>533</v>
      </c>
      <c r="F7" s="6">
        <f t="shared" si="0"/>
        <v>0</v>
      </c>
      <c r="G7" s="6">
        <f t="shared" si="0"/>
        <v>104</v>
      </c>
      <c r="H7" s="6">
        <f t="shared" si="0"/>
        <v>120</v>
      </c>
      <c r="I7" s="6">
        <f t="shared" si="0"/>
        <v>2</v>
      </c>
      <c r="J7" s="6">
        <f t="shared" si="0"/>
        <v>16.799999999999272</v>
      </c>
      <c r="K7" s="6">
        <f t="shared" si="0"/>
        <v>258</v>
      </c>
      <c r="L7" s="6">
        <f t="shared" si="0"/>
        <v>1531</v>
      </c>
      <c r="M7" s="7">
        <f t="shared" si="0"/>
        <v>2280480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7518</v>
      </c>
      <c r="C8" s="66">
        <f>C3-C5</f>
        <v>5206</v>
      </c>
      <c r="D8" s="4">
        <f>D7+E7</f>
        <v>568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21</v>
      </c>
      <c r="C10" s="66">
        <v>33</v>
      </c>
      <c r="D10" s="78">
        <f>B28-D8</f>
        <v>-568</v>
      </c>
      <c r="E10" s="77"/>
      <c r="F10" s="22"/>
      <c r="G10" s="22"/>
      <c r="H10" s="78">
        <f>(H9+H8)-H7</f>
        <v>-120</v>
      </c>
      <c r="I10" s="22"/>
      <c r="J10" s="22"/>
      <c r="K10" s="22"/>
      <c r="L10" s="22"/>
      <c r="M10" s="22">
        <f>(M9+M8)-M7</f>
        <v>-2280480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7518</v>
      </c>
      <c r="C11" s="67">
        <f>C7+C8</f>
        <v>6783</v>
      </c>
      <c r="D11" s="24">
        <f>C10+B10</f>
        <v>54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1577</v>
      </c>
      <c r="C12" s="121"/>
      <c r="D12" s="122">
        <f>B12+B13</f>
        <v>14301</v>
      </c>
      <c r="E12" s="122"/>
      <c r="I12">
        <f>D12-M11-B6</f>
        <v>14301</v>
      </c>
    </row>
    <row r="13" spans="1:18" ht="15.75" customHeight="1" thickBot="1" x14ac:dyDescent="0.4">
      <c r="A13" s="27" t="s">
        <v>49</v>
      </c>
      <c r="B13" s="121">
        <f>B8+C8</f>
        <v>12724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9019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18351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10710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55265</v>
      </c>
      <c r="E5" s="11">
        <v>164884</v>
      </c>
      <c r="F5" s="12">
        <v>3931</v>
      </c>
      <c r="G5" s="13">
        <v>19899</v>
      </c>
      <c r="H5" s="10">
        <v>328768</v>
      </c>
      <c r="I5" s="13">
        <v>72951</v>
      </c>
      <c r="J5" s="14">
        <v>9377.5</v>
      </c>
      <c r="K5" s="15">
        <v>147044</v>
      </c>
      <c r="L5" s="10">
        <v>1535</v>
      </c>
      <c r="M5" s="16">
        <v>2282235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'23'!D5</f>
        <v>55099</v>
      </c>
      <c r="E6" s="11">
        <f>'23'!E5</f>
        <v>164179</v>
      </c>
      <c r="F6" s="12">
        <f>'23'!F5</f>
        <v>3931</v>
      </c>
      <c r="G6" s="13">
        <f>'23'!G5</f>
        <v>19810</v>
      </c>
      <c r="H6" s="10">
        <f>'23'!H5</f>
        <v>328623</v>
      </c>
      <c r="I6" s="13">
        <f>'23'!I5</f>
        <v>72791</v>
      </c>
      <c r="J6" s="14">
        <f>'23'!J5</f>
        <v>9368.9</v>
      </c>
      <c r="K6" s="15">
        <f>'23'!K5</f>
        <v>146906</v>
      </c>
      <c r="L6" s="10">
        <f>'23'!L5</f>
        <v>1531</v>
      </c>
      <c r="M6" s="16">
        <f>'23'!M5</f>
        <v>2280480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9019</v>
      </c>
      <c r="D7" s="4">
        <f t="shared" ref="D7:M7" si="0">D5-D6</f>
        <v>166</v>
      </c>
      <c r="E7" s="75">
        <f t="shared" si="0"/>
        <v>705</v>
      </c>
      <c r="F7" s="6">
        <f t="shared" si="0"/>
        <v>0</v>
      </c>
      <c r="G7" s="6">
        <f t="shared" si="0"/>
        <v>89</v>
      </c>
      <c r="H7" s="6">
        <f t="shared" si="0"/>
        <v>145</v>
      </c>
      <c r="I7" s="6">
        <f t="shared" si="0"/>
        <v>160</v>
      </c>
      <c r="J7" s="6">
        <f t="shared" si="0"/>
        <v>8.6000000000003638</v>
      </c>
      <c r="K7" s="6">
        <f t="shared" si="0"/>
        <v>138</v>
      </c>
      <c r="L7" s="6">
        <f t="shared" si="0"/>
        <v>4</v>
      </c>
      <c r="M7" s="7">
        <f t="shared" si="0"/>
        <v>1755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18351</v>
      </c>
      <c r="D8" s="4">
        <f>D7+E7</f>
        <v>871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117</v>
      </c>
      <c r="D10" s="78">
        <f>B28-D8</f>
        <v>-871</v>
      </c>
      <c r="E10" s="77"/>
      <c r="F10" s="22"/>
      <c r="G10" s="22"/>
      <c r="H10" s="78">
        <f>(H9+H8)-H7</f>
        <v>-145</v>
      </c>
      <c r="I10" s="22"/>
      <c r="J10" s="22"/>
      <c r="K10" s="22"/>
      <c r="L10" s="22"/>
      <c r="M10" s="22">
        <f>(M9+M8)-M7</f>
        <v>-1755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27370</v>
      </c>
      <c r="D11" s="24">
        <f>C10+B10</f>
        <v>117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9019</v>
      </c>
      <c r="C12" s="121"/>
      <c r="D12" s="122">
        <f>B12+B13</f>
        <v>27370</v>
      </c>
      <c r="E12" s="122"/>
      <c r="I12">
        <f>D12-M11-B6</f>
        <v>27370</v>
      </c>
    </row>
    <row r="13" spans="1:18" ht="15.75" customHeight="1" thickBot="1" x14ac:dyDescent="0.4">
      <c r="A13" s="27" t="s">
        <v>49</v>
      </c>
      <c r="B13" s="121">
        <f>B8+C8</f>
        <v>18351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C2-3433</f>
        <v>-895</v>
      </c>
    </row>
    <row r="2" spans="1:18" ht="15.75" customHeight="1" thickBot="1" x14ac:dyDescent="0.4">
      <c r="A2" s="1" t="s">
        <v>0</v>
      </c>
      <c r="B2" s="68"/>
      <c r="C2" s="65">
        <v>2538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605</v>
      </c>
      <c r="C3" s="66">
        <v>13442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10710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>
        <v>3932</v>
      </c>
      <c r="G5" s="13">
        <v>19917</v>
      </c>
      <c r="H5" s="10">
        <v>328921</v>
      </c>
      <c r="I5" s="13">
        <v>72980</v>
      </c>
      <c r="J5" s="14">
        <v>9378.7999999999993</v>
      </c>
      <c r="K5" s="15">
        <v>147064</v>
      </c>
      <c r="L5" s="10">
        <v>1535</v>
      </c>
      <c r="M5" s="16">
        <v>2282235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'24'!D5</f>
        <v>55265</v>
      </c>
      <c r="E6" s="11">
        <f>'24'!E5</f>
        <v>164884</v>
      </c>
      <c r="F6" s="12">
        <f>'24'!F5</f>
        <v>3931</v>
      </c>
      <c r="G6" s="13">
        <f>'24'!G5</f>
        <v>19899</v>
      </c>
      <c r="H6" s="10">
        <f>'24'!H5</f>
        <v>328768</v>
      </c>
      <c r="I6" s="13">
        <f>'24'!I5</f>
        <v>72951</v>
      </c>
      <c r="J6" s="14">
        <f>'24'!J5</f>
        <v>9377.5</v>
      </c>
      <c r="K6" s="15">
        <f>'24'!K5</f>
        <v>147044</v>
      </c>
      <c r="L6" s="10">
        <f>'24'!L5</f>
        <v>1535</v>
      </c>
      <c r="M6" s="16">
        <f>'24'!M5</f>
        <v>2282235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2538</v>
      </c>
      <c r="D7" s="4">
        <f t="shared" ref="D7:M7" si="0">D5-D6</f>
        <v>-55265</v>
      </c>
      <c r="E7" s="75">
        <f t="shared" si="0"/>
        <v>-164884</v>
      </c>
      <c r="F7" s="6">
        <f t="shared" si="0"/>
        <v>1</v>
      </c>
      <c r="G7" s="6">
        <f t="shared" si="0"/>
        <v>18</v>
      </c>
      <c r="H7" s="6">
        <f t="shared" si="0"/>
        <v>153</v>
      </c>
      <c r="I7" s="6">
        <f t="shared" si="0"/>
        <v>29</v>
      </c>
      <c r="J7" s="6">
        <f t="shared" si="0"/>
        <v>1.2999999999992724</v>
      </c>
      <c r="K7" s="6">
        <f t="shared" si="0"/>
        <v>20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605</v>
      </c>
      <c r="C8" s="66">
        <f>C3-C5</f>
        <v>13442</v>
      </c>
      <c r="D8" s="4">
        <f>D7+E7</f>
        <v>-220149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5</v>
      </c>
      <c r="C10" s="66">
        <v>95</v>
      </c>
      <c r="D10" s="78">
        <f>B28-D8</f>
        <v>220149</v>
      </c>
      <c r="E10" s="77"/>
      <c r="F10" s="22"/>
      <c r="G10" s="22"/>
      <c r="H10" s="78">
        <f>(H9+H8)-H7</f>
        <v>-153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605</v>
      </c>
      <c r="C11" s="67">
        <f>C7+C8</f>
        <v>15980</v>
      </c>
      <c r="D11" s="24">
        <f>C10+B10</f>
        <v>100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2538</v>
      </c>
      <c r="C12" s="121"/>
      <c r="D12" s="122">
        <f>B12+B13</f>
        <v>16585</v>
      </c>
      <c r="E12" s="122"/>
      <c r="I12">
        <f>D12-M11-B6</f>
        <v>16585</v>
      </c>
    </row>
    <row r="13" spans="1:18" ht="15.75" customHeight="1" thickBot="1" x14ac:dyDescent="0.4">
      <c r="A13" s="27" t="s">
        <v>49</v>
      </c>
      <c r="B13" s="121">
        <f>B8+C8</f>
        <v>14047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11148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477</v>
      </c>
      <c r="C3" s="66">
        <v>8356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10710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55501</v>
      </c>
      <c r="E5" s="11">
        <v>165691</v>
      </c>
      <c r="F5" s="12">
        <v>3932</v>
      </c>
      <c r="G5" s="13">
        <v>20326</v>
      </c>
      <c r="H5" s="10">
        <v>329005</v>
      </c>
      <c r="I5" s="13">
        <v>72987</v>
      </c>
      <c r="J5" s="14">
        <v>9397.9</v>
      </c>
      <c r="K5" s="15">
        <v>147366</v>
      </c>
      <c r="L5" s="10">
        <v>1537</v>
      </c>
      <c r="M5" s="16">
        <v>2282440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'25'!D5</f>
        <v>0</v>
      </c>
      <c r="E6" s="11">
        <f>'25'!E5</f>
        <v>0</v>
      </c>
      <c r="F6" s="12">
        <f>'25'!F5</f>
        <v>3932</v>
      </c>
      <c r="G6" s="13">
        <f>'25'!G5</f>
        <v>19917</v>
      </c>
      <c r="H6" s="10">
        <f>'25'!H5</f>
        <v>328921</v>
      </c>
      <c r="I6" s="13">
        <f>'25'!I5</f>
        <v>72980</v>
      </c>
      <c r="J6" s="14">
        <f>'25'!J5</f>
        <v>9378.7999999999993</v>
      </c>
      <c r="K6" s="15">
        <f>'25'!K5</f>
        <v>147064</v>
      </c>
      <c r="L6" s="10">
        <f>'25'!L5</f>
        <v>1535</v>
      </c>
      <c r="M6" s="16">
        <f>'25'!M5</f>
        <v>2282235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11148</v>
      </c>
      <c r="D7" s="4">
        <f t="shared" ref="D7:M7" si="0">D5-D6</f>
        <v>55501</v>
      </c>
      <c r="E7" s="75">
        <f t="shared" si="0"/>
        <v>165691</v>
      </c>
      <c r="F7" s="6">
        <f t="shared" si="0"/>
        <v>0</v>
      </c>
      <c r="G7" s="6">
        <f t="shared" si="0"/>
        <v>409</v>
      </c>
      <c r="H7" s="6">
        <f t="shared" si="0"/>
        <v>84</v>
      </c>
      <c r="I7" s="6">
        <f t="shared" si="0"/>
        <v>7</v>
      </c>
      <c r="J7" s="6">
        <f t="shared" si="0"/>
        <v>19.100000000000364</v>
      </c>
      <c r="K7" s="6">
        <f t="shared" si="0"/>
        <v>302</v>
      </c>
      <c r="L7" s="6">
        <f t="shared" si="0"/>
        <v>2</v>
      </c>
      <c r="M7" s="7">
        <f t="shared" si="0"/>
        <v>205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477</v>
      </c>
      <c r="C8" s="66">
        <f>C3-C5</f>
        <v>8356</v>
      </c>
      <c r="D8" s="4">
        <f>D7+E7</f>
        <v>221192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75</v>
      </c>
      <c r="D10" s="78">
        <f>B28-D8</f>
        <v>-221192</v>
      </c>
      <c r="E10" s="77"/>
      <c r="F10" s="22"/>
      <c r="G10" s="22"/>
      <c r="H10" s="78">
        <f>(H9+H8)-H7</f>
        <v>-84</v>
      </c>
      <c r="I10" s="22"/>
      <c r="J10" s="22"/>
      <c r="K10" s="22"/>
      <c r="L10" s="22"/>
      <c r="M10" s="22">
        <f>(M9+M8)-M7</f>
        <v>-205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477</v>
      </c>
      <c r="C11" s="67">
        <f>C7+C8</f>
        <v>19504</v>
      </c>
      <c r="D11" s="24">
        <f>C10+B10</f>
        <v>75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11148</v>
      </c>
      <c r="C12" s="121"/>
      <c r="D12" s="122">
        <f>B12+B13</f>
        <v>19981</v>
      </c>
      <c r="E12" s="122"/>
      <c r="I12">
        <f>D12-M11-B6</f>
        <v>19981</v>
      </c>
    </row>
    <row r="13" spans="1:18" ht="15.75" customHeight="1" thickBot="1" x14ac:dyDescent="0.4">
      <c r="A13" s="27" t="s">
        <v>49</v>
      </c>
      <c r="B13" s="121">
        <f>B8+C8</f>
        <v>8833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zoomScale="145" zoomScaleNormal="145" workbookViewId="0">
      <selection sqref="A1:XFD1048576"/>
    </sheetView>
  </sheetViews>
  <sheetFormatPr defaultRowHeight="14.4" x14ac:dyDescent="0.3"/>
  <cols>
    <col min="1" max="1" width="28.21875" customWidth="1"/>
    <col min="2" max="2" width="13.77734375" style="80" customWidth="1"/>
    <col min="3" max="3" width="13.77734375" customWidth="1"/>
  </cols>
  <sheetData>
    <row r="2" spans="1:6" x14ac:dyDescent="0.3">
      <c r="C2" s="119"/>
    </row>
    <row r="3" spans="1:6" x14ac:dyDescent="0.3">
      <c r="C3" s="120"/>
    </row>
    <row r="4" spans="1:6" x14ac:dyDescent="0.3">
      <c r="F4" s="61"/>
    </row>
    <row r="5" spans="1:6" x14ac:dyDescent="0.3">
      <c r="C5" s="63"/>
      <c r="D5" s="63"/>
    </row>
    <row r="6" spans="1:6" x14ac:dyDescent="0.3">
      <c r="A6" s="62"/>
      <c r="D6" s="63"/>
    </row>
    <row r="7" spans="1:6" x14ac:dyDescent="0.3">
      <c r="C7" s="80"/>
      <c r="D7" s="112"/>
    </row>
    <row r="13" spans="1:6" ht="14.55" customHeight="1" x14ac:dyDescent="0.3"/>
  </sheetData>
  <mergeCells count="1">
    <mergeCell ref="C2:C3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244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14243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10710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19607</v>
      </c>
      <c r="E5" s="11">
        <v>101573</v>
      </c>
      <c r="F5" s="12">
        <v>3938</v>
      </c>
      <c r="G5" s="13">
        <v>20793</v>
      </c>
      <c r="H5" s="10">
        <v>329759</v>
      </c>
      <c r="I5" s="13">
        <v>73051</v>
      </c>
      <c r="J5" s="14">
        <v>9427.1</v>
      </c>
      <c r="K5" s="15">
        <v>147833</v>
      </c>
      <c r="L5" s="10">
        <v>1545</v>
      </c>
      <c r="M5" s="16">
        <v>2284562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'26'!D5</f>
        <v>55501</v>
      </c>
      <c r="E6" s="11">
        <f>'26'!E5</f>
        <v>165691</v>
      </c>
      <c r="F6" s="12">
        <f>'26'!F5</f>
        <v>3932</v>
      </c>
      <c r="G6" s="13">
        <f>'26'!G5</f>
        <v>20326</v>
      </c>
      <c r="H6" s="10">
        <f>'26'!H5</f>
        <v>329005</v>
      </c>
      <c r="I6" s="13">
        <f>'26'!I5</f>
        <v>72987</v>
      </c>
      <c r="J6" s="14">
        <f>'26'!J5</f>
        <v>9397.9</v>
      </c>
      <c r="K6" s="15">
        <f>'26'!K5</f>
        <v>147366</v>
      </c>
      <c r="L6" s="10">
        <f>'26'!L5</f>
        <v>1537</v>
      </c>
      <c r="M6" s="16">
        <f>'26'!M5</f>
        <v>2282440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244</v>
      </c>
      <c r="D7" s="4">
        <f t="shared" ref="D7:M7" si="0">D5-D6</f>
        <v>-35894</v>
      </c>
      <c r="E7" s="75">
        <f t="shared" si="0"/>
        <v>-64118</v>
      </c>
      <c r="F7" s="6">
        <f t="shared" si="0"/>
        <v>6</v>
      </c>
      <c r="G7" s="6">
        <f t="shared" si="0"/>
        <v>467</v>
      </c>
      <c r="H7" s="6">
        <f t="shared" si="0"/>
        <v>754</v>
      </c>
      <c r="I7" s="6">
        <f t="shared" si="0"/>
        <v>64</v>
      </c>
      <c r="J7" s="6">
        <f t="shared" si="0"/>
        <v>29.200000000000728</v>
      </c>
      <c r="K7" s="6">
        <f t="shared" si="0"/>
        <v>467</v>
      </c>
      <c r="L7" s="6">
        <f t="shared" si="0"/>
        <v>8</v>
      </c>
      <c r="M7" s="7">
        <f t="shared" si="0"/>
        <v>2122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14243</v>
      </c>
      <c r="D8" s="4">
        <f>D7+E7</f>
        <v>-100012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64</v>
      </c>
      <c r="D10" s="78">
        <f>B28-D8</f>
        <v>100012</v>
      </c>
      <c r="E10" s="77"/>
      <c r="F10" s="22"/>
      <c r="G10" s="22"/>
      <c r="H10" s="78">
        <f>(H9+H8)-H7</f>
        <v>-754</v>
      </c>
      <c r="I10" s="22"/>
      <c r="J10" s="22"/>
      <c r="K10" s="22"/>
      <c r="L10" s="22"/>
      <c r="M10" s="22">
        <f>(M9+M8)-M7</f>
        <v>-2122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14487</v>
      </c>
      <c r="D11" s="24">
        <f>C10+B10</f>
        <v>64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244</v>
      </c>
      <c r="C12" s="121"/>
      <c r="D12" s="122">
        <f>B12+B13</f>
        <v>14487</v>
      </c>
      <c r="E12" s="122"/>
      <c r="I12">
        <f>D12-M11-B6</f>
        <v>14487</v>
      </c>
    </row>
    <row r="13" spans="1:18" ht="15.75" customHeight="1" thickBot="1" x14ac:dyDescent="0.4">
      <c r="A13" s="27" t="s">
        <v>49</v>
      </c>
      <c r="B13" s="121">
        <f>B8+C8</f>
        <v>14243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690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7781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10710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19693</v>
      </c>
      <c r="E5" s="11">
        <v>101845</v>
      </c>
      <c r="F5" s="12">
        <v>3940</v>
      </c>
      <c r="G5" s="13">
        <v>20870</v>
      </c>
      <c r="H5" s="10">
        <v>330047</v>
      </c>
      <c r="I5" s="13">
        <v>73100</v>
      </c>
      <c r="J5" s="14">
        <v>9454.6</v>
      </c>
      <c r="K5" s="15">
        <v>148271</v>
      </c>
      <c r="L5" s="10">
        <v>1547</v>
      </c>
      <c r="M5" s="16">
        <v>2285268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'27'!D5</f>
        <v>19607</v>
      </c>
      <c r="E6" s="11">
        <f>'27'!E5</f>
        <v>101573</v>
      </c>
      <c r="F6" s="12">
        <f>'27'!F5</f>
        <v>3938</v>
      </c>
      <c r="G6" s="13">
        <f>'27'!G5</f>
        <v>20793</v>
      </c>
      <c r="H6" s="10">
        <f>'27'!H5</f>
        <v>329759</v>
      </c>
      <c r="I6" s="13">
        <f>'27'!I5</f>
        <v>73051</v>
      </c>
      <c r="J6" s="14">
        <f>'27'!J5</f>
        <v>9427.1</v>
      </c>
      <c r="K6" s="15">
        <f>'27'!K5</f>
        <v>147833</v>
      </c>
      <c r="L6" s="10">
        <f>'27'!L5</f>
        <v>1545</v>
      </c>
      <c r="M6" s="16">
        <f>'27'!M5</f>
        <v>2284562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690</v>
      </c>
      <c r="D7" s="4">
        <f t="shared" ref="D7:M7" si="0">D5-D6</f>
        <v>86</v>
      </c>
      <c r="E7" s="75">
        <f t="shared" si="0"/>
        <v>272</v>
      </c>
      <c r="F7" s="6">
        <f t="shared" si="0"/>
        <v>2</v>
      </c>
      <c r="G7" s="6">
        <f t="shared" si="0"/>
        <v>77</v>
      </c>
      <c r="H7" s="6">
        <f t="shared" si="0"/>
        <v>288</v>
      </c>
      <c r="I7" s="6">
        <f t="shared" si="0"/>
        <v>49</v>
      </c>
      <c r="J7" s="6">
        <f t="shared" si="0"/>
        <v>27.5</v>
      </c>
      <c r="K7" s="6">
        <f t="shared" si="0"/>
        <v>438</v>
      </c>
      <c r="L7" s="6">
        <f t="shared" si="0"/>
        <v>2</v>
      </c>
      <c r="M7" s="7">
        <f t="shared" si="0"/>
        <v>706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7781</v>
      </c>
      <c r="D8" s="4">
        <f>D7+E7</f>
        <v>358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55</v>
      </c>
      <c r="D10" s="78">
        <f>B28-D8</f>
        <v>-358</v>
      </c>
      <c r="E10" s="77"/>
      <c r="F10" s="22"/>
      <c r="G10" s="22"/>
      <c r="H10" s="78">
        <f>(H9+H8)-H7</f>
        <v>-288</v>
      </c>
      <c r="I10" s="22"/>
      <c r="J10" s="22"/>
      <c r="K10" s="22"/>
      <c r="L10" s="22"/>
      <c r="M10" s="22">
        <f>(M9+M8)-M7</f>
        <v>-706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8471</v>
      </c>
      <c r="D11" s="24">
        <f>C10+B10</f>
        <v>55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690</v>
      </c>
      <c r="C12" s="121"/>
      <c r="D12" s="122">
        <f>B12+B13</f>
        <v>8471</v>
      </c>
      <c r="E12" s="122"/>
      <c r="I12">
        <f>D12-M11-B6</f>
        <v>8471</v>
      </c>
    </row>
    <row r="13" spans="1:18" ht="15.75" customHeight="1" thickBot="1" x14ac:dyDescent="0.4">
      <c r="A13" s="27" t="s">
        <v>49</v>
      </c>
      <c r="B13" s="121">
        <f>B8+C8</f>
        <v>7781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32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1388</v>
      </c>
      <c r="C3" s="66">
        <v>1988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10710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19749</v>
      </c>
      <c r="E5" s="11">
        <v>102257</v>
      </c>
      <c r="F5" s="12">
        <v>3945</v>
      </c>
      <c r="G5" s="13">
        <v>20886</v>
      </c>
      <c r="H5" s="10">
        <v>330080</v>
      </c>
      <c r="I5" s="13">
        <v>73100</v>
      </c>
      <c r="J5" s="14">
        <v>9454.6</v>
      </c>
      <c r="K5" s="15">
        <v>148271</v>
      </c>
      <c r="L5" s="10">
        <v>1547</v>
      </c>
      <c r="M5" s="16">
        <v>2285268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'28'!D5</f>
        <v>19693</v>
      </c>
      <c r="E6" s="11">
        <f>'28'!E5</f>
        <v>101845</v>
      </c>
      <c r="F6" s="12">
        <f>'28'!F5</f>
        <v>3940</v>
      </c>
      <c r="G6" s="13">
        <f>'28'!G5</f>
        <v>20870</v>
      </c>
      <c r="H6" s="10">
        <f>'28'!H5</f>
        <v>330047</v>
      </c>
      <c r="I6" s="13">
        <f>'28'!I5</f>
        <v>73100</v>
      </c>
      <c r="J6" s="14">
        <f>'28'!J5</f>
        <v>9454.6</v>
      </c>
      <c r="K6" s="15">
        <f>'28'!K5</f>
        <v>148271</v>
      </c>
      <c r="L6" s="10">
        <f>'28'!L5</f>
        <v>1547</v>
      </c>
      <c r="M6" s="16">
        <f>'28'!M5</f>
        <v>2285268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32</v>
      </c>
      <c r="D7" s="4">
        <f t="shared" ref="D7:M7" si="0">D5-D6</f>
        <v>56</v>
      </c>
      <c r="E7" s="75">
        <f t="shared" si="0"/>
        <v>412</v>
      </c>
      <c r="F7" s="6">
        <f t="shared" si="0"/>
        <v>5</v>
      </c>
      <c r="G7" s="6">
        <f t="shared" si="0"/>
        <v>16</v>
      </c>
      <c r="H7" s="6">
        <f t="shared" si="0"/>
        <v>33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1388</v>
      </c>
      <c r="C8" s="66">
        <f>C3-C5</f>
        <v>1988</v>
      </c>
      <c r="D8" s="4">
        <f>D7+E7</f>
        <v>468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/>
      <c r="D10" s="78">
        <f>B28-D8</f>
        <v>-468</v>
      </c>
      <c r="E10" s="77"/>
      <c r="F10" s="22"/>
      <c r="G10" s="22"/>
      <c r="H10" s="78">
        <f>(H9+H8)-H7</f>
        <v>-33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1388</v>
      </c>
      <c r="C11" s="67">
        <f>C7+C8</f>
        <v>2020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32</v>
      </c>
      <c r="C12" s="121"/>
      <c r="D12" s="122">
        <f>B12+B13</f>
        <v>3408</v>
      </c>
      <c r="E12" s="122"/>
      <c r="I12">
        <f>D12-M11-B6</f>
        <v>3408</v>
      </c>
    </row>
    <row r="13" spans="1:18" ht="15.75" customHeight="1" thickBot="1" x14ac:dyDescent="0.4">
      <c r="A13" s="27" t="s">
        <v>49</v>
      </c>
      <c r="B13" s="121">
        <f>B8+C8</f>
        <v>3376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R15" sqref="A15:XFD1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2532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5996</v>
      </c>
      <c r="C3" s="66">
        <v>529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10710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19818</v>
      </c>
      <c r="E5" s="11">
        <v>102385</v>
      </c>
      <c r="F5" s="12">
        <v>3945</v>
      </c>
      <c r="G5" s="13">
        <v>20887</v>
      </c>
      <c r="H5" s="10">
        <v>330120</v>
      </c>
      <c r="I5" s="13">
        <v>73143</v>
      </c>
      <c r="J5" s="14">
        <v>9457.5</v>
      </c>
      <c r="K5" s="15">
        <v>148318</v>
      </c>
      <c r="L5" s="10">
        <v>1551</v>
      </c>
      <c r="M5" s="16">
        <v>2285833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'29'!D5</f>
        <v>19749</v>
      </c>
      <c r="E6" s="11">
        <f>'29'!E5</f>
        <v>102257</v>
      </c>
      <c r="F6" s="12">
        <f>'29'!F5</f>
        <v>3945</v>
      </c>
      <c r="G6" s="13">
        <f>'29'!G5</f>
        <v>20886</v>
      </c>
      <c r="H6" s="10">
        <f>'29'!H5</f>
        <v>330080</v>
      </c>
      <c r="I6" s="13">
        <f>'29'!I5</f>
        <v>73100</v>
      </c>
      <c r="J6" s="14">
        <f>'29'!J5</f>
        <v>9454.6</v>
      </c>
      <c r="K6" s="15">
        <f>'29'!K5</f>
        <v>148271</v>
      </c>
      <c r="L6" s="10">
        <f>'29'!L5</f>
        <v>1547</v>
      </c>
      <c r="M6" s="16">
        <f>'29'!M5</f>
        <v>2285268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2532</v>
      </c>
      <c r="D7" s="4">
        <f t="shared" ref="D7:M7" si="0">D5-D6</f>
        <v>69</v>
      </c>
      <c r="E7" s="75">
        <f t="shared" si="0"/>
        <v>128</v>
      </c>
      <c r="F7" s="6">
        <f t="shared" si="0"/>
        <v>0</v>
      </c>
      <c r="G7" s="6">
        <f t="shared" si="0"/>
        <v>1</v>
      </c>
      <c r="H7" s="6">
        <f t="shared" si="0"/>
        <v>40</v>
      </c>
      <c r="I7" s="6">
        <f t="shared" si="0"/>
        <v>43</v>
      </c>
      <c r="J7" s="6">
        <f t="shared" si="0"/>
        <v>2.8999999999996362</v>
      </c>
      <c r="K7" s="6">
        <f t="shared" si="0"/>
        <v>47</v>
      </c>
      <c r="L7" s="6">
        <f t="shared" si="0"/>
        <v>4</v>
      </c>
      <c r="M7" s="7">
        <f t="shared" si="0"/>
        <v>565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5996</v>
      </c>
      <c r="C8" s="66">
        <f>C3-C5</f>
        <v>529</v>
      </c>
      <c r="D8" s="4">
        <f>D7+E7</f>
        <v>197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39</v>
      </c>
      <c r="C10" s="66">
        <v>17</v>
      </c>
      <c r="D10" s="78">
        <f>B28-D8</f>
        <v>-197</v>
      </c>
      <c r="E10" s="77"/>
      <c r="F10" s="22"/>
      <c r="G10" s="22"/>
      <c r="H10" s="78">
        <f>(H9+H8)-H7</f>
        <v>-40</v>
      </c>
      <c r="I10" s="22"/>
      <c r="J10" s="22"/>
      <c r="K10" s="22"/>
      <c r="L10" s="22"/>
      <c r="M10" s="22">
        <f>(M9+M8)-M7</f>
        <v>-565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5996</v>
      </c>
      <c r="C11" s="67">
        <f>C7+C8</f>
        <v>3061</v>
      </c>
      <c r="D11" s="24">
        <f>C10+B10</f>
        <v>56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2532</v>
      </c>
      <c r="C12" s="121"/>
      <c r="D12" s="122">
        <f>B12+B13</f>
        <v>9057</v>
      </c>
      <c r="E12" s="122"/>
      <c r="I12">
        <f>D12-M11-B6</f>
        <v>9057</v>
      </c>
    </row>
    <row r="13" spans="1:18" ht="15.75" customHeight="1" thickBot="1" x14ac:dyDescent="0.4">
      <c r="A13" s="27" t="s">
        <v>49</v>
      </c>
      <c r="B13" s="121">
        <f>B8+C8</f>
        <v>6525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/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/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10710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'30'!D5</f>
        <v>19818</v>
      </c>
      <c r="E6" s="11">
        <f>'30'!E5</f>
        <v>102385</v>
      </c>
      <c r="F6" s="12">
        <f>'30'!F5</f>
        <v>3945</v>
      </c>
      <c r="G6" s="13">
        <f>'30'!G5</f>
        <v>20887</v>
      </c>
      <c r="H6" s="10">
        <f>'30'!H5</f>
        <v>330120</v>
      </c>
      <c r="I6" s="13">
        <f>'30'!I5</f>
        <v>73143</v>
      </c>
      <c r="J6" s="14">
        <f>'30'!J5</f>
        <v>9457.5</v>
      </c>
      <c r="K6" s="15">
        <f>'30'!K5</f>
        <v>148318</v>
      </c>
      <c r="L6" s="10">
        <f>'30'!L5</f>
        <v>1551</v>
      </c>
      <c r="M6" s="16">
        <f>'30'!M5</f>
        <v>2285833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0</v>
      </c>
      <c r="D7" s="4">
        <f t="shared" ref="D7:M7" si="0">D5-D6</f>
        <v>-19818</v>
      </c>
      <c r="E7" s="75">
        <f t="shared" si="0"/>
        <v>-102385</v>
      </c>
      <c r="F7" s="6">
        <f t="shared" si="0"/>
        <v>-3945</v>
      </c>
      <c r="G7" s="6">
        <f t="shared" si="0"/>
        <v>-20887</v>
      </c>
      <c r="H7" s="6">
        <f t="shared" si="0"/>
        <v>-330120</v>
      </c>
      <c r="I7" s="6">
        <f t="shared" si="0"/>
        <v>-73143</v>
      </c>
      <c r="J7" s="6">
        <f t="shared" si="0"/>
        <v>-9457.5</v>
      </c>
      <c r="K7" s="6">
        <f t="shared" si="0"/>
        <v>-148318</v>
      </c>
      <c r="L7" s="6">
        <f t="shared" si="0"/>
        <v>-1551</v>
      </c>
      <c r="M7" s="7">
        <f t="shared" si="0"/>
        <v>-2285833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0</v>
      </c>
      <c r="D8" s="4">
        <f>D7+E7</f>
        <v>-122203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/>
      <c r="D10" s="78">
        <f>B28-D8</f>
        <v>122203</v>
      </c>
      <c r="E10" s="77"/>
      <c r="F10" s="22"/>
      <c r="G10" s="22"/>
      <c r="H10" s="78">
        <f>(H9+H8)-H7</f>
        <v>330120</v>
      </c>
      <c r="I10" s="22"/>
      <c r="J10" s="22"/>
      <c r="K10" s="22"/>
      <c r="L10" s="22"/>
      <c r="M10" s="22">
        <f>(M9+M8)-M7</f>
        <v>2285833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0</v>
      </c>
      <c r="C12" s="121"/>
      <c r="D12" s="122">
        <f>B12+B13</f>
        <v>0</v>
      </c>
      <c r="E12" s="122"/>
      <c r="I12">
        <f>D12-M11-B6</f>
        <v>0</v>
      </c>
    </row>
    <row r="13" spans="1:18" ht="15.75" customHeight="1" thickBot="1" x14ac:dyDescent="0.4">
      <c r="A13" s="27" t="s">
        <v>49</v>
      </c>
      <c r="B13" s="121">
        <f>B8+C8</f>
        <v>0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6375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3659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18819</v>
      </c>
      <c r="E5" s="11">
        <v>96388</v>
      </c>
      <c r="F5" s="12"/>
      <c r="G5" s="13"/>
      <c r="H5" s="10">
        <v>323202</v>
      </c>
      <c r="I5" s="13">
        <v>71379</v>
      </c>
      <c r="J5" s="14"/>
      <c r="K5" s="15"/>
      <c r="L5" s="10"/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34" t="s">
        <v>15</v>
      </c>
      <c r="O6" s="135"/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6375</v>
      </c>
      <c r="D7" s="4">
        <f t="shared" ref="D7:M7" si="0">D5-D6</f>
        <v>-48855</v>
      </c>
      <c r="E7" s="75">
        <f t="shared" si="0"/>
        <v>-15688</v>
      </c>
      <c r="F7" s="6">
        <f t="shared" si="0"/>
        <v>-372</v>
      </c>
      <c r="G7" s="6">
        <f t="shared" si="0"/>
        <v>-1852</v>
      </c>
      <c r="H7" s="6">
        <f t="shared" si="0"/>
        <v>288167</v>
      </c>
      <c r="I7" s="6">
        <f t="shared" si="0"/>
        <v>66544</v>
      </c>
      <c r="J7" s="6">
        <f t="shared" si="0"/>
        <v>-25755</v>
      </c>
      <c r="K7" s="6">
        <f t="shared" si="0"/>
        <v>-1651.4</v>
      </c>
      <c r="L7" s="6">
        <f t="shared" si="0"/>
        <v>-2246</v>
      </c>
      <c r="M7" s="7">
        <f t="shared" si="0"/>
        <v>-531316</v>
      </c>
      <c r="N7" s="124" t="s">
        <v>17</v>
      </c>
      <c r="O7" s="125"/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3659</v>
      </c>
      <c r="D8" s="4">
        <f>D7+E7</f>
        <v>-64543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34</v>
      </c>
      <c r="D10" s="78">
        <f>B28-D8</f>
        <v>64543</v>
      </c>
      <c r="E10" s="77"/>
      <c r="F10" s="22"/>
      <c r="G10" s="22"/>
      <c r="H10" s="78">
        <f>(H9+H8)-H7</f>
        <v>-288167</v>
      </c>
      <c r="I10" s="22"/>
      <c r="J10" s="22"/>
      <c r="K10" s="22"/>
      <c r="L10" s="22"/>
      <c r="M10" s="22">
        <f>(M9+M8)-M7</f>
        <v>531316</v>
      </c>
      <c r="N10" s="128" t="s">
        <v>23</v>
      </c>
      <c r="O10" s="128"/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10034</v>
      </c>
      <c r="D11" s="24">
        <f>C10+B10</f>
        <v>34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6375</v>
      </c>
      <c r="C12" s="121"/>
      <c r="D12" s="122">
        <f>B12+B13</f>
        <v>10034</v>
      </c>
      <c r="E12" s="122"/>
    </row>
    <row r="13" spans="1:18" ht="15.75" customHeight="1" thickBot="1" x14ac:dyDescent="0.4">
      <c r="A13" s="27" t="s">
        <v>49</v>
      </c>
      <c r="B13" s="121">
        <f>B8+C8</f>
        <v>3659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K10" sqref="K10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6350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9525</v>
      </c>
      <c r="C3" s="66">
        <v>1387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18899</v>
      </c>
      <c r="E5" s="11">
        <v>97085</v>
      </c>
      <c r="F5" s="12"/>
      <c r="G5" s="13"/>
      <c r="H5" s="10">
        <v>323328</v>
      </c>
      <c r="I5" s="13">
        <v>71383</v>
      </c>
      <c r="J5" s="14">
        <v>9217.4</v>
      </c>
      <c r="K5" s="15">
        <v>144578</v>
      </c>
      <c r="L5" s="10">
        <v>1487</v>
      </c>
      <c r="M5" s="16">
        <v>2262089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'01'!D5</f>
        <v>18819</v>
      </c>
      <c r="E6" s="11">
        <f>'01'!E5</f>
        <v>96388</v>
      </c>
      <c r="F6" s="12">
        <f>'01'!F5</f>
        <v>0</v>
      </c>
      <c r="G6" s="13">
        <f>'01'!G5</f>
        <v>0</v>
      </c>
      <c r="H6" s="10">
        <f>'01'!H5</f>
        <v>323202</v>
      </c>
      <c r="I6" s="13">
        <f>'01'!I5</f>
        <v>71379</v>
      </c>
      <c r="J6" s="14">
        <f>'01'!J5</f>
        <v>0</v>
      </c>
      <c r="K6" s="15">
        <f>'01'!K5</f>
        <v>0</v>
      </c>
      <c r="L6" s="10">
        <f>'01'!L5</f>
        <v>0</v>
      </c>
      <c r="M6" s="16">
        <f>'01'!M5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6350</v>
      </c>
      <c r="D7" s="4">
        <f t="shared" ref="D7:M7" si="0">D5-D6</f>
        <v>80</v>
      </c>
      <c r="E7" s="75">
        <f t="shared" si="0"/>
        <v>697</v>
      </c>
      <c r="F7" s="6">
        <f t="shared" si="0"/>
        <v>0</v>
      </c>
      <c r="G7" s="6">
        <f t="shared" si="0"/>
        <v>0</v>
      </c>
      <c r="H7" s="6">
        <f t="shared" si="0"/>
        <v>126</v>
      </c>
      <c r="I7" s="6">
        <f t="shared" si="0"/>
        <v>4</v>
      </c>
      <c r="J7" s="6">
        <f t="shared" si="0"/>
        <v>9217.4</v>
      </c>
      <c r="K7" s="6">
        <f t="shared" si="0"/>
        <v>144578</v>
      </c>
      <c r="L7" s="6">
        <f t="shared" si="0"/>
        <v>1487</v>
      </c>
      <c r="M7" s="7">
        <f t="shared" si="0"/>
        <v>2262089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9525</v>
      </c>
      <c r="C8" s="66">
        <f>C3-C5</f>
        <v>1387</v>
      </c>
      <c r="D8" s="4">
        <f>D7+E7</f>
        <v>777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25</v>
      </c>
      <c r="C10" s="66">
        <v>21</v>
      </c>
      <c r="D10" s="78">
        <f>B28-D8</f>
        <v>-777</v>
      </c>
      <c r="E10" s="77"/>
      <c r="F10" s="22"/>
      <c r="G10" s="22"/>
      <c r="H10" s="78">
        <f>(H9+H8)-H7</f>
        <v>-126</v>
      </c>
      <c r="I10" s="22"/>
      <c r="J10" s="22"/>
      <c r="K10" s="22"/>
      <c r="L10" s="22"/>
      <c r="M10" s="22">
        <f>(M9+M8)-M7</f>
        <v>-2262089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9525</v>
      </c>
      <c r="C11" s="67">
        <f>C7+C8</f>
        <v>7737</v>
      </c>
      <c r="D11" s="24">
        <f>C10+B10</f>
        <v>46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6350</v>
      </c>
      <c r="C12" s="121"/>
      <c r="D12" s="122">
        <f>B12+B13</f>
        <v>17262</v>
      </c>
      <c r="E12" s="122"/>
      <c r="I12">
        <f>D12-M11-B6</f>
        <v>17262</v>
      </c>
    </row>
    <row r="13" spans="1:18" ht="15.75" customHeight="1" thickBot="1" x14ac:dyDescent="0.4">
      <c r="A13" s="27" t="s">
        <v>49</v>
      </c>
      <c r="B13" s="121">
        <f>B8+C8</f>
        <v>10912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G11" sqref="G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3629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30</v>
      </c>
      <c r="C3" s="66">
        <v>15011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19004</v>
      </c>
      <c r="E5" s="11">
        <v>97568</v>
      </c>
      <c r="F5" s="12"/>
      <c r="G5" s="13"/>
      <c r="H5" s="10">
        <v>323855</v>
      </c>
      <c r="I5" s="13">
        <v>71460</v>
      </c>
      <c r="J5" s="14">
        <v>9221.2999999999993</v>
      </c>
      <c r="K5" s="15">
        <v>144639</v>
      </c>
      <c r="L5" s="10">
        <v>1490</v>
      </c>
      <c r="M5" s="16">
        <v>2261644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'02'!D5</f>
        <v>18899</v>
      </c>
      <c r="E6" s="11">
        <f>'02'!E5</f>
        <v>97085</v>
      </c>
      <c r="F6" s="12">
        <f>'02'!F5</f>
        <v>0</v>
      </c>
      <c r="G6" s="13">
        <f>'02'!G5</f>
        <v>0</v>
      </c>
      <c r="H6" s="10">
        <f>'02'!H5</f>
        <v>323328</v>
      </c>
      <c r="I6" s="13">
        <f>'02'!I5</f>
        <v>71383</v>
      </c>
      <c r="J6" s="14">
        <f>'02'!J5</f>
        <v>9217.4</v>
      </c>
      <c r="K6" s="15">
        <f>'02'!K5</f>
        <v>144578</v>
      </c>
      <c r="L6" s="10">
        <f>'02'!L5</f>
        <v>1487</v>
      </c>
      <c r="M6" s="16">
        <f>'02'!M5</f>
        <v>2262089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3629</v>
      </c>
      <c r="D7" s="4">
        <f t="shared" ref="D7:M7" si="0">D5-D6</f>
        <v>105</v>
      </c>
      <c r="E7" s="75">
        <f t="shared" si="0"/>
        <v>483</v>
      </c>
      <c r="F7" s="6">
        <f t="shared" si="0"/>
        <v>0</v>
      </c>
      <c r="G7" s="6">
        <f t="shared" si="0"/>
        <v>0</v>
      </c>
      <c r="H7" s="6">
        <f t="shared" si="0"/>
        <v>527</v>
      </c>
      <c r="I7" s="6">
        <f t="shared" si="0"/>
        <v>77</v>
      </c>
      <c r="J7" s="6">
        <f t="shared" si="0"/>
        <v>3.8999999999996362</v>
      </c>
      <c r="K7" s="6">
        <f t="shared" si="0"/>
        <v>61</v>
      </c>
      <c r="L7" s="6">
        <f t="shared" si="0"/>
        <v>3</v>
      </c>
      <c r="M7" s="7">
        <f t="shared" si="0"/>
        <v>-445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30</v>
      </c>
      <c r="C8" s="66">
        <f>C3-C5</f>
        <v>15011</v>
      </c>
      <c r="D8" s="4">
        <f>D7+E7</f>
        <v>588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96</v>
      </c>
      <c r="D10" s="78">
        <f>B28-D8</f>
        <v>-588</v>
      </c>
      <c r="E10" s="77"/>
      <c r="F10" s="22"/>
      <c r="G10" s="22"/>
      <c r="H10" s="78">
        <f>(H9+H8)-H7</f>
        <v>-527</v>
      </c>
      <c r="I10" s="22"/>
      <c r="J10" s="22"/>
      <c r="K10" s="22"/>
      <c r="L10" s="22"/>
      <c r="M10" s="22">
        <f>(M9+M8)-M7</f>
        <v>445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30</v>
      </c>
      <c r="C11" s="67">
        <f>C7+C8</f>
        <v>18640</v>
      </c>
      <c r="D11" s="24">
        <f>C10+B10</f>
        <v>97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3629</v>
      </c>
      <c r="C12" s="121"/>
      <c r="D12" s="122">
        <f>B12+B13</f>
        <v>18670</v>
      </c>
      <c r="E12" s="122"/>
      <c r="I12">
        <f>D12-M11-B6</f>
        <v>18670</v>
      </c>
    </row>
    <row r="13" spans="1:18" ht="15.75" customHeight="1" thickBot="1" x14ac:dyDescent="0.4">
      <c r="A13" s="27" t="s">
        <v>49</v>
      </c>
      <c r="B13" s="121">
        <f>B8+C8</f>
        <v>15041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2013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1230</v>
      </c>
      <c r="C3" s="66">
        <v>13864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19195</v>
      </c>
      <c r="E5" s="11">
        <v>97923</v>
      </c>
      <c r="F5" s="12"/>
      <c r="G5" s="13"/>
      <c r="H5" s="10">
        <v>324167</v>
      </c>
      <c r="I5" s="13">
        <v>71713</v>
      </c>
      <c r="J5" s="14">
        <v>9239.7000000000007</v>
      </c>
      <c r="K5" s="15">
        <v>144927</v>
      </c>
      <c r="L5" s="10">
        <v>1490</v>
      </c>
      <c r="M5" s="16">
        <v>2261644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'03'!D5</f>
        <v>19004</v>
      </c>
      <c r="E6" s="11">
        <f>'03'!E5</f>
        <v>97568</v>
      </c>
      <c r="F6" s="12">
        <f>'03'!F5</f>
        <v>0</v>
      </c>
      <c r="G6" s="13">
        <f>'03'!G5</f>
        <v>0</v>
      </c>
      <c r="H6" s="10">
        <f>'03'!H5</f>
        <v>323855</v>
      </c>
      <c r="I6" s="13">
        <f>'03'!I5</f>
        <v>71460</v>
      </c>
      <c r="J6" s="14">
        <f>'03'!J5</f>
        <v>9221.2999999999993</v>
      </c>
      <c r="K6" s="15">
        <f>'03'!K5</f>
        <v>144639</v>
      </c>
      <c r="L6" s="10">
        <f>'03'!L5</f>
        <v>1490</v>
      </c>
      <c r="M6" s="16">
        <f>'04'!M5</f>
        <v>2261644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2013</v>
      </c>
      <c r="D7" s="4">
        <f t="shared" ref="D7:M7" si="0">D5-D6</f>
        <v>191</v>
      </c>
      <c r="E7" s="75">
        <f t="shared" si="0"/>
        <v>355</v>
      </c>
      <c r="F7" s="6">
        <f t="shared" si="0"/>
        <v>0</v>
      </c>
      <c r="G7" s="6">
        <f t="shared" si="0"/>
        <v>0</v>
      </c>
      <c r="H7" s="6">
        <f t="shared" si="0"/>
        <v>312</v>
      </c>
      <c r="I7" s="6">
        <f t="shared" si="0"/>
        <v>253</v>
      </c>
      <c r="J7" s="6">
        <f t="shared" si="0"/>
        <v>18.400000000001455</v>
      </c>
      <c r="K7" s="6">
        <f t="shared" si="0"/>
        <v>288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1230</v>
      </c>
      <c r="C8" s="66">
        <f>C3-C5</f>
        <v>13864</v>
      </c>
      <c r="D8" s="4">
        <f>D7+E7</f>
        <v>546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5</v>
      </c>
      <c r="C10" s="66">
        <v>79</v>
      </c>
      <c r="D10" s="78">
        <f>B28-D8</f>
        <v>-546</v>
      </c>
      <c r="E10" s="77"/>
      <c r="F10" s="22"/>
      <c r="G10" s="22"/>
      <c r="H10" s="78">
        <f>(H9+H8)-H7</f>
        <v>-312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1230</v>
      </c>
      <c r="C11" s="67">
        <f>C7+C8</f>
        <v>15877</v>
      </c>
      <c r="D11" s="24">
        <f>C10+B10</f>
        <v>84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2013</v>
      </c>
      <c r="C12" s="121"/>
      <c r="D12" s="122">
        <f>B12+B13</f>
        <v>17107</v>
      </c>
      <c r="E12" s="122"/>
      <c r="I12">
        <f>D12-M11-B6</f>
        <v>17107</v>
      </c>
    </row>
    <row r="13" spans="1:18" ht="15.75" customHeight="1" thickBot="1" x14ac:dyDescent="0.4">
      <c r="A13" s="27" t="s">
        <v>49</v>
      </c>
      <c r="B13" s="121">
        <f>B8+C8</f>
        <v>15094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3046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110</v>
      </c>
      <c r="C3" s="66">
        <v>10309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19306</v>
      </c>
      <c r="E5" s="11">
        <v>98743</v>
      </c>
      <c r="F5" s="12"/>
      <c r="G5" s="13"/>
      <c r="H5" s="10">
        <v>324332</v>
      </c>
      <c r="I5" s="13">
        <v>71755</v>
      </c>
      <c r="J5" s="14">
        <v>9242.5</v>
      </c>
      <c r="K5" s="15">
        <v>144971</v>
      </c>
      <c r="L5" s="10">
        <v>1498</v>
      </c>
      <c r="M5" s="16">
        <v>2264009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'04'!D5</f>
        <v>19195</v>
      </c>
      <c r="E6" s="11">
        <f>'04'!E5</f>
        <v>97923</v>
      </c>
      <c r="F6" s="12">
        <f>'04'!F5</f>
        <v>0</v>
      </c>
      <c r="G6" s="13">
        <f>'04'!G5</f>
        <v>0</v>
      </c>
      <c r="H6" s="10">
        <f>'04'!H5</f>
        <v>324167</v>
      </c>
      <c r="I6" s="13">
        <f>'04'!I5</f>
        <v>71713</v>
      </c>
      <c r="J6" s="14">
        <f>'04'!J5</f>
        <v>9239.7000000000007</v>
      </c>
      <c r="K6" s="15">
        <f>'04'!K5</f>
        <v>144927</v>
      </c>
      <c r="L6" s="10">
        <f>'05'!L5</f>
        <v>1498</v>
      </c>
      <c r="M6" s="16" t="s">
        <v>73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3046</v>
      </c>
      <c r="D7" s="4">
        <f t="shared" ref="D7:M7" si="0">D5-D6</f>
        <v>111</v>
      </c>
      <c r="E7" s="75">
        <f t="shared" si="0"/>
        <v>820</v>
      </c>
      <c r="F7" s="6">
        <f t="shared" si="0"/>
        <v>0</v>
      </c>
      <c r="G7" s="6">
        <f t="shared" si="0"/>
        <v>0</v>
      </c>
      <c r="H7" s="6">
        <f t="shared" si="0"/>
        <v>165</v>
      </c>
      <c r="I7" s="6">
        <f t="shared" si="0"/>
        <v>42</v>
      </c>
      <c r="J7" s="6">
        <f t="shared" si="0"/>
        <v>2.7999999999992724</v>
      </c>
      <c r="K7" s="6">
        <f t="shared" si="0"/>
        <v>44</v>
      </c>
      <c r="L7" s="6">
        <f t="shared" si="0"/>
        <v>0</v>
      </c>
      <c r="M7" s="7" t="e">
        <f t="shared" si="0"/>
        <v>#VALUE!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110</v>
      </c>
      <c r="C8" s="66">
        <f>C3-C5</f>
        <v>10309</v>
      </c>
      <c r="D8" s="4">
        <f>D7+E7</f>
        <v>931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91</v>
      </c>
      <c r="D10" s="78">
        <f>B28-D8</f>
        <v>-931</v>
      </c>
      <c r="E10" s="77"/>
      <c r="F10" s="22"/>
      <c r="G10" s="22"/>
      <c r="H10" s="78">
        <f>(H9+H8)-H7</f>
        <v>-165</v>
      </c>
      <c r="I10" s="22"/>
      <c r="J10" s="22"/>
      <c r="K10" s="22"/>
      <c r="L10" s="22"/>
      <c r="M10" s="22" t="e">
        <f>(M9+M8)-M7</f>
        <v>#VALUE!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110</v>
      </c>
      <c r="C11" s="67">
        <f>C7+C8</f>
        <v>13355</v>
      </c>
      <c r="D11" s="24">
        <f>C10+B10</f>
        <v>92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3046</v>
      </c>
      <c r="C12" s="121"/>
      <c r="D12" s="122">
        <f>B12+B13</f>
        <v>13465</v>
      </c>
      <c r="E12" s="122"/>
      <c r="I12">
        <f>D12-M11-B6</f>
        <v>13465</v>
      </c>
    </row>
    <row r="13" spans="1:18" ht="15.75" customHeight="1" thickBot="1" x14ac:dyDescent="0.4">
      <c r="A13" s="27" t="s">
        <v>49</v>
      </c>
      <c r="B13" s="121">
        <f>B8+C8</f>
        <v>10419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1038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987</v>
      </c>
      <c r="C3" s="66">
        <v>11484</v>
      </c>
      <c r="D3" s="136" t="s">
        <v>68</v>
      </c>
      <c r="E3" s="137"/>
      <c r="F3" s="138" t="s">
        <v>69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19449</v>
      </c>
      <c r="E5" s="11">
        <v>99565</v>
      </c>
      <c r="F5" s="12"/>
      <c r="G5" s="13"/>
      <c r="H5" s="10">
        <v>343521</v>
      </c>
      <c r="I5" s="13">
        <v>71928</v>
      </c>
      <c r="J5" s="14">
        <v>9246.2999999999993</v>
      </c>
      <c r="K5" s="15">
        <v>145623</v>
      </c>
      <c r="L5" s="10">
        <v>1502</v>
      </c>
      <c r="M5" s="16">
        <v>2264964</v>
      </c>
      <c r="N5" s="129" t="s">
        <v>74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'05'!D5</f>
        <v>19306</v>
      </c>
      <c r="E6" s="11">
        <f>'05'!E5</f>
        <v>98743</v>
      </c>
      <c r="F6" s="12">
        <f>'05'!F5</f>
        <v>0</v>
      </c>
      <c r="G6" s="13">
        <f>'05'!G5</f>
        <v>0</v>
      </c>
      <c r="H6" s="10">
        <f>'05'!H5</f>
        <v>324332</v>
      </c>
      <c r="I6" s="13">
        <f>'05'!I5</f>
        <v>71755</v>
      </c>
      <c r="J6" s="14">
        <f>'05'!J5</f>
        <v>9242.5</v>
      </c>
      <c r="K6" s="15">
        <f>'05'!K5</f>
        <v>144971</v>
      </c>
      <c r="L6" s="10">
        <f>'05'!L5</f>
        <v>1498</v>
      </c>
      <c r="M6" s="16">
        <f>'05'!M5</f>
        <v>2264009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1038</v>
      </c>
      <c r="D7" s="4">
        <f t="shared" ref="D7:M7" si="0">D5-D6</f>
        <v>143</v>
      </c>
      <c r="E7" s="75">
        <f t="shared" si="0"/>
        <v>822</v>
      </c>
      <c r="F7" s="6">
        <f t="shared" si="0"/>
        <v>0</v>
      </c>
      <c r="G7" s="6">
        <f t="shared" si="0"/>
        <v>0</v>
      </c>
      <c r="H7" s="6">
        <f t="shared" si="0"/>
        <v>19189</v>
      </c>
      <c r="I7" s="6">
        <f t="shared" si="0"/>
        <v>173</v>
      </c>
      <c r="J7" s="6">
        <f t="shared" si="0"/>
        <v>3.7999999999992724</v>
      </c>
      <c r="K7" s="6">
        <f t="shared" si="0"/>
        <v>652</v>
      </c>
      <c r="L7" s="6">
        <f t="shared" si="0"/>
        <v>4</v>
      </c>
      <c r="M7" s="7">
        <f t="shared" si="0"/>
        <v>955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987</v>
      </c>
      <c r="C8" s="66">
        <f>C3-C5</f>
        <v>11484</v>
      </c>
      <c r="D8" s="4">
        <f>D7+E7</f>
        <v>965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4</v>
      </c>
      <c r="C10" s="66">
        <v>73</v>
      </c>
      <c r="D10" s="78">
        <f>B28-D8</f>
        <v>-965</v>
      </c>
      <c r="E10" s="77"/>
      <c r="F10" s="22"/>
      <c r="G10" s="22"/>
      <c r="H10" s="78">
        <f>(H9+H8)-H7</f>
        <v>-19189</v>
      </c>
      <c r="I10" s="22"/>
      <c r="J10" s="22"/>
      <c r="K10" s="22"/>
      <c r="L10" s="22"/>
      <c r="M10" s="22">
        <f>(M9+M8)-M7</f>
        <v>-955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987</v>
      </c>
      <c r="C11" s="67">
        <f>C7+C8</f>
        <v>12522</v>
      </c>
      <c r="D11" s="24">
        <f>C10+B10</f>
        <v>77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1038</v>
      </c>
      <c r="C12" s="121"/>
      <c r="D12" s="122">
        <f>B12+B13</f>
        <v>13509</v>
      </c>
      <c r="E12" s="122"/>
      <c r="I12">
        <f>D12-M11-B6</f>
        <v>13509</v>
      </c>
    </row>
    <row r="13" spans="1:18" ht="15.75" customHeight="1" thickBot="1" x14ac:dyDescent="0.4">
      <c r="A13" s="27" t="s">
        <v>49</v>
      </c>
      <c r="B13" s="121">
        <f>B8+C8</f>
        <v>12471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2025-05-28T09:01:04Z</dcterms:modified>
</cp:coreProperties>
</file>