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204" activeTab="2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51" l="1"/>
  <c r="C3" i="251"/>
  <c r="C2" i="251"/>
  <c r="D6" i="233" l="1"/>
  <c r="D1" i="252" l="1"/>
  <c r="D1" i="234" l="1"/>
  <c r="K6" i="258" l="1"/>
  <c r="J6" i="258"/>
  <c r="I6" i="258"/>
  <c r="H6" i="258"/>
  <c r="G6" i="258"/>
  <c r="F6" i="258"/>
  <c r="E6" i="258"/>
  <c r="D6" i="258"/>
  <c r="M6" i="258"/>
  <c r="L6" i="258"/>
  <c r="M6" i="257"/>
  <c r="L6" i="257"/>
  <c r="M6" i="256"/>
  <c r="L6" i="256"/>
  <c r="M6" i="255"/>
  <c r="L6" i="255"/>
  <c r="L6" i="254"/>
  <c r="M6" i="253"/>
  <c r="L6" i="253"/>
  <c r="M6" i="252"/>
  <c r="L6" i="252"/>
  <c r="M6" i="251"/>
  <c r="L6" i="251"/>
  <c r="M6" i="250"/>
  <c r="L6" i="250"/>
  <c r="M6" i="249"/>
  <c r="L6" i="249"/>
  <c r="M6" i="248"/>
  <c r="L6" i="248"/>
  <c r="M6" i="247"/>
  <c r="L6" i="247"/>
  <c r="M6" i="246"/>
  <c r="L6" i="246"/>
  <c r="M6" i="245"/>
  <c r="L6" i="245"/>
  <c r="M6" i="244"/>
  <c r="L6" i="244"/>
  <c r="M6" i="243"/>
  <c r="L6" i="243"/>
  <c r="M6" i="242"/>
  <c r="L6" i="242"/>
  <c r="M6" i="240"/>
  <c r="L6" i="240"/>
  <c r="M6" i="239"/>
  <c r="L6" i="239"/>
  <c r="M6" i="238"/>
  <c r="L6" i="238"/>
  <c r="M6" i="237"/>
  <c r="L6" i="237"/>
  <c r="M6" i="236"/>
  <c r="L6" i="236"/>
  <c r="M6" i="235"/>
  <c r="L6" i="235"/>
  <c r="M6" i="234"/>
  <c r="L6" i="234"/>
  <c r="M6" i="233"/>
  <c r="L6" i="233"/>
  <c r="M6" i="232"/>
  <c r="L6" i="232"/>
  <c r="M6" i="231"/>
  <c r="L6" i="231"/>
  <c r="M6" i="230"/>
  <c r="L6" i="230"/>
  <c r="M6" i="229"/>
  <c r="L6" i="229"/>
  <c r="K6" i="257" l="1"/>
  <c r="J6" i="257"/>
  <c r="I6" i="257"/>
  <c r="H6" i="257"/>
  <c r="G6" i="257"/>
  <c r="F6" i="257"/>
  <c r="E6" i="257"/>
  <c r="D6" i="257"/>
  <c r="K6" i="255" l="1"/>
  <c r="J6" i="255"/>
  <c r="I6" i="255"/>
  <c r="H6" i="255"/>
  <c r="G6" i="255"/>
  <c r="F6" i="255"/>
  <c r="E6" i="255"/>
  <c r="D6" i="255"/>
  <c r="K6" i="256"/>
  <c r="J6" i="256"/>
  <c r="I6" i="256"/>
  <c r="H6" i="256"/>
  <c r="G6" i="256"/>
  <c r="F6" i="256"/>
  <c r="E6" i="256"/>
  <c r="D6" i="256"/>
  <c r="K6" i="254" l="1"/>
  <c r="J6" i="254"/>
  <c r="I6" i="254"/>
  <c r="H6" i="254"/>
  <c r="G6" i="254"/>
  <c r="F6" i="254"/>
  <c r="E6" i="254"/>
  <c r="D6" i="254"/>
  <c r="K6" i="253" l="1"/>
  <c r="J6" i="253"/>
  <c r="I6" i="253"/>
  <c r="H6" i="253"/>
  <c r="G6" i="253"/>
  <c r="F6" i="253"/>
  <c r="E6" i="253"/>
  <c r="D6" i="253"/>
  <c r="K6" i="252"/>
  <c r="J6" i="252"/>
  <c r="I6" i="252"/>
  <c r="H6" i="252"/>
  <c r="G6" i="252"/>
  <c r="F6" i="252"/>
  <c r="E6" i="252"/>
  <c r="D6" i="252"/>
  <c r="K6" i="251"/>
  <c r="J6" i="251"/>
  <c r="I6" i="251"/>
  <c r="H6" i="251"/>
  <c r="G6" i="251"/>
  <c r="F6" i="251"/>
  <c r="E6" i="251"/>
  <c r="D6" i="251"/>
  <c r="K6" i="250" l="1"/>
  <c r="J6" i="250"/>
  <c r="I6" i="250"/>
  <c r="H6" i="250"/>
  <c r="G6" i="250"/>
  <c r="F6" i="250"/>
  <c r="E6" i="250"/>
  <c r="D6" i="250"/>
  <c r="K6" i="249"/>
  <c r="J6" i="249"/>
  <c r="I6" i="249"/>
  <c r="H6" i="249"/>
  <c r="G6" i="249"/>
  <c r="F6" i="249"/>
  <c r="E6" i="249"/>
  <c r="D6" i="249"/>
  <c r="K6" i="248" l="1"/>
  <c r="J6" i="248"/>
  <c r="I6" i="248"/>
  <c r="H6" i="248"/>
  <c r="F6" i="248"/>
  <c r="E6" i="248"/>
  <c r="D6" i="248"/>
  <c r="G6" i="248"/>
  <c r="K6" i="247" l="1"/>
  <c r="J6" i="247"/>
  <c r="I6" i="247"/>
  <c r="H6" i="247"/>
  <c r="G6" i="247"/>
  <c r="F6" i="247"/>
  <c r="E6" i="247"/>
  <c r="D6" i="247"/>
  <c r="K6" i="246"/>
  <c r="J6" i="246"/>
  <c r="I6" i="246"/>
  <c r="H6" i="246"/>
  <c r="G6" i="246"/>
  <c r="F6" i="246"/>
  <c r="E6" i="246"/>
  <c r="D6" i="246"/>
  <c r="K6" i="245"/>
  <c r="J6" i="245"/>
  <c r="I6" i="245"/>
  <c r="H6" i="245"/>
  <c r="G6" i="245"/>
  <c r="F6" i="245"/>
  <c r="E6" i="245"/>
  <c r="D6" i="245"/>
  <c r="K6" i="244"/>
  <c r="J6" i="244"/>
  <c r="I6" i="244"/>
  <c r="H6" i="244"/>
  <c r="G6" i="244"/>
  <c r="F6" i="244"/>
  <c r="E6" i="244"/>
  <c r="D6" i="244"/>
  <c r="K6" i="243" l="1"/>
  <c r="J6" i="243"/>
  <c r="I6" i="243"/>
  <c r="H6" i="243"/>
  <c r="G6" i="243"/>
  <c r="F6" i="243"/>
  <c r="E6" i="243"/>
  <c r="D6" i="243"/>
  <c r="K6" i="242"/>
  <c r="J6" i="242"/>
  <c r="I6" i="242"/>
  <c r="H6" i="242"/>
  <c r="G6" i="242"/>
  <c r="F6" i="242"/>
  <c r="E6" i="242"/>
  <c r="D6" i="242"/>
  <c r="K6" i="240" l="1"/>
  <c r="J6" i="240"/>
  <c r="I6" i="240"/>
  <c r="H6" i="240"/>
  <c r="G6" i="240"/>
  <c r="F6" i="240"/>
  <c r="E6" i="240"/>
  <c r="D6" i="240"/>
  <c r="K6" i="239" l="1"/>
  <c r="J6" i="239"/>
  <c r="I6" i="239"/>
  <c r="H6" i="239"/>
  <c r="G6" i="239"/>
  <c r="F6" i="239"/>
  <c r="E6" i="239"/>
  <c r="D6" i="239"/>
  <c r="K6" i="238"/>
  <c r="J6" i="238"/>
  <c r="I6" i="238"/>
  <c r="H6" i="238"/>
  <c r="G6" i="238"/>
  <c r="F6" i="238"/>
  <c r="E6" i="238"/>
  <c r="D6" i="238"/>
  <c r="K6" i="237"/>
  <c r="J6" i="237"/>
  <c r="I6" i="237"/>
  <c r="H6" i="237"/>
  <c r="G6" i="237"/>
  <c r="F6" i="237"/>
  <c r="E6" i="237"/>
  <c r="D6" i="237"/>
  <c r="K6" i="236"/>
  <c r="J6" i="236"/>
  <c r="I6" i="236"/>
  <c r="H6" i="236"/>
  <c r="G6" i="236"/>
  <c r="F6" i="236"/>
  <c r="E6" i="236"/>
  <c r="D6" i="236"/>
  <c r="K6" i="234" l="1"/>
  <c r="J6" i="234"/>
  <c r="I6" i="234"/>
  <c r="H6" i="234"/>
  <c r="G6" i="234"/>
  <c r="F6" i="234"/>
  <c r="E6" i="234"/>
  <c r="D6" i="234"/>
  <c r="K6" i="235"/>
  <c r="J6" i="235"/>
  <c r="I6" i="235"/>
  <c r="H6" i="235"/>
  <c r="G6" i="235"/>
  <c r="F6" i="235"/>
  <c r="E6" i="235"/>
  <c r="D6" i="235"/>
  <c r="K6" i="232" l="1"/>
  <c r="J6" i="232"/>
  <c r="I6" i="232"/>
  <c r="H6" i="232"/>
  <c r="G6" i="232"/>
  <c r="F6" i="232"/>
  <c r="E6" i="232"/>
  <c r="D6" i="232"/>
  <c r="K6" i="231"/>
  <c r="J6" i="231"/>
  <c r="I6" i="231"/>
  <c r="H6" i="231"/>
  <c r="G6" i="231"/>
  <c r="F6" i="231"/>
  <c r="E6" i="231"/>
  <c r="D6" i="231"/>
  <c r="K6" i="233"/>
  <c r="J6" i="233"/>
  <c r="I6" i="233"/>
  <c r="H6" i="233"/>
  <c r="G6" i="233"/>
  <c r="F6" i="233"/>
  <c r="E6" i="233"/>
  <c r="K6" i="230"/>
  <c r="J6" i="230"/>
  <c r="I6" i="230"/>
  <c r="H6" i="230"/>
  <c r="G6" i="230"/>
  <c r="F6" i="230"/>
  <c r="E6" i="230"/>
  <c r="D6" i="230"/>
  <c r="K6" i="229" l="1"/>
  <c r="J6" i="229"/>
  <c r="I6" i="229"/>
  <c r="H6" i="229"/>
  <c r="G6" i="229"/>
  <c r="F6" i="229"/>
  <c r="E6" i="229"/>
  <c r="D6" i="229"/>
  <c r="B7" i="228" l="1"/>
  <c r="C7" i="228"/>
  <c r="B8" i="228"/>
  <c r="C8" i="228"/>
  <c r="B4" i="42" l="1"/>
  <c r="B3" i="42"/>
  <c r="B2" i="42" l="1"/>
  <c r="B1" i="42"/>
  <c r="C33" i="42"/>
  <c r="B33" i="42"/>
  <c r="B35" i="42" s="1"/>
  <c r="B6" i="42" l="1"/>
  <c r="S28" i="258"/>
  <c r="R28" i="258"/>
  <c r="Q28" i="258"/>
  <c r="P28" i="258"/>
  <c r="O28" i="258"/>
  <c r="N28" i="258"/>
  <c r="M28" i="258"/>
  <c r="L28" i="258"/>
  <c r="K28" i="258"/>
  <c r="J28" i="258"/>
  <c r="I28" i="258"/>
  <c r="H9" i="258" s="1"/>
  <c r="H28" i="258"/>
  <c r="F28" i="258"/>
  <c r="E28" i="258"/>
  <c r="D28" i="258"/>
  <c r="C28" i="258"/>
  <c r="H8" i="258" s="1"/>
  <c r="B28" i="258"/>
  <c r="R21" i="258"/>
  <c r="Q21" i="258"/>
  <c r="P21" i="258"/>
  <c r="O21" i="258"/>
  <c r="N21" i="258"/>
  <c r="M21" i="258"/>
  <c r="L21" i="258"/>
  <c r="K21" i="258"/>
  <c r="J21" i="258"/>
  <c r="I21" i="258"/>
  <c r="H21" i="258"/>
  <c r="G21" i="258"/>
  <c r="F21" i="258"/>
  <c r="E21" i="258"/>
  <c r="D21" i="258"/>
  <c r="C21" i="258"/>
  <c r="J22" i="258" s="1"/>
  <c r="B21" i="258"/>
  <c r="B22" i="258" s="1"/>
  <c r="M11" i="258" s="1"/>
  <c r="D11" i="258"/>
  <c r="Q10" i="258"/>
  <c r="M9" i="258"/>
  <c r="D9" i="258"/>
  <c r="Q8" i="258"/>
  <c r="M8" i="258"/>
  <c r="C8" i="258"/>
  <c r="B8" i="258"/>
  <c r="Q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O4" i="258"/>
  <c r="O3" i="258"/>
  <c r="D1" i="258"/>
  <c r="S28" i="257"/>
  <c r="R28" i="257"/>
  <c r="Q28" i="257"/>
  <c r="P28" i="257"/>
  <c r="H9" i="257" s="1"/>
  <c r="O28" i="257"/>
  <c r="N28" i="257"/>
  <c r="M28" i="257"/>
  <c r="L28" i="257"/>
  <c r="K28" i="257"/>
  <c r="J28" i="257"/>
  <c r="I28" i="257"/>
  <c r="H28" i="257"/>
  <c r="F28" i="257"/>
  <c r="E28" i="257"/>
  <c r="D28" i="257"/>
  <c r="C28" i="257"/>
  <c r="H8" i="257" s="1"/>
  <c r="B28" i="257"/>
  <c r="R21" i="257"/>
  <c r="Q21" i="257"/>
  <c r="P21" i="257"/>
  <c r="O21" i="257"/>
  <c r="N21" i="257"/>
  <c r="M21" i="257"/>
  <c r="L21" i="257"/>
  <c r="K21" i="257"/>
  <c r="J21" i="257"/>
  <c r="I21" i="257"/>
  <c r="H21" i="257"/>
  <c r="G21" i="257"/>
  <c r="F21" i="257"/>
  <c r="E21" i="257"/>
  <c r="D21" i="257"/>
  <c r="C21" i="257"/>
  <c r="J22" i="257" s="1"/>
  <c r="B21" i="257"/>
  <c r="B22" i="257" s="1"/>
  <c r="M11" i="257" s="1"/>
  <c r="D11" i="257"/>
  <c r="Q10" i="257"/>
  <c r="M9" i="257"/>
  <c r="D9" i="257"/>
  <c r="Q8" i="257"/>
  <c r="M8" i="257"/>
  <c r="C8" i="257"/>
  <c r="B8" i="257"/>
  <c r="Q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O4" i="257"/>
  <c r="O3" i="257"/>
  <c r="D1" i="257"/>
  <c r="S28" i="256"/>
  <c r="R28" i="256"/>
  <c r="Q28" i="256"/>
  <c r="P28" i="256"/>
  <c r="O28" i="256"/>
  <c r="N28" i="256"/>
  <c r="M28" i="256"/>
  <c r="L28" i="256"/>
  <c r="K28" i="256"/>
  <c r="J28" i="256"/>
  <c r="I28" i="256"/>
  <c r="H9" i="256" s="1"/>
  <c r="H28" i="256"/>
  <c r="F28" i="256"/>
  <c r="E28" i="256"/>
  <c r="D28" i="256"/>
  <c r="C28" i="256"/>
  <c r="H8" i="256" s="1"/>
  <c r="B28" i="256"/>
  <c r="R21" i="256"/>
  <c r="Q21" i="256"/>
  <c r="P21" i="256"/>
  <c r="O21" i="256"/>
  <c r="N21" i="256"/>
  <c r="M21" i="256"/>
  <c r="L21" i="256"/>
  <c r="K21" i="256"/>
  <c r="J21" i="256"/>
  <c r="I21" i="256"/>
  <c r="H21" i="256"/>
  <c r="G21" i="256"/>
  <c r="F21" i="256"/>
  <c r="E21" i="256"/>
  <c r="D21" i="256"/>
  <c r="C21" i="256"/>
  <c r="J22" i="256" s="1"/>
  <c r="B21" i="256"/>
  <c r="B22" i="256" s="1"/>
  <c r="M11" i="256" s="1"/>
  <c r="D11" i="256"/>
  <c r="Q10" i="256"/>
  <c r="M9" i="256"/>
  <c r="D9" i="256"/>
  <c r="Q8" i="256"/>
  <c r="M8" i="256"/>
  <c r="C8" i="256"/>
  <c r="B8" i="256"/>
  <c r="Q7" i="256"/>
  <c r="M7" i="256"/>
  <c r="M10" i="256" s="1"/>
  <c r="L7" i="256"/>
  <c r="K7" i="256"/>
  <c r="J7" i="256"/>
  <c r="I7" i="256"/>
  <c r="H7" i="256"/>
  <c r="G7" i="256"/>
  <c r="F7" i="256"/>
  <c r="E7" i="256"/>
  <c r="D7" i="256"/>
  <c r="C7" i="256"/>
  <c r="B7" i="256"/>
  <c r="O4" i="256"/>
  <c r="O3" i="256"/>
  <c r="D1" i="256"/>
  <c r="S28" i="255"/>
  <c r="R28" i="255"/>
  <c r="Q28" i="255"/>
  <c r="P28" i="255"/>
  <c r="O28" i="255"/>
  <c r="N28" i="255"/>
  <c r="M28" i="255"/>
  <c r="L28" i="255"/>
  <c r="K28" i="255"/>
  <c r="J28" i="255"/>
  <c r="I28" i="255"/>
  <c r="H28" i="255"/>
  <c r="F28" i="255"/>
  <c r="E28" i="255"/>
  <c r="D28" i="255"/>
  <c r="C28" i="255"/>
  <c r="B28" i="255"/>
  <c r="R21" i="255"/>
  <c r="Q21" i="255"/>
  <c r="P21" i="255"/>
  <c r="O21" i="255"/>
  <c r="N21" i="255"/>
  <c r="M21" i="255"/>
  <c r="L21" i="255"/>
  <c r="K21" i="255"/>
  <c r="J21" i="255"/>
  <c r="I21" i="255"/>
  <c r="H21" i="255"/>
  <c r="G21" i="255"/>
  <c r="F21" i="255"/>
  <c r="E21" i="255"/>
  <c r="D21" i="255"/>
  <c r="C21" i="255"/>
  <c r="J22" i="255" s="1"/>
  <c r="B21" i="255"/>
  <c r="B22" i="255" s="1"/>
  <c r="M11" i="255" s="1"/>
  <c r="D11" i="255"/>
  <c r="Q10" i="255"/>
  <c r="M9" i="255"/>
  <c r="H9" i="255"/>
  <c r="D9" i="255"/>
  <c r="M8" i="255"/>
  <c r="H8" i="255"/>
  <c r="C8" i="255"/>
  <c r="B8" i="255"/>
  <c r="Q7" i="255"/>
  <c r="Q8" i="255" s="1"/>
  <c r="M7" i="255"/>
  <c r="L7" i="255"/>
  <c r="K7" i="255"/>
  <c r="J7" i="255"/>
  <c r="I7" i="255"/>
  <c r="H7" i="255"/>
  <c r="G7" i="255"/>
  <c r="F7" i="255"/>
  <c r="E7" i="255"/>
  <c r="D7" i="255"/>
  <c r="C7" i="255"/>
  <c r="B7" i="255"/>
  <c r="O4" i="255"/>
  <c r="O3" i="255"/>
  <c r="D1" i="255"/>
  <c r="S28" i="254"/>
  <c r="R28" i="254"/>
  <c r="Q28" i="254"/>
  <c r="P28" i="254"/>
  <c r="O28" i="254"/>
  <c r="N28" i="254"/>
  <c r="M28" i="254"/>
  <c r="L28" i="254"/>
  <c r="K28" i="254"/>
  <c r="J28" i="254"/>
  <c r="I28" i="254"/>
  <c r="H9" i="254" s="1"/>
  <c r="H28" i="254"/>
  <c r="F28" i="254"/>
  <c r="E28" i="254"/>
  <c r="D28" i="254"/>
  <c r="C28" i="254"/>
  <c r="H8" i="254" s="1"/>
  <c r="B28" i="254"/>
  <c r="R21" i="254"/>
  <c r="Q21" i="254"/>
  <c r="P21" i="254"/>
  <c r="O21" i="254"/>
  <c r="N21" i="254"/>
  <c r="M21" i="254"/>
  <c r="L21" i="254"/>
  <c r="K21" i="254"/>
  <c r="J21" i="254"/>
  <c r="I21" i="254"/>
  <c r="H21" i="254"/>
  <c r="G21" i="254"/>
  <c r="F21" i="254"/>
  <c r="E21" i="254"/>
  <c r="D21" i="254"/>
  <c r="C21" i="254"/>
  <c r="J22" i="254" s="1"/>
  <c r="B21" i="254"/>
  <c r="B22" i="254" s="1"/>
  <c r="M11" i="254" s="1"/>
  <c r="D11" i="254"/>
  <c r="Q10" i="254"/>
  <c r="M9" i="254"/>
  <c r="D9" i="254"/>
  <c r="Q8" i="254"/>
  <c r="M8" i="254"/>
  <c r="C8" i="254"/>
  <c r="B8" i="254"/>
  <c r="B13" i="254" s="1"/>
  <c r="Q7" i="254"/>
  <c r="M7" i="254"/>
  <c r="L7" i="254"/>
  <c r="K7" i="254"/>
  <c r="J7" i="254"/>
  <c r="I7" i="254"/>
  <c r="H7" i="254"/>
  <c r="G7" i="254"/>
  <c r="F7" i="254"/>
  <c r="E7" i="254"/>
  <c r="D7" i="254"/>
  <c r="C7" i="254"/>
  <c r="B7" i="254"/>
  <c r="O4" i="254"/>
  <c r="O3" i="254"/>
  <c r="D1" i="254"/>
  <c r="S28" i="253"/>
  <c r="R28" i="253"/>
  <c r="Q28" i="253"/>
  <c r="P28" i="253"/>
  <c r="O28" i="253"/>
  <c r="N28" i="253"/>
  <c r="M28" i="253"/>
  <c r="L28" i="253"/>
  <c r="K28" i="253"/>
  <c r="J28" i="253"/>
  <c r="I28" i="253"/>
  <c r="H9" i="253" s="1"/>
  <c r="H28" i="253"/>
  <c r="F28" i="253"/>
  <c r="E28" i="253"/>
  <c r="D28" i="253"/>
  <c r="C28" i="253"/>
  <c r="H8" i="253" s="1"/>
  <c r="B28" i="253"/>
  <c r="R21" i="253"/>
  <c r="Q21" i="253"/>
  <c r="P21" i="253"/>
  <c r="O21" i="253"/>
  <c r="N21" i="253"/>
  <c r="M21" i="253"/>
  <c r="L21" i="253"/>
  <c r="K21" i="253"/>
  <c r="J21" i="253"/>
  <c r="I21" i="253"/>
  <c r="H21" i="253"/>
  <c r="G21" i="253"/>
  <c r="F21" i="253"/>
  <c r="E21" i="253"/>
  <c r="D21" i="253"/>
  <c r="C21" i="253"/>
  <c r="J22" i="253" s="1"/>
  <c r="B21" i="253"/>
  <c r="B22" i="253" s="1"/>
  <c r="M11" i="253" s="1"/>
  <c r="D11" i="253"/>
  <c r="Q10" i="253"/>
  <c r="M9" i="253"/>
  <c r="D9" i="253"/>
  <c r="Q8" i="253"/>
  <c r="M8" i="253"/>
  <c r="C8" i="253"/>
  <c r="B8" i="253"/>
  <c r="Q7" i="253"/>
  <c r="M7" i="253"/>
  <c r="L7" i="253"/>
  <c r="K7" i="253"/>
  <c r="J7" i="253"/>
  <c r="I7" i="253"/>
  <c r="H7" i="253"/>
  <c r="G7" i="253"/>
  <c r="F7" i="253"/>
  <c r="E7" i="253"/>
  <c r="D7" i="253"/>
  <c r="C7" i="253"/>
  <c r="B7" i="253"/>
  <c r="O4" i="253"/>
  <c r="O3" i="253"/>
  <c r="D1" i="253"/>
  <c r="S28" i="252"/>
  <c r="R28" i="252"/>
  <c r="Q28" i="252"/>
  <c r="P28" i="252"/>
  <c r="O28" i="252"/>
  <c r="N28" i="252"/>
  <c r="M28" i="252"/>
  <c r="L28" i="252"/>
  <c r="K28" i="252"/>
  <c r="J28" i="252"/>
  <c r="I28" i="252"/>
  <c r="H9" i="252" s="1"/>
  <c r="H28" i="252"/>
  <c r="F28" i="252"/>
  <c r="E28" i="252"/>
  <c r="D28" i="252"/>
  <c r="C28" i="252"/>
  <c r="H8" i="252" s="1"/>
  <c r="B28" i="252"/>
  <c r="R21" i="252"/>
  <c r="Q21" i="252"/>
  <c r="P21" i="252"/>
  <c r="O21" i="252"/>
  <c r="N21" i="252"/>
  <c r="M21" i="252"/>
  <c r="L21" i="252"/>
  <c r="K21" i="252"/>
  <c r="J21" i="252"/>
  <c r="I21" i="252"/>
  <c r="H21" i="252"/>
  <c r="G21" i="252"/>
  <c r="F21" i="252"/>
  <c r="E21" i="252"/>
  <c r="D21" i="252"/>
  <c r="C21" i="252"/>
  <c r="J22" i="252" s="1"/>
  <c r="B21" i="252"/>
  <c r="B22" i="252" s="1"/>
  <c r="M11" i="252" s="1"/>
  <c r="D11" i="252"/>
  <c r="Q10" i="252"/>
  <c r="M9" i="252"/>
  <c r="D9" i="252"/>
  <c r="Q8" i="252"/>
  <c r="M8" i="252"/>
  <c r="C8" i="252"/>
  <c r="B8" i="252"/>
  <c r="Q7" i="252"/>
  <c r="M7" i="252"/>
  <c r="L7" i="252"/>
  <c r="K7" i="252"/>
  <c r="J7" i="252"/>
  <c r="I7" i="252"/>
  <c r="H7" i="252"/>
  <c r="G7" i="252"/>
  <c r="F7" i="252"/>
  <c r="E7" i="252"/>
  <c r="D7" i="252"/>
  <c r="C7" i="252"/>
  <c r="B7" i="252"/>
  <c r="O4" i="252"/>
  <c r="O3" i="252"/>
  <c r="M10" i="257" l="1"/>
  <c r="D8" i="256"/>
  <c r="D10" i="256" s="1"/>
  <c r="M10" i="252"/>
  <c r="M10" i="254"/>
  <c r="B13" i="252"/>
  <c r="D8" i="253"/>
  <c r="D10" i="253" s="1"/>
  <c r="M10" i="253"/>
  <c r="M10" i="258"/>
  <c r="M10" i="255"/>
  <c r="D8" i="257"/>
  <c r="D10" i="257" s="1"/>
  <c r="D8" i="254"/>
  <c r="D10" i="254" s="1"/>
  <c r="D8" i="258"/>
  <c r="D10" i="258" s="1"/>
  <c r="H10" i="255"/>
  <c r="D8" i="255"/>
  <c r="D10" i="255" s="1"/>
  <c r="D8" i="252"/>
  <c r="D10" i="252" s="1"/>
  <c r="B11" i="254"/>
  <c r="C11" i="257"/>
  <c r="B11" i="256"/>
  <c r="B12" i="252"/>
  <c r="B13" i="256"/>
  <c r="B12" i="255"/>
  <c r="C11" i="255"/>
  <c r="B11" i="258"/>
  <c r="B12" i="258"/>
  <c r="B13" i="258"/>
  <c r="C11" i="258"/>
  <c r="H10" i="258"/>
  <c r="B11" i="257"/>
  <c r="B13" i="257"/>
  <c r="B12" i="257"/>
  <c r="H10" i="257"/>
  <c r="B12" i="256"/>
  <c r="C11" i="256"/>
  <c r="H10" i="256"/>
  <c r="B13" i="255"/>
  <c r="B11" i="255"/>
  <c r="C11" i="254"/>
  <c r="B12" i="254"/>
  <c r="D12" i="254" s="1"/>
  <c r="I12" i="254" s="1"/>
  <c r="H10" i="254"/>
  <c r="C11" i="253"/>
  <c r="B13" i="253"/>
  <c r="H10" i="253"/>
  <c r="B11" i="253"/>
  <c r="B12" i="253"/>
  <c r="B11" i="252"/>
  <c r="C11" i="252"/>
  <c r="H10" i="252"/>
  <c r="S28" i="251"/>
  <c r="R28" i="251"/>
  <c r="Q28" i="251"/>
  <c r="P28" i="251"/>
  <c r="H9" i="251" s="1"/>
  <c r="O28" i="251"/>
  <c r="N28" i="251"/>
  <c r="M28" i="251"/>
  <c r="L28" i="251"/>
  <c r="K28" i="251"/>
  <c r="J28" i="251"/>
  <c r="I28" i="251"/>
  <c r="H28" i="251"/>
  <c r="F28" i="251"/>
  <c r="E28" i="251"/>
  <c r="D28" i="251"/>
  <c r="C28" i="251"/>
  <c r="H8" i="251" s="1"/>
  <c r="B28" i="251"/>
  <c r="R21" i="251"/>
  <c r="Q21" i="251"/>
  <c r="P21" i="251"/>
  <c r="O21" i="251"/>
  <c r="N21" i="251"/>
  <c r="M21" i="251"/>
  <c r="L21" i="251"/>
  <c r="K21" i="251"/>
  <c r="J21" i="251"/>
  <c r="I21" i="251"/>
  <c r="H21" i="251"/>
  <c r="G21" i="251"/>
  <c r="F21" i="251"/>
  <c r="E21" i="251"/>
  <c r="D21" i="251"/>
  <c r="C21" i="251"/>
  <c r="J22" i="251" s="1"/>
  <c r="B21" i="251"/>
  <c r="B22" i="251" s="1"/>
  <c r="M11" i="251" s="1"/>
  <c r="D11" i="251"/>
  <c r="Q10" i="251"/>
  <c r="M9" i="251"/>
  <c r="D9" i="251"/>
  <c r="Q8" i="251"/>
  <c r="M8" i="251"/>
  <c r="C8" i="251"/>
  <c r="B8" i="251"/>
  <c r="Q7" i="251"/>
  <c r="M7" i="251"/>
  <c r="M10" i="251" s="1"/>
  <c r="L7" i="251"/>
  <c r="K7" i="251"/>
  <c r="J7" i="251"/>
  <c r="I7" i="251"/>
  <c r="H7" i="251"/>
  <c r="G7" i="251"/>
  <c r="F7" i="251"/>
  <c r="E7" i="251"/>
  <c r="D7" i="251"/>
  <c r="C7" i="251"/>
  <c r="B7" i="251"/>
  <c r="O4" i="251"/>
  <c r="O3" i="251"/>
  <c r="D1" i="251"/>
  <c r="D12" i="252" l="1"/>
  <c r="I12" i="252" s="1"/>
  <c r="D12" i="257"/>
  <c r="I12" i="257" s="1"/>
  <c r="D12" i="253"/>
  <c r="I12" i="253" s="1"/>
  <c r="D8" i="251"/>
  <c r="D10" i="251" s="1"/>
  <c r="D12" i="255"/>
  <c r="I12" i="255" s="1"/>
  <c r="D12" i="256"/>
  <c r="I12" i="256" s="1"/>
  <c r="D12" i="258"/>
  <c r="I12" i="258" s="1"/>
  <c r="C11" i="251"/>
  <c r="B11" i="251"/>
  <c r="B13" i="251"/>
  <c r="B12" i="251"/>
  <c r="H10" i="251"/>
  <c r="O4" i="250"/>
  <c r="O3" i="250"/>
  <c r="S28" i="250"/>
  <c r="R28" i="250"/>
  <c r="Q28" i="250"/>
  <c r="P28" i="250"/>
  <c r="O28" i="250"/>
  <c r="N28" i="250"/>
  <c r="M28" i="250"/>
  <c r="L28" i="250"/>
  <c r="K28" i="250"/>
  <c r="J28" i="250"/>
  <c r="I28" i="250"/>
  <c r="H9" i="250" s="1"/>
  <c r="H28" i="250"/>
  <c r="F28" i="250"/>
  <c r="E28" i="250"/>
  <c r="D28" i="250"/>
  <c r="C28" i="250"/>
  <c r="H8" i="250" s="1"/>
  <c r="B28" i="250"/>
  <c r="R21" i="250"/>
  <c r="Q21" i="250"/>
  <c r="P21" i="250"/>
  <c r="O21" i="250"/>
  <c r="N21" i="250"/>
  <c r="M21" i="250"/>
  <c r="L21" i="250"/>
  <c r="K21" i="250"/>
  <c r="J21" i="250"/>
  <c r="I21" i="250"/>
  <c r="H21" i="250"/>
  <c r="G21" i="250"/>
  <c r="F21" i="250"/>
  <c r="E21" i="250"/>
  <c r="D21" i="250"/>
  <c r="C21" i="250"/>
  <c r="J22" i="250" s="1"/>
  <c r="B21" i="250"/>
  <c r="B22" i="250" s="1"/>
  <c r="M11" i="250" s="1"/>
  <c r="D11" i="250"/>
  <c r="Q10" i="250"/>
  <c r="M9" i="250"/>
  <c r="D9" i="250"/>
  <c r="Q8" i="250"/>
  <c r="M8" i="250"/>
  <c r="C8" i="250"/>
  <c r="B8" i="250"/>
  <c r="Q7" i="250"/>
  <c r="M7" i="250"/>
  <c r="L7" i="250"/>
  <c r="K7" i="250"/>
  <c r="J7" i="250"/>
  <c r="I7" i="250"/>
  <c r="H7" i="250"/>
  <c r="G7" i="250"/>
  <c r="F7" i="250"/>
  <c r="E7" i="250"/>
  <c r="D7" i="250"/>
  <c r="C7" i="250"/>
  <c r="B7" i="250"/>
  <c r="D1" i="250"/>
  <c r="S28" i="249"/>
  <c r="R28" i="249"/>
  <c r="Q28" i="249"/>
  <c r="P28" i="249"/>
  <c r="H9" i="249" s="1"/>
  <c r="O28" i="249"/>
  <c r="N28" i="249"/>
  <c r="M28" i="249"/>
  <c r="L28" i="249"/>
  <c r="K28" i="249"/>
  <c r="J28" i="249"/>
  <c r="I28" i="249"/>
  <c r="H28" i="249"/>
  <c r="F28" i="249"/>
  <c r="E28" i="249"/>
  <c r="D28" i="249"/>
  <c r="C28" i="249"/>
  <c r="H8" i="249" s="1"/>
  <c r="B28" i="249"/>
  <c r="R21" i="249"/>
  <c r="Q21" i="249"/>
  <c r="P21" i="249"/>
  <c r="O21" i="249"/>
  <c r="N21" i="249"/>
  <c r="M21" i="249"/>
  <c r="L21" i="249"/>
  <c r="K21" i="249"/>
  <c r="J21" i="249"/>
  <c r="I21" i="249"/>
  <c r="H21" i="249"/>
  <c r="G21" i="249"/>
  <c r="F21" i="249"/>
  <c r="E21" i="249"/>
  <c r="D21" i="249"/>
  <c r="C21" i="249"/>
  <c r="J22" i="249" s="1"/>
  <c r="B21" i="249"/>
  <c r="B22" i="249" s="1"/>
  <c r="M11" i="249" s="1"/>
  <c r="D11" i="249"/>
  <c r="Q10" i="249"/>
  <c r="M9" i="249"/>
  <c r="D9" i="249"/>
  <c r="Q8" i="249"/>
  <c r="M8" i="249"/>
  <c r="C8" i="249"/>
  <c r="B8" i="249"/>
  <c r="Q7" i="249"/>
  <c r="M7" i="249"/>
  <c r="M10" i="249" s="1"/>
  <c r="L7" i="249"/>
  <c r="K7" i="249"/>
  <c r="J7" i="249"/>
  <c r="I7" i="249"/>
  <c r="H7" i="249"/>
  <c r="G7" i="249"/>
  <c r="F7" i="249"/>
  <c r="E7" i="249"/>
  <c r="D7" i="249"/>
  <c r="C7" i="249"/>
  <c r="B7" i="249"/>
  <c r="P3" i="249"/>
  <c r="O3" i="249"/>
  <c r="D1" i="249"/>
  <c r="S28" i="248"/>
  <c r="R28" i="248"/>
  <c r="Q28" i="248"/>
  <c r="P28" i="248"/>
  <c r="H9" i="248" s="1"/>
  <c r="O28" i="248"/>
  <c r="N28" i="248"/>
  <c r="M28" i="248"/>
  <c r="L28" i="248"/>
  <c r="K28" i="248"/>
  <c r="J28" i="248"/>
  <c r="I28" i="248"/>
  <c r="H28" i="248"/>
  <c r="F28" i="248"/>
  <c r="E28" i="248"/>
  <c r="D28" i="248"/>
  <c r="C28" i="248"/>
  <c r="H8" i="248" s="1"/>
  <c r="B28" i="248"/>
  <c r="J22" i="248"/>
  <c r="R21" i="248"/>
  <c r="Q21" i="248"/>
  <c r="P21" i="248"/>
  <c r="O21" i="248"/>
  <c r="N21" i="248"/>
  <c r="M21" i="248"/>
  <c r="L21" i="248"/>
  <c r="K21" i="248"/>
  <c r="J21" i="248"/>
  <c r="I21" i="248"/>
  <c r="H21" i="248"/>
  <c r="G21" i="248"/>
  <c r="F21" i="248"/>
  <c r="E21" i="248"/>
  <c r="D21" i="248"/>
  <c r="C21" i="248"/>
  <c r="B21" i="248"/>
  <c r="B22" i="248" s="1"/>
  <c r="M11" i="248" s="1"/>
  <c r="D11" i="248"/>
  <c r="Q10" i="248"/>
  <c r="M9" i="248"/>
  <c r="D9" i="248"/>
  <c r="Q8" i="248"/>
  <c r="M8" i="248"/>
  <c r="C8" i="248"/>
  <c r="B8" i="248"/>
  <c r="Q7" i="248"/>
  <c r="M7" i="248"/>
  <c r="M10" i="248" s="1"/>
  <c r="L7" i="248"/>
  <c r="K7" i="248"/>
  <c r="J7" i="248"/>
  <c r="I7" i="248"/>
  <c r="H7" i="248"/>
  <c r="G7" i="248"/>
  <c r="F7" i="248"/>
  <c r="E7" i="248"/>
  <c r="D7" i="248"/>
  <c r="C7" i="248"/>
  <c r="B7" i="248"/>
  <c r="P3" i="248"/>
  <c r="O3" i="248"/>
  <c r="D1" i="248"/>
  <c r="S28" i="247"/>
  <c r="R28" i="247"/>
  <c r="Q28" i="247"/>
  <c r="P28" i="247"/>
  <c r="O28" i="247"/>
  <c r="N28" i="247"/>
  <c r="M28" i="247"/>
  <c r="L28" i="247"/>
  <c r="K28" i="247"/>
  <c r="J28" i="247"/>
  <c r="I28" i="247"/>
  <c r="H9" i="247" s="1"/>
  <c r="H28" i="247"/>
  <c r="F28" i="247"/>
  <c r="E28" i="247"/>
  <c r="D28" i="247"/>
  <c r="C28" i="247"/>
  <c r="H8" i="247" s="1"/>
  <c r="B28" i="247"/>
  <c r="R21" i="247"/>
  <c r="Q21" i="247"/>
  <c r="P21" i="247"/>
  <c r="O21" i="247"/>
  <c r="N21" i="247"/>
  <c r="M21" i="247"/>
  <c r="L21" i="247"/>
  <c r="K21" i="247"/>
  <c r="J21" i="247"/>
  <c r="I21" i="247"/>
  <c r="H21" i="247"/>
  <c r="G21" i="247"/>
  <c r="F21" i="247"/>
  <c r="E21" i="247"/>
  <c r="D21" i="247"/>
  <c r="C21" i="247"/>
  <c r="J22" i="247" s="1"/>
  <c r="B21" i="247"/>
  <c r="B22" i="247" s="1"/>
  <c r="M11" i="247" s="1"/>
  <c r="D11" i="247"/>
  <c r="Q10" i="247"/>
  <c r="M9" i="247"/>
  <c r="D9" i="247"/>
  <c r="Q8" i="247"/>
  <c r="M8" i="247"/>
  <c r="C8" i="247"/>
  <c r="B8" i="247"/>
  <c r="Q7" i="247"/>
  <c r="M7" i="247"/>
  <c r="L7" i="247"/>
  <c r="K7" i="247"/>
  <c r="J7" i="247"/>
  <c r="I7" i="247"/>
  <c r="H7" i="247"/>
  <c r="G7" i="247"/>
  <c r="F7" i="247"/>
  <c r="E7" i="247"/>
  <c r="D7" i="247"/>
  <c r="C7" i="247"/>
  <c r="B7" i="247"/>
  <c r="P3" i="247"/>
  <c r="O3" i="247"/>
  <c r="D1" i="247"/>
  <c r="M10" i="247" l="1"/>
  <c r="D8" i="247"/>
  <c r="D10" i="247" s="1"/>
  <c r="M10" i="250"/>
  <c r="D8" i="249"/>
  <c r="D10" i="249" s="1"/>
  <c r="B11" i="249"/>
  <c r="D8" i="248"/>
  <c r="D10" i="248" s="1"/>
  <c r="D8" i="250"/>
  <c r="D10" i="250" s="1"/>
  <c r="H10" i="248"/>
  <c r="B12" i="248"/>
  <c r="B12" i="247"/>
  <c r="B11" i="247"/>
  <c r="D12" i="251"/>
  <c r="I12" i="251" s="1"/>
  <c r="B13" i="250"/>
  <c r="C11" i="249"/>
  <c r="B11" i="250"/>
  <c r="B12" i="250"/>
  <c r="C11" i="250"/>
  <c r="H10" i="250"/>
  <c r="B13" i="249"/>
  <c r="B12" i="249"/>
  <c r="H10" i="249"/>
  <c r="C11" i="248"/>
  <c r="B13" i="248"/>
  <c r="B11" i="248"/>
  <c r="C11" i="247"/>
  <c r="B13" i="247"/>
  <c r="H10" i="247"/>
  <c r="S28" i="246"/>
  <c r="R28" i="246"/>
  <c r="M9" i="246" s="1"/>
  <c r="Q28" i="246"/>
  <c r="P28" i="246"/>
  <c r="O28" i="246"/>
  <c r="N28" i="246"/>
  <c r="M28" i="246"/>
  <c r="L28" i="246"/>
  <c r="K28" i="246"/>
  <c r="J28" i="246"/>
  <c r="I28" i="246"/>
  <c r="H9" i="246" s="1"/>
  <c r="H28" i="246"/>
  <c r="F28" i="246"/>
  <c r="E28" i="246"/>
  <c r="M8" i="246" s="1"/>
  <c r="D28" i="246"/>
  <c r="C28" i="246"/>
  <c r="B28" i="246"/>
  <c r="B22" i="246"/>
  <c r="M11" i="246" s="1"/>
  <c r="R21" i="246"/>
  <c r="Q21" i="246"/>
  <c r="P21" i="246"/>
  <c r="O21" i="246"/>
  <c r="N21" i="246"/>
  <c r="M21" i="246"/>
  <c r="L21" i="246"/>
  <c r="K21" i="246"/>
  <c r="J21" i="246"/>
  <c r="I21" i="246"/>
  <c r="H21" i="246"/>
  <c r="G21" i="246"/>
  <c r="F21" i="246"/>
  <c r="E21" i="246"/>
  <c r="D21" i="246"/>
  <c r="C21" i="246"/>
  <c r="J22" i="246" s="1"/>
  <c r="B21" i="246"/>
  <c r="D11" i="246"/>
  <c r="Q10" i="246"/>
  <c r="D9" i="246"/>
  <c r="H8" i="246"/>
  <c r="C8" i="246"/>
  <c r="B8" i="246"/>
  <c r="Q7" i="246"/>
  <c r="Q8" i="246" s="1"/>
  <c r="M7" i="246"/>
  <c r="L7" i="246"/>
  <c r="K7" i="246"/>
  <c r="J7" i="246"/>
  <c r="I7" i="246"/>
  <c r="H7" i="246"/>
  <c r="G7" i="246"/>
  <c r="F7" i="246"/>
  <c r="E7" i="246"/>
  <c r="D7" i="246"/>
  <c r="C7" i="246"/>
  <c r="B7" i="246"/>
  <c r="P3" i="246"/>
  <c r="O3" i="246"/>
  <c r="D1" i="246"/>
  <c r="D12" i="248" l="1"/>
  <c r="I12" i="248" s="1"/>
  <c r="D12" i="247"/>
  <c r="I12" i="247" s="1"/>
  <c r="H10" i="246"/>
  <c r="D8" i="246"/>
  <c r="D10" i="246" s="1"/>
  <c r="D12" i="249"/>
  <c r="I12" i="249" s="1"/>
  <c r="D12" i="250"/>
  <c r="I12" i="250" s="1"/>
  <c r="C11" i="246"/>
  <c r="B13" i="246"/>
  <c r="B12" i="246"/>
  <c r="M10" i="246"/>
  <c r="B11" i="246"/>
  <c r="O3" i="245"/>
  <c r="S28" i="245"/>
  <c r="R28" i="245"/>
  <c r="Q28" i="245"/>
  <c r="P28" i="245"/>
  <c r="O28" i="245"/>
  <c r="N28" i="245"/>
  <c r="M28" i="245"/>
  <c r="L28" i="245"/>
  <c r="K28" i="245"/>
  <c r="J28" i="245"/>
  <c r="I28" i="245"/>
  <c r="H9" i="245" s="1"/>
  <c r="H28" i="245"/>
  <c r="F28" i="245"/>
  <c r="E28" i="245"/>
  <c r="D28" i="245"/>
  <c r="C28" i="245"/>
  <c r="H8" i="245" s="1"/>
  <c r="B28" i="245"/>
  <c r="R21" i="245"/>
  <c r="Q21" i="245"/>
  <c r="P21" i="245"/>
  <c r="O21" i="245"/>
  <c r="N21" i="245"/>
  <c r="M21" i="245"/>
  <c r="L21" i="245"/>
  <c r="K21" i="245"/>
  <c r="J21" i="245"/>
  <c r="I21" i="245"/>
  <c r="H21" i="245"/>
  <c r="G21" i="245"/>
  <c r="F21" i="245"/>
  <c r="E21" i="245"/>
  <c r="D21" i="245"/>
  <c r="C21" i="245"/>
  <c r="J22" i="245" s="1"/>
  <c r="B21" i="245"/>
  <c r="B22" i="245" s="1"/>
  <c r="M11" i="245" s="1"/>
  <c r="D11" i="245"/>
  <c r="Q10" i="245"/>
  <c r="M9" i="245"/>
  <c r="D9" i="245"/>
  <c r="Q8" i="245"/>
  <c r="M8" i="245"/>
  <c r="C8" i="245"/>
  <c r="B8" i="245"/>
  <c r="Q7" i="245"/>
  <c r="M7" i="245"/>
  <c r="L7" i="245"/>
  <c r="K7" i="245"/>
  <c r="J7" i="245"/>
  <c r="I7" i="245"/>
  <c r="H7" i="245"/>
  <c r="G7" i="245"/>
  <c r="F7" i="245"/>
  <c r="E7" i="245"/>
  <c r="D7" i="245"/>
  <c r="C7" i="245"/>
  <c r="B7" i="245"/>
  <c r="P3" i="245"/>
  <c r="D1" i="245"/>
  <c r="S28" i="244"/>
  <c r="R28" i="244"/>
  <c r="Q28" i="244"/>
  <c r="P28" i="244"/>
  <c r="O28" i="244"/>
  <c r="N28" i="244"/>
  <c r="M28" i="244"/>
  <c r="L28" i="244"/>
  <c r="K28" i="244"/>
  <c r="J28" i="244"/>
  <c r="I28" i="244"/>
  <c r="H28" i="244"/>
  <c r="F28" i="244"/>
  <c r="E28" i="244"/>
  <c r="D28" i="244"/>
  <c r="C28" i="244"/>
  <c r="B28" i="244"/>
  <c r="R21" i="244"/>
  <c r="Q21" i="244"/>
  <c r="P21" i="244"/>
  <c r="O21" i="244"/>
  <c r="N21" i="244"/>
  <c r="M21" i="244"/>
  <c r="L21" i="244"/>
  <c r="K21" i="244"/>
  <c r="J21" i="244"/>
  <c r="I21" i="244"/>
  <c r="H21" i="244"/>
  <c r="G21" i="244"/>
  <c r="F21" i="244"/>
  <c r="E21" i="244"/>
  <c r="J22" i="244" s="1"/>
  <c r="D21" i="244"/>
  <c r="C21" i="244"/>
  <c r="B21" i="244"/>
  <c r="B22" i="244" s="1"/>
  <c r="M11" i="244" s="1"/>
  <c r="D11" i="244"/>
  <c r="Q10" i="244"/>
  <c r="M9" i="244"/>
  <c r="H9" i="244"/>
  <c r="D9" i="244"/>
  <c r="M8" i="244"/>
  <c r="H8" i="244"/>
  <c r="C8" i="244"/>
  <c r="B8" i="244"/>
  <c r="Q7" i="244"/>
  <c r="Q8" i="244" s="1"/>
  <c r="M7" i="244"/>
  <c r="M10" i="244" s="1"/>
  <c r="L7" i="244"/>
  <c r="K7" i="244"/>
  <c r="J7" i="244"/>
  <c r="I7" i="244"/>
  <c r="H7" i="244"/>
  <c r="G7" i="244"/>
  <c r="F7" i="244"/>
  <c r="E7" i="244"/>
  <c r="D7" i="244"/>
  <c r="C7" i="244"/>
  <c r="B7" i="244"/>
  <c r="P3" i="244"/>
  <c r="O3" i="244"/>
  <c r="D1" i="244"/>
  <c r="S28" i="243"/>
  <c r="R28" i="243"/>
  <c r="Q28" i="243"/>
  <c r="P28" i="243"/>
  <c r="H9" i="243" s="1"/>
  <c r="O28" i="243"/>
  <c r="N28" i="243"/>
  <c r="M28" i="243"/>
  <c r="L28" i="243"/>
  <c r="K28" i="243"/>
  <c r="J28" i="243"/>
  <c r="I28" i="243"/>
  <c r="H28" i="243"/>
  <c r="F28" i="243"/>
  <c r="E28" i="243"/>
  <c r="D28" i="243"/>
  <c r="C28" i="243"/>
  <c r="H8" i="243" s="1"/>
  <c r="B28" i="243"/>
  <c r="R21" i="243"/>
  <c r="Q21" i="243"/>
  <c r="P21" i="243"/>
  <c r="O21" i="243"/>
  <c r="N21" i="243"/>
  <c r="M21" i="243"/>
  <c r="L21" i="243"/>
  <c r="K21" i="243"/>
  <c r="J21" i="243"/>
  <c r="I21" i="243"/>
  <c r="H21" i="243"/>
  <c r="G21" i="243"/>
  <c r="F21" i="243"/>
  <c r="E21" i="243"/>
  <c r="D21" i="243"/>
  <c r="C21" i="243"/>
  <c r="J22" i="243" s="1"/>
  <c r="B21" i="243"/>
  <c r="B22" i="243" s="1"/>
  <c r="M11" i="243" s="1"/>
  <c r="D11" i="243"/>
  <c r="Q10" i="243"/>
  <c r="M9" i="243"/>
  <c r="D9" i="243"/>
  <c r="Q8" i="243"/>
  <c r="M8" i="243"/>
  <c r="C8" i="243"/>
  <c r="B8" i="243"/>
  <c r="Q7" i="243"/>
  <c r="M7" i="243"/>
  <c r="M10" i="243" s="1"/>
  <c r="L7" i="243"/>
  <c r="K7" i="243"/>
  <c r="J7" i="243"/>
  <c r="I7" i="243"/>
  <c r="H7" i="243"/>
  <c r="G7" i="243"/>
  <c r="F7" i="243"/>
  <c r="E7" i="243"/>
  <c r="D7" i="243"/>
  <c r="C7" i="243"/>
  <c r="B7" i="243"/>
  <c r="P3" i="243"/>
  <c r="O3" i="243"/>
  <c r="D1" i="243"/>
  <c r="S28" i="242"/>
  <c r="R28" i="242"/>
  <c r="Q28" i="242"/>
  <c r="P28" i="242"/>
  <c r="O28" i="242"/>
  <c r="N28" i="242"/>
  <c r="M28" i="242"/>
  <c r="L28" i="242"/>
  <c r="K28" i="242"/>
  <c r="J28" i="242"/>
  <c r="I28" i="242"/>
  <c r="H28" i="242"/>
  <c r="F28" i="242"/>
  <c r="E28" i="242"/>
  <c r="D28" i="242"/>
  <c r="C28" i="242"/>
  <c r="B28" i="242"/>
  <c r="R21" i="242"/>
  <c r="Q21" i="242"/>
  <c r="P21" i="242"/>
  <c r="O21" i="242"/>
  <c r="N21" i="242"/>
  <c r="M21" i="242"/>
  <c r="L21" i="242"/>
  <c r="K21" i="242"/>
  <c r="J21" i="242"/>
  <c r="I21" i="242"/>
  <c r="H21" i="242"/>
  <c r="G21" i="242"/>
  <c r="F21" i="242"/>
  <c r="E21" i="242"/>
  <c r="D21" i="242"/>
  <c r="C21" i="242"/>
  <c r="J22" i="242" s="1"/>
  <c r="B21" i="242"/>
  <c r="B22" i="242" s="1"/>
  <c r="M11" i="242" s="1"/>
  <c r="D11" i="242"/>
  <c r="Q10" i="242"/>
  <c r="M9" i="242"/>
  <c r="H9" i="242"/>
  <c r="D9" i="242"/>
  <c r="M8" i="242"/>
  <c r="H8" i="242"/>
  <c r="C8" i="242"/>
  <c r="B8" i="242"/>
  <c r="Q7" i="242"/>
  <c r="Q8" i="242" s="1"/>
  <c r="M7" i="242"/>
  <c r="M10" i="242" s="1"/>
  <c r="L7" i="242"/>
  <c r="K7" i="242"/>
  <c r="J7" i="242"/>
  <c r="I7" i="242"/>
  <c r="H7" i="242"/>
  <c r="G7" i="242"/>
  <c r="F7" i="242"/>
  <c r="E7" i="242"/>
  <c r="D7" i="242"/>
  <c r="C7" i="242"/>
  <c r="B7" i="242"/>
  <c r="P3" i="242"/>
  <c r="O3" i="242"/>
  <c r="D1" i="242"/>
  <c r="S28" i="241"/>
  <c r="R28" i="241"/>
  <c r="M9" i="241" s="1"/>
  <c r="Q28" i="241"/>
  <c r="P28" i="241"/>
  <c r="O28" i="241"/>
  <c r="N28" i="241"/>
  <c r="M28" i="241"/>
  <c r="L28" i="241"/>
  <c r="K28" i="241"/>
  <c r="J28" i="241"/>
  <c r="I28" i="241"/>
  <c r="H9" i="241" s="1"/>
  <c r="H28" i="241"/>
  <c r="F28" i="241"/>
  <c r="E28" i="241"/>
  <c r="M8" i="241" s="1"/>
  <c r="D28" i="241"/>
  <c r="C28" i="241"/>
  <c r="H8" i="241" s="1"/>
  <c r="B28" i="241"/>
  <c r="R21" i="241"/>
  <c r="Q21" i="241"/>
  <c r="P21" i="241"/>
  <c r="O21" i="241"/>
  <c r="N21" i="241"/>
  <c r="M21" i="241"/>
  <c r="L21" i="241"/>
  <c r="K21" i="241"/>
  <c r="J21" i="241"/>
  <c r="I21" i="241"/>
  <c r="H21" i="241"/>
  <c r="G21" i="241"/>
  <c r="F21" i="241"/>
  <c r="E21" i="241"/>
  <c r="D21" i="241"/>
  <c r="C21" i="241"/>
  <c r="J22" i="241" s="1"/>
  <c r="B21" i="241"/>
  <c r="B22" i="241" s="1"/>
  <c r="M11" i="241" s="1"/>
  <c r="D11" i="241"/>
  <c r="Q10" i="241"/>
  <c r="D9" i="241"/>
  <c r="Q8" i="241"/>
  <c r="C8" i="241"/>
  <c r="B8" i="241"/>
  <c r="Q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P3" i="241"/>
  <c r="O3" i="241"/>
  <c r="D1" i="241"/>
  <c r="S28" i="240"/>
  <c r="R28" i="240"/>
  <c r="M9" i="240" s="1"/>
  <c r="Q28" i="240"/>
  <c r="P28" i="240"/>
  <c r="O28" i="240"/>
  <c r="N28" i="240"/>
  <c r="M28" i="240"/>
  <c r="L28" i="240"/>
  <c r="K28" i="240"/>
  <c r="J28" i="240"/>
  <c r="I28" i="240"/>
  <c r="H9" i="240" s="1"/>
  <c r="H28" i="240"/>
  <c r="F28" i="240"/>
  <c r="E28" i="240"/>
  <c r="M8" i="240" s="1"/>
  <c r="D28" i="240"/>
  <c r="C28" i="240"/>
  <c r="B28" i="240"/>
  <c r="B22" i="240"/>
  <c r="M11" i="240" s="1"/>
  <c r="R21" i="240"/>
  <c r="Q21" i="240"/>
  <c r="P21" i="240"/>
  <c r="O21" i="240"/>
  <c r="N21" i="240"/>
  <c r="M21" i="240"/>
  <c r="L21" i="240"/>
  <c r="K21" i="240"/>
  <c r="J21" i="240"/>
  <c r="I21" i="240"/>
  <c r="H21" i="240"/>
  <c r="G21" i="240"/>
  <c r="F21" i="240"/>
  <c r="E21" i="240"/>
  <c r="D21" i="240"/>
  <c r="C21" i="240"/>
  <c r="J22" i="240" s="1"/>
  <c r="B21" i="240"/>
  <c r="D11" i="240"/>
  <c r="Q10" i="240"/>
  <c r="D9" i="240"/>
  <c r="H8" i="240"/>
  <c r="C8" i="240"/>
  <c r="B8" i="240"/>
  <c r="Q7" i="240"/>
  <c r="Q8" i="240" s="1"/>
  <c r="M7" i="240"/>
  <c r="L7" i="240"/>
  <c r="K7" i="240"/>
  <c r="J7" i="240"/>
  <c r="I7" i="240"/>
  <c r="H7" i="240"/>
  <c r="G7" i="240"/>
  <c r="F7" i="240"/>
  <c r="E7" i="240"/>
  <c r="D7" i="240"/>
  <c r="C7" i="240"/>
  <c r="B7" i="240"/>
  <c r="P3" i="240"/>
  <c r="O3" i="240"/>
  <c r="D1" i="240"/>
  <c r="D12" i="246" l="1"/>
  <c r="I12" i="246" s="1"/>
  <c r="D8" i="245"/>
  <c r="D10" i="245" s="1"/>
  <c r="M10" i="245"/>
  <c r="D8" i="244"/>
  <c r="D10" i="244" s="1"/>
  <c r="D8" i="241"/>
  <c r="D10" i="241" s="1"/>
  <c r="D8" i="242"/>
  <c r="D10" i="242" s="1"/>
  <c r="H10" i="244"/>
  <c r="C11" i="244"/>
  <c r="B13" i="244"/>
  <c r="H10" i="243"/>
  <c r="D8" i="243"/>
  <c r="D10" i="243" s="1"/>
  <c r="H10" i="242"/>
  <c r="H10" i="240"/>
  <c r="D8" i="240"/>
  <c r="D10" i="240" s="1"/>
  <c r="B11" i="241"/>
  <c r="B12" i="241"/>
  <c r="B12" i="242"/>
  <c r="B12" i="240"/>
  <c r="B11" i="245"/>
  <c r="B12" i="245"/>
  <c r="B13" i="245"/>
  <c r="C11" i="245"/>
  <c r="H10" i="245"/>
  <c r="B12" i="244"/>
  <c r="B11" i="244"/>
  <c r="C11" i="243"/>
  <c r="B13" i="243"/>
  <c r="B11" i="243"/>
  <c r="B12" i="243"/>
  <c r="C11" i="242"/>
  <c r="B13" i="242"/>
  <c r="B11" i="242"/>
  <c r="B13" i="241"/>
  <c r="C11" i="241"/>
  <c r="H10" i="241"/>
  <c r="M10" i="241"/>
  <c r="C11" i="240"/>
  <c r="B13" i="240"/>
  <c r="M10" i="240"/>
  <c r="B11" i="240"/>
  <c r="O3" i="239"/>
  <c r="S28" i="239"/>
  <c r="R28" i="239"/>
  <c r="Q28" i="239"/>
  <c r="P28" i="239"/>
  <c r="O28" i="239"/>
  <c r="N28" i="239"/>
  <c r="M28" i="239"/>
  <c r="L28" i="239"/>
  <c r="K28" i="239"/>
  <c r="J28" i="239"/>
  <c r="I28" i="239"/>
  <c r="H9" i="239" s="1"/>
  <c r="H28" i="239"/>
  <c r="F28" i="239"/>
  <c r="E28" i="239"/>
  <c r="D28" i="239"/>
  <c r="C28" i="239"/>
  <c r="H8" i="239" s="1"/>
  <c r="B28" i="239"/>
  <c r="R21" i="239"/>
  <c r="Q21" i="239"/>
  <c r="P21" i="239"/>
  <c r="O21" i="239"/>
  <c r="N21" i="239"/>
  <c r="M21" i="239"/>
  <c r="L21" i="239"/>
  <c r="K21" i="239"/>
  <c r="J21" i="239"/>
  <c r="I21" i="239"/>
  <c r="H21" i="239"/>
  <c r="G21" i="239"/>
  <c r="F21" i="239"/>
  <c r="E21" i="239"/>
  <c r="D21" i="239"/>
  <c r="C21" i="239"/>
  <c r="J22" i="239" s="1"/>
  <c r="B21" i="239"/>
  <c r="B22" i="239" s="1"/>
  <c r="M11" i="239" s="1"/>
  <c r="D11" i="239"/>
  <c r="Q10" i="239"/>
  <c r="M9" i="239"/>
  <c r="D9" i="239"/>
  <c r="Q8" i="239"/>
  <c r="M8" i="239"/>
  <c r="C8" i="239"/>
  <c r="B8" i="239"/>
  <c r="Q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P3" i="239"/>
  <c r="D1" i="239"/>
  <c r="S28" i="238"/>
  <c r="R28" i="238"/>
  <c r="Q28" i="238"/>
  <c r="P28" i="238"/>
  <c r="O28" i="238"/>
  <c r="N28" i="238"/>
  <c r="M28" i="238"/>
  <c r="L28" i="238"/>
  <c r="K28" i="238"/>
  <c r="J28" i="238"/>
  <c r="I28" i="238"/>
  <c r="H9" i="238" s="1"/>
  <c r="H28" i="238"/>
  <c r="F28" i="238"/>
  <c r="E28" i="238"/>
  <c r="D28" i="238"/>
  <c r="C28" i="238"/>
  <c r="H8" i="238" s="1"/>
  <c r="B28" i="238"/>
  <c r="R21" i="238"/>
  <c r="Q21" i="238"/>
  <c r="P21" i="238"/>
  <c r="O21" i="238"/>
  <c r="N21" i="238"/>
  <c r="M21" i="238"/>
  <c r="L21" i="238"/>
  <c r="K21" i="238"/>
  <c r="J21" i="238"/>
  <c r="I21" i="238"/>
  <c r="H21" i="238"/>
  <c r="G21" i="238"/>
  <c r="F21" i="238"/>
  <c r="E21" i="238"/>
  <c r="D21" i="238"/>
  <c r="C21" i="238"/>
  <c r="J22" i="238" s="1"/>
  <c r="B21" i="238"/>
  <c r="B22" i="238" s="1"/>
  <c r="M11" i="238" s="1"/>
  <c r="D11" i="238"/>
  <c r="Q10" i="238"/>
  <c r="M9" i="238"/>
  <c r="D9" i="238"/>
  <c r="Q8" i="238"/>
  <c r="M8" i="238"/>
  <c r="C8" i="238"/>
  <c r="B8" i="238"/>
  <c r="Q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P3" i="238"/>
  <c r="D1" i="238"/>
  <c r="S28" i="237"/>
  <c r="R28" i="237"/>
  <c r="Q28" i="237"/>
  <c r="P28" i="237"/>
  <c r="O28" i="237"/>
  <c r="N28" i="237"/>
  <c r="M28" i="237"/>
  <c r="L28" i="237"/>
  <c r="K28" i="237"/>
  <c r="J28" i="237"/>
  <c r="I28" i="237"/>
  <c r="H9" i="237" s="1"/>
  <c r="H28" i="237"/>
  <c r="F28" i="237"/>
  <c r="E28" i="237"/>
  <c r="D28" i="237"/>
  <c r="C28" i="237"/>
  <c r="H8" i="237" s="1"/>
  <c r="B28" i="237"/>
  <c r="R21" i="237"/>
  <c r="Q21" i="237"/>
  <c r="P21" i="237"/>
  <c r="O21" i="237"/>
  <c r="N21" i="237"/>
  <c r="M21" i="237"/>
  <c r="L21" i="237"/>
  <c r="K21" i="237"/>
  <c r="J21" i="237"/>
  <c r="I21" i="237"/>
  <c r="H21" i="237"/>
  <c r="G21" i="237"/>
  <c r="F21" i="237"/>
  <c r="E21" i="237"/>
  <c r="D21" i="237"/>
  <c r="C21" i="237"/>
  <c r="J22" i="237" s="1"/>
  <c r="B21" i="237"/>
  <c r="B22" i="237" s="1"/>
  <c r="M11" i="237" s="1"/>
  <c r="D11" i="237"/>
  <c r="Q10" i="237"/>
  <c r="M9" i="237"/>
  <c r="D9" i="237"/>
  <c r="Q8" i="237"/>
  <c r="M8" i="237"/>
  <c r="C8" i="237"/>
  <c r="B8" i="237"/>
  <c r="Q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P3" i="237"/>
  <c r="D1" i="237"/>
  <c r="S28" i="236"/>
  <c r="R28" i="236"/>
  <c r="M9" i="236" s="1"/>
  <c r="Q28" i="236"/>
  <c r="P28" i="236"/>
  <c r="O28" i="236"/>
  <c r="N28" i="236"/>
  <c r="M28" i="236"/>
  <c r="L28" i="236"/>
  <c r="K28" i="236"/>
  <c r="J28" i="236"/>
  <c r="I28" i="236"/>
  <c r="H9" i="236" s="1"/>
  <c r="H28" i="236"/>
  <c r="F28" i="236"/>
  <c r="E28" i="236"/>
  <c r="M8" i="236" s="1"/>
  <c r="D28" i="236"/>
  <c r="C28" i="236"/>
  <c r="B28" i="236"/>
  <c r="B22" i="236"/>
  <c r="M11" i="236" s="1"/>
  <c r="R21" i="236"/>
  <c r="Q21" i="236"/>
  <c r="P21" i="236"/>
  <c r="O21" i="236"/>
  <c r="N21" i="236"/>
  <c r="M21" i="236"/>
  <c r="L21" i="236"/>
  <c r="K21" i="236"/>
  <c r="J21" i="236"/>
  <c r="I21" i="236"/>
  <c r="H21" i="236"/>
  <c r="G21" i="236"/>
  <c r="F21" i="236"/>
  <c r="E21" i="236"/>
  <c r="D21" i="236"/>
  <c r="C21" i="236"/>
  <c r="J22" i="236" s="1"/>
  <c r="B21" i="236"/>
  <c r="D11" i="236"/>
  <c r="Q10" i="236"/>
  <c r="D9" i="236"/>
  <c r="H8" i="236"/>
  <c r="C8" i="236"/>
  <c r="B8" i="236"/>
  <c r="Q7" i="236"/>
  <c r="Q8" i="236" s="1"/>
  <c r="M7" i="236"/>
  <c r="L7" i="236"/>
  <c r="K7" i="236"/>
  <c r="J7" i="236"/>
  <c r="I7" i="236"/>
  <c r="H7" i="236"/>
  <c r="G7" i="236"/>
  <c r="F7" i="236"/>
  <c r="E7" i="236"/>
  <c r="D7" i="236"/>
  <c r="C7" i="236"/>
  <c r="B7" i="236"/>
  <c r="P3" i="236"/>
  <c r="D1" i="236"/>
  <c r="D8" i="236" l="1"/>
  <c r="D10" i="236" s="1"/>
  <c r="D8" i="238"/>
  <c r="D10" i="238" s="1"/>
  <c r="M10" i="238"/>
  <c r="D8" i="239"/>
  <c r="D10" i="239" s="1"/>
  <c r="M10" i="239"/>
  <c r="M10" i="237"/>
  <c r="B11" i="237"/>
  <c r="H10" i="236"/>
  <c r="M10" i="236"/>
  <c r="D12" i="245"/>
  <c r="I12" i="245" s="1"/>
  <c r="D12" i="244"/>
  <c r="I12" i="244" s="1"/>
  <c r="D8" i="237"/>
  <c r="D10" i="237" s="1"/>
  <c r="B12" i="238"/>
  <c r="D12" i="241"/>
  <c r="I12" i="241" s="1"/>
  <c r="D12" i="243"/>
  <c r="I12" i="243" s="1"/>
  <c r="D12" i="242"/>
  <c r="I12" i="242" s="1"/>
  <c r="D12" i="240"/>
  <c r="I12" i="240" s="1"/>
  <c r="B11" i="239"/>
  <c r="B12" i="239"/>
  <c r="B11" i="238"/>
  <c r="B13" i="239"/>
  <c r="B13" i="237"/>
  <c r="C11" i="239"/>
  <c r="H10" i="239"/>
  <c r="B13" i="238"/>
  <c r="C11" i="238"/>
  <c r="H10" i="238"/>
  <c r="C11" i="237"/>
  <c r="B12" i="237"/>
  <c r="H10" i="237"/>
  <c r="C11" i="236"/>
  <c r="B12" i="236"/>
  <c r="B13" i="236"/>
  <c r="B11" i="236"/>
  <c r="S28" i="235"/>
  <c r="R28" i="235"/>
  <c r="Q28" i="235"/>
  <c r="P28" i="235"/>
  <c r="H9" i="235" s="1"/>
  <c r="O28" i="235"/>
  <c r="N28" i="235"/>
  <c r="M28" i="235"/>
  <c r="L28" i="235"/>
  <c r="K28" i="235"/>
  <c r="J28" i="235"/>
  <c r="I28" i="235"/>
  <c r="H28" i="235"/>
  <c r="F28" i="235"/>
  <c r="E28" i="235"/>
  <c r="D28" i="235"/>
  <c r="C28" i="235"/>
  <c r="H8" i="235" s="1"/>
  <c r="B28" i="235"/>
  <c r="R21" i="235"/>
  <c r="Q21" i="235"/>
  <c r="P21" i="235"/>
  <c r="O21" i="235"/>
  <c r="N21" i="235"/>
  <c r="M21" i="235"/>
  <c r="L21" i="235"/>
  <c r="K21" i="235"/>
  <c r="J21" i="235"/>
  <c r="I21" i="235"/>
  <c r="H21" i="235"/>
  <c r="G21" i="235"/>
  <c r="F21" i="235"/>
  <c r="E21" i="235"/>
  <c r="D21" i="235"/>
  <c r="C21" i="235"/>
  <c r="J22" i="235" s="1"/>
  <c r="B21" i="235"/>
  <c r="B22" i="235" s="1"/>
  <c r="M11" i="235" s="1"/>
  <c r="D11" i="235"/>
  <c r="Q10" i="235"/>
  <c r="M9" i="235"/>
  <c r="D9" i="235"/>
  <c r="Q8" i="235"/>
  <c r="M8" i="235"/>
  <c r="C8" i="235"/>
  <c r="B8" i="235"/>
  <c r="Q7" i="235"/>
  <c r="M7" i="235"/>
  <c r="M10" i="235" s="1"/>
  <c r="L7" i="235"/>
  <c r="K7" i="235"/>
  <c r="J7" i="235"/>
  <c r="I7" i="235"/>
  <c r="H7" i="235"/>
  <c r="G7" i="235"/>
  <c r="F7" i="235"/>
  <c r="E7" i="235"/>
  <c r="D7" i="235"/>
  <c r="C7" i="235"/>
  <c r="B7" i="235"/>
  <c r="P3" i="235"/>
  <c r="D1" i="235"/>
  <c r="S28" i="234"/>
  <c r="R28" i="234"/>
  <c r="Q28" i="234"/>
  <c r="P28" i="234"/>
  <c r="H9" i="234" s="1"/>
  <c r="O28" i="234"/>
  <c r="N28" i="234"/>
  <c r="M28" i="234"/>
  <c r="L28" i="234"/>
  <c r="K28" i="234"/>
  <c r="J28" i="234"/>
  <c r="I28" i="234"/>
  <c r="H28" i="234"/>
  <c r="F28" i="234"/>
  <c r="E28" i="234"/>
  <c r="D28" i="234"/>
  <c r="C28" i="234"/>
  <c r="H8" i="234" s="1"/>
  <c r="B28" i="234"/>
  <c r="R21" i="234"/>
  <c r="Q21" i="234"/>
  <c r="P21" i="234"/>
  <c r="O21" i="234"/>
  <c r="N21" i="234"/>
  <c r="M21" i="234"/>
  <c r="L21" i="234"/>
  <c r="K21" i="234"/>
  <c r="J21" i="234"/>
  <c r="I21" i="234"/>
  <c r="H21" i="234"/>
  <c r="G21" i="234"/>
  <c r="F21" i="234"/>
  <c r="E21" i="234"/>
  <c r="D21" i="234"/>
  <c r="C21" i="234"/>
  <c r="J22" i="234" s="1"/>
  <c r="B21" i="234"/>
  <c r="B22" i="234" s="1"/>
  <c r="M11" i="234" s="1"/>
  <c r="D11" i="234"/>
  <c r="Q10" i="234"/>
  <c r="M9" i="234"/>
  <c r="D9" i="234"/>
  <c r="Q8" i="234"/>
  <c r="M8" i="234"/>
  <c r="C8" i="234"/>
  <c r="B8" i="234"/>
  <c r="Q7" i="234"/>
  <c r="M7" i="234"/>
  <c r="L7" i="234"/>
  <c r="K7" i="234"/>
  <c r="J7" i="234"/>
  <c r="I7" i="234"/>
  <c r="H7" i="234"/>
  <c r="G7" i="234"/>
  <c r="F7" i="234"/>
  <c r="E7" i="234"/>
  <c r="D7" i="234"/>
  <c r="C7" i="234"/>
  <c r="B7" i="234"/>
  <c r="P3" i="234"/>
  <c r="S28" i="233"/>
  <c r="R28" i="233"/>
  <c r="Q28" i="233"/>
  <c r="P28" i="233"/>
  <c r="H9" i="233" s="1"/>
  <c r="H10" i="233" s="1"/>
  <c r="O28" i="233"/>
  <c r="N28" i="233"/>
  <c r="M28" i="233"/>
  <c r="L28" i="233"/>
  <c r="K28" i="233"/>
  <c r="J28" i="233"/>
  <c r="I28" i="233"/>
  <c r="H28" i="233"/>
  <c r="F28" i="233"/>
  <c r="E28" i="233"/>
  <c r="D28" i="233"/>
  <c r="C28" i="233"/>
  <c r="H8" i="233" s="1"/>
  <c r="B28" i="233"/>
  <c r="R21" i="233"/>
  <c r="Q21" i="233"/>
  <c r="P21" i="233"/>
  <c r="O21" i="233"/>
  <c r="N21" i="233"/>
  <c r="M21" i="233"/>
  <c r="L21" i="233"/>
  <c r="K21" i="233"/>
  <c r="J21" i="233"/>
  <c r="I21" i="233"/>
  <c r="H21" i="233"/>
  <c r="G21" i="233"/>
  <c r="F21" i="233"/>
  <c r="E21" i="233"/>
  <c r="J22" i="233" s="1"/>
  <c r="D21" i="233"/>
  <c r="C21" i="233"/>
  <c r="B21" i="233"/>
  <c r="B22" i="233" s="1"/>
  <c r="M11" i="233" s="1"/>
  <c r="D11" i="233"/>
  <c r="Q10" i="233"/>
  <c r="M9" i="233"/>
  <c r="D9" i="233"/>
  <c r="Q8" i="233"/>
  <c r="M8" i="233"/>
  <c r="C8" i="233"/>
  <c r="B8" i="233"/>
  <c r="Q7" i="233"/>
  <c r="M7" i="233"/>
  <c r="L7" i="233"/>
  <c r="K7" i="233"/>
  <c r="J7" i="233"/>
  <c r="I7" i="233"/>
  <c r="H7" i="233"/>
  <c r="G7" i="233"/>
  <c r="F7" i="233"/>
  <c r="E7" i="233"/>
  <c r="D7" i="233"/>
  <c r="C7" i="233"/>
  <c r="B7" i="233"/>
  <c r="P3" i="233"/>
  <c r="D1" i="233"/>
  <c r="S28" i="232"/>
  <c r="R28" i="232"/>
  <c r="Q28" i="232"/>
  <c r="P28" i="232"/>
  <c r="H9" i="232" s="1"/>
  <c r="O28" i="232"/>
  <c r="N28" i="232"/>
  <c r="M28" i="232"/>
  <c r="L28" i="232"/>
  <c r="K28" i="232"/>
  <c r="J28" i="232"/>
  <c r="I28" i="232"/>
  <c r="H28" i="232"/>
  <c r="F28" i="232"/>
  <c r="E28" i="232"/>
  <c r="D28" i="232"/>
  <c r="C28" i="232"/>
  <c r="H8" i="232" s="1"/>
  <c r="B28" i="232"/>
  <c r="R21" i="232"/>
  <c r="Q21" i="232"/>
  <c r="P21" i="232"/>
  <c r="O21" i="232"/>
  <c r="N21" i="232"/>
  <c r="M21" i="232"/>
  <c r="L21" i="232"/>
  <c r="K21" i="232"/>
  <c r="J21" i="232"/>
  <c r="I21" i="232"/>
  <c r="H21" i="232"/>
  <c r="G21" i="232"/>
  <c r="F21" i="232"/>
  <c r="E21" i="232"/>
  <c r="J22" i="232" s="1"/>
  <c r="D21" i="232"/>
  <c r="C21" i="232"/>
  <c r="B21" i="232"/>
  <c r="B22" i="232" s="1"/>
  <c r="M11" i="232" s="1"/>
  <c r="D11" i="232"/>
  <c r="Q10" i="232"/>
  <c r="M9" i="232"/>
  <c r="D9" i="232"/>
  <c r="Q8" i="232"/>
  <c r="M8" i="232"/>
  <c r="C8" i="232"/>
  <c r="B8" i="232"/>
  <c r="Q7" i="232"/>
  <c r="M7" i="232"/>
  <c r="L7" i="232"/>
  <c r="K7" i="232"/>
  <c r="J7" i="232"/>
  <c r="I7" i="232"/>
  <c r="H7" i="232"/>
  <c r="G7" i="232"/>
  <c r="F7" i="232"/>
  <c r="E7" i="232"/>
  <c r="D7" i="232"/>
  <c r="C7" i="232"/>
  <c r="B7" i="232"/>
  <c r="P3" i="232"/>
  <c r="D1" i="232"/>
  <c r="S28" i="231"/>
  <c r="R28" i="231"/>
  <c r="Q28" i="231"/>
  <c r="P28" i="231"/>
  <c r="H9" i="231" s="1"/>
  <c r="O28" i="231"/>
  <c r="N28" i="231"/>
  <c r="M28" i="231"/>
  <c r="L28" i="231"/>
  <c r="K28" i="231"/>
  <c r="J28" i="231"/>
  <c r="I28" i="231"/>
  <c r="H28" i="231"/>
  <c r="F28" i="231"/>
  <c r="E28" i="231"/>
  <c r="D28" i="231"/>
  <c r="C28" i="231"/>
  <c r="H8" i="231" s="1"/>
  <c r="B28" i="231"/>
  <c r="R21" i="231"/>
  <c r="Q21" i="231"/>
  <c r="P21" i="231"/>
  <c r="O21" i="231"/>
  <c r="N21" i="231"/>
  <c r="M21" i="231"/>
  <c r="L21" i="231"/>
  <c r="K21" i="231"/>
  <c r="J21" i="231"/>
  <c r="I21" i="231"/>
  <c r="H21" i="231"/>
  <c r="G21" i="231"/>
  <c r="F21" i="231"/>
  <c r="E21" i="231"/>
  <c r="D21" i="231"/>
  <c r="C21" i="231"/>
  <c r="J22" i="231" s="1"/>
  <c r="B21" i="231"/>
  <c r="B22" i="231" s="1"/>
  <c r="M11" i="231" s="1"/>
  <c r="D11" i="231"/>
  <c r="Q10" i="231"/>
  <c r="M9" i="231"/>
  <c r="D9" i="231"/>
  <c r="Q8" i="231"/>
  <c r="M8" i="231"/>
  <c r="C8" i="231"/>
  <c r="B8" i="231"/>
  <c r="Q7" i="231"/>
  <c r="M7" i="231"/>
  <c r="M10" i="231" s="1"/>
  <c r="L7" i="231"/>
  <c r="K7" i="231"/>
  <c r="J7" i="231"/>
  <c r="I7" i="231"/>
  <c r="H7" i="231"/>
  <c r="G7" i="231"/>
  <c r="F7" i="231"/>
  <c r="E7" i="231"/>
  <c r="D7" i="231"/>
  <c r="C7" i="231"/>
  <c r="B7" i="231"/>
  <c r="P3" i="231"/>
  <c r="D1" i="231"/>
  <c r="S28" i="230"/>
  <c r="R28" i="230"/>
  <c r="Q28" i="230"/>
  <c r="P28" i="230"/>
  <c r="H9" i="230" s="1"/>
  <c r="O28" i="230"/>
  <c r="N28" i="230"/>
  <c r="M28" i="230"/>
  <c r="L28" i="230"/>
  <c r="K28" i="230"/>
  <c r="J28" i="230"/>
  <c r="I28" i="230"/>
  <c r="H28" i="230"/>
  <c r="F28" i="230"/>
  <c r="E28" i="230"/>
  <c r="D28" i="230"/>
  <c r="C28" i="230"/>
  <c r="H8" i="230" s="1"/>
  <c r="B28" i="230"/>
  <c r="R21" i="230"/>
  <c r="Q21" i="230"/>
  <c r="P21" i="230"/>
  <c r="O21" i="230"/>
  <c r="N21" i="230"/>
  <c r="M21" i="230"/>
  <c r="L21" i="230"/>
  <c r="K21" i="230"/>
  <c r="J21" i="230"/>
  <c r="I21" i="230"/>
  <c r="H21" i="230"/>
  <c r="G21" i="230"/>
  <c r="F21" i="230"/>
  <c r="E21" i="230"/>
  <c r="D21" i="230"/>
  <c r="C21" i="230"/>
  <c r="J22" i="230" s="1"/>
  <c r="B21" i="230"/>
  <c r="B22" i="230" s="1"/>
  <c r="M11" i="230" s="1"/>
  <c r="D11" i="230"/>
  <c r="Q10" i="230"/>
  <c r="M9" i="230"/>
  <c r="D9" i="230"/>
  <c r="Q8" i="230"/>
  <c r="M8" i="230"/>
  <c r="C8" i="230"/>
  <c r="B8" i="230"/>
  <c r="Q7" i="230"/>
  <c r="M7" i="230"/>
  <c r="L7" i="230"/>
  <c r="K7" i="230"/>
  <c r="J7" i="230"/>
  <c r="I7" i="230"/>
  <c r="H7" i="230"/>
  <c r="G7" i="230"/>
  <c r="F7" i="230"/>
  <c r="E7" i="230"/>
  <c r="D7" i="230"/>
  <c r="C7" i="230"/>
  <c r="B7" i="230"/>
  <c r="P3" i="230"/>
  <c r="D1" i="230"/>
  <c r="S28" i="229"/>
  <c r="R28" i="229"/>
  <c r="Q28" i="229"/>
  <c r="P28" i="229"/>
  <c r="H9" i="229" s="1"/>
  <c r="O28" i="229"/>
  <c r="N28" i="229"/>
  <c r="M28" i="229"/>
  <c r="L28" i="229"/>
  <c r="K28" i="229"/>
  <c r="J28" i="229"/>
  <c r="I28" i="229"/>
  <c r="H28" i="229"/>
  <c r="F28" i="229"/>
  <c r="E28" i="229"/>
  <c r="M8" i="229" s="1"/>
  <c r="D28" i="229"/>
  <c r="C28" i="229"/>
  <c r="H8" i="229" s="1"/>
  <c r="B28" i="229"/>
  <c r="J22" i="229"/>
  <c r="R21" i="229"/>
  <c r="Q21" i="229"/>
  <c r="P21" i="229"/>
  <c r="O21" i="229"/>
  <c r="N21" i="229"/>
  <c r="M21" i="229"/>
  <c r="L21" i="229"/>
  <c r="K21" i="229"/>
  <c r="J21" i="229"/>
  <c r="I21" i="229"/>
  <c r="H21" i="229"/>
  <c r="G21" i="229"/>
  <c r="F21" i="229"/>
  <c r="E21" i="229"/>
  <c r="D21" i="229"/>
  <c r="C21" i="229"/>
  <c r="B21" i="229"/>
  <c r="B22" i="229" s="1"/>
  <c r="M11" i="229" s="1"/>
  <c r="D11" i="229"/>
  <c r="Q10" i="229"/>
  <c r="M9" i="229"/>
  <c r="D9" i="229"/>
  <c r="Q8" i="229"/>
  <c r="C8" i="229"/>
  <c r="B8" i="229"/>
  <c r="Q7" i="229"/>
  <c r="M7" i="229"/>
  <c r="L7" i="229"/>
  <c r="K7" i="229"/>
  <c r="J7" i="229"/>
  <c r="I7" i="229"/>
  <c r="H7" i="229"/>
  <c r="G7" i="229"/>
  <c r="F7" i="229"/>
  <c r="E7" i="229"/>
  <c r="D7" i="229"/>
  <c r="C7" i="229"/>
  <c r="B7" i="229"/>
  <c r="P3" i="229"/>
  <c r="D1" i="229"/>
  <c r="B13" i="232" l="1"/>
  <c r="M10" i="229"/>
  <c r="D8" i="235"/>
  <c r="D10" i="235" s="1"/>
  <c r="B13" i="234"/>
  <c r="D8" i="231"/>
  <c r="D10" i="231" s="1"/>
  <c r="C11" i="232"/>
  <c r="D8" i="234"/>
  <c r="D10" i="234" s="1"/>
  <c r="M10" i="234"/>
  <c r="D8" i="229"/>
  <c r="D10" i="229" s="1"/>
  <c r="D12" i="237"/>
  <c r="I12" i="237" s="1"/>
  <c r="C11" i="234"/>
  <c r="M10" i="233"/>
  <c r="M10" i="232"/>
  <c r="B11" i="231"/>
  <c r="M10" i="230"/>
  <c r="H10" i="230"/>
  <c r="B11" i="230"/>
  <c r="B11" i="229"/>
  <c r="D12" i="238"/>
  <c r="I12" i="238" s="1"/>
  <c r="B11" i="235"/>
  <c r="H10" i="234"/>
  <c r="B11" i="234"/>
  <c r="D8" i="233"/>
  <c r="D10" i="233" s="1"/>
  <c r="H10" i="232"/>
  <c r="D8" i="232"/>
  <c r="D10" i="232" s="1"/>
  <c r="D8" i="230"/>
  <c r="D10" i="230" s="1"/>
  <c r="B11" i="232"/>
  <c r="D12" i="239"/>
  <c r="I12" i="239" s="1"/>
  <c r="B11" i="233"/>
  <c r="B12" i="235"/>
  <c r="D12" i="235" s="1"/>
  <c r="I12" i="235" s="1"/>
  <c r="D12" i="236"/>
  <c r="I12" i="236" s="1"/>
  <c r="C11" i="233"/>
  <c r="C11" i="229"/>
  <c r="B13" i="229"/>
  <c r="C11" i="235"/>
  <c r="B13" i="235"/>
  <c r="H10" i="235"/>
  <c r="B12" i="234"/>
  <c r="B12" i="233"/>
  <c r="B13" i="233"/>
  <c r="B12" i="232"/>
  <c r="D12" i="232" s="1"/>
  <c r="I12" i="232" s="1"/>
  <c r="B13" i="231"/>
  <c r="C11" i="231"/>
  <c r="B12" i="231"/>
  <c r="H10" i="231"/>
  <c r="B13" i="230"/>
  <c r="C11" i="230"/>
  <c r="B12" i="230"/>
  <c r="B12" i="229"/>
  <c r="H10" i="229"/>
  <c r="S28" i="228"/>
  <c r="R28" i="228"/>
  <c r="Q28" i="228"/>
  <c r="P28" i="228"/>
  <c r="H9" i="228" s="1"/>
  <c r="O28" i="228"/>
  <c r="N28" i="228"/>
  <c r="M28" i="228"/>
  <c r="L28" i="228"/>
  <c r="K28" i="228"/>
  <c r="J28" i="228"/>
  <c r="I28" i="228"/>
  <c r="H28" i="228"/>
  <c r="F28" i="228"/>
  <c r="E28" i="228"/>
  <c r="D28" i="228"/>
  <c r="C28" i="228"/>
  <c r="H8" i="228" s="1"/>
  <c r="B28" i="228"/>
  <c r="R21" i="228"/>
  <c r="Q21" i="228"/>
  <c r="P21" i="228"/>
  <c r="O21" i="228"/>
  <c r="N21" i="228"/>
  <c r="M21" i="228"/>
  <c r="L21" i="228"/>
  <c r="K21" i="228"/>
  <c r="J21" i="228"/>
  <c r="I21" i="228"/>
  <c r="H21" i="228"/>
  <c r="G21" i="228"/>
  <c r="F21" i="228"/>
  <c r="E21" i="228"/>
  <c r="D21" i="228"/>
  <c r="C21" i="228"/>
  <c r="J22" i="228" s="1"/>
  <c r="B21" i="228"/>
  <c r="B22" i="228" s="1"/>
  <c r="M11" i="228" s="1"/>
  <c r="D11" i="228"/>
  <c r="M9" i="228"/>
  <c r="D9" i="228"/>
  <c r="M8" i="228"/>
  <c r="M7" i="228"/>
  <c r="M10" i="228" s="1"/>
  <c r="L7" i="228"/>
  <c r="K7" i="228"/>
  <c r="J7" i="228"/>
  <c r="I7" i="228"/>
  <c r="H7" i="228"/>
  <c r="G7" i="228"/>
  <c r="F7" i="228"/>
  <c r="E7" i="228"/>
  <c r="D7" i="228"/>
  <c r="B11" i="228"/>
  <c r="D1" i="228"/>
  <c r="D12" i="234" l="1"/>
  <c r="I12" i="234" s="1"/>
  <c r="D12" i="230"/>
  <c r="I12" i="230" s="1"/>
  <c r="D12" i="229"/>
  <c r="I12" i="229" s="1"/>
  <c r="D12" i="231"/>
  <c r="I12" i="231" s="1"/>
  <c r="D8" i="228"/>
  <c r="D10" i="228" s="1"/>
  <c r="D12" i="233"/>
  <c r="I12" i="233" s="1"/>
  <c r="C11" i="228"/>
  <c r="B13" i="228"/>
  <c r="B12" i="228"/>
  <c r="H10" i="228"/>
  <c r="D12" i="228" l="1"/>
</calcChain>
</file>

<file path=xl/sharedStrings.xml><?xml version="1.0" encoding="utf-8"?>
<sst xmlns="http://schemas.openxmlformats.org/spreadsheetml/2006/main" count="3074" uniqueCount="75">
  <si>
    <t>нал</t>
  </si>
  <si>
    <t>Счетчики</t>
  </si>
  <si>
    <t>Терминал</t>
  </si>
  <si>
    <t>Canon C3520i</t>
  </si>
  <si>
    <t>Canon TM-300</t>
  </si>
  <si>
    <t>Возврат нал</t>
  </si>
  <si>
    <t>Копии</t>
  </si>
  <si>
    <t>Общий</t>
  </si>
  <si>
    <t>Скан</t>
  </si>
  <si>
    <t>площадь</t>
  </si>
  <si>
    <t>кол-во</t>
  </si>
  <si>
    <t>мастер</t>
  </si>
  <si>
    <t>копии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</si>
  <si>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</si>
  <si>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</si>
  <si>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</si>
  <si>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</si>
  <si>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</si>
  <si>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</si>
  <si>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по приходкам</t>
  </si>
  <si>
    <t>Б/н</t>
  </si>
  <si>
    <t>брак</t>
  </si>
  <si>
    <t>Кол-во чеков</t>
  </si>
  <si>
    <t>Разница</t>
  </si>
  <si>
    <t>Итого</t>
  </si>
  <si>
    <t>Сумма по приходкам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</si>
  <si>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</si>
  <si>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</si>
  <si>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</si>
  <si>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</si>
  <si>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</si>
  <si>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</si>
  <si>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</si>
  <si>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</si>
  <si>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</si>
  <si>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</si>
  <si>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</si>
  <si>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</si>
  <si>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</si>
  <si>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</si>
  <si>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</si>
  <si>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</si>
  <si>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</si>
  <si>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</si>
  <si>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Брак по вине сотрудника</t>
  </si>
  <si>
    <t>Технический Брак</t>
  </si>
  <si>
    <t>ИП</t>
  </si>
  <si>
    <t xml:space="preserve">ООО </t>
  </si>
  <si>
    <t>Итго Нал</t>
  </si>
  <si>
    <t>Итого безнал</t>
  </si>
  <si>
    <t>дата</t>
  </si>
  <si>
    <t>основание</t>
  </si>
  <si>
    <t>итого</t>
  </si>
  <si>
    <t>ип</t>
  </si>
  <si>
    <t>ооо</t>
  </si>
  <si>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</si>
  <si>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</si>
  <si>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</si>
  <si>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</si>
  <si>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</si>
  <si>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</si>
  <si>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нал ИП</t>
  </si>
  <si>
    <t>Расход</t>
  </si>
  <si>
    <t>Приход</t>
  </si>
  <si>
    <t>Итого остаток нала</t>
  </si>
  <si>
    <t>Расходы р/с ООО (данные из выписки на конец месяца)</t>
  </si>
  <si>
    <t>Riso EZ 200E</t>
  </si>
  <si>
    <t xml:space="preserve"> </t>
  </si>
  <si>
    <t>Kyocera 2035</t>
  </si>
  <si>
    <t>Xerox 8055</t>
  </si>
  <si>
    <t>печать</t>
  </si>
  <si>
    <t>ч/б</t>
  </si>
  <si>
    <t>п/ц</t>
  </si>
  <si>
    <t>\о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</si>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</sst>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2" fillId="2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5" xfId="0" applyFont="1" applyFill="1" applyBorder="1" applyAlignment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2" fillId="0" borderId="0" xfId="0" applyFont="1" applyFill="1" applyBorder="1" applyAlignment="1"/>
    <xf numFmtId="0" fontId="0" fillId="0" borderId="0" xfId="0" applyBorder="1" applyAlignment="1"/>
    <xf numFmtId="14" fontId="1" fillId="0" borderId="12" xfId="0" applyNumberFormat="1" applyFont="1" applyBorder="1" applyAlignment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 applyAlignment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4" xfId="0" applyBorder="1"/>
    <xf numFmtId="0" fontId="0" fillId="0" borderId="18" xfId="0" applyBorder="1"/>
    <xf numFmtId="0" fontId="0" fillId="0" borderId="20" xfId="0" applyBorder="1"/>
    <xf numFmtId="0" fontId="0" fillId="0" borderId="59" xfId="0" applyFill="1" applyBorder="1"/>
    <xf numFmtId="0" fontId="0" fillId="0" borderId="53" xfId="0" applyBorder="1"/>
    <xf numFmtId="0" fontId="0" fillId="0" borderId="50" xfId="0" applyBorder="1"/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 applyAlignment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Fill="1" applyBorder="1" applyAlignment="1"/>
    <xf numFmtId="0" fontId="4" fillId="0" borderId="23" xfId="0" applyFont="1" applyFill="1" applyBorder="1" applyAlignment="1"/>
    <xf numFmtId="0" fontId="4" fillId="0" borderId="27" xfId="0" applyFont="1" applyFill="1" applyBorder="1" applyAlignment="1"/>
    <xf numFmtId="0" fontId="0" fillId="3" borderId="26" xfId="0" applyFill="1" applyBorder="1"/>
    <xf numFmtId="0" fontId="0" fillId="0" borderId="0" xfId="0" applyFill="1" applyBorder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2" xfId="0" applyFont="1" applyFill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13" xfId="0" applyFont="1" applyFill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NumberFormat="1" applyFont="1" applyBorder="1" applyAlignment="1">
      <alignment horizontal="left" vertical="center" wrapText="1"/>
    </xf>
    <xf numFmtId="14" fontId="2" fillId="0" borderId="15" xfId="0" applyNumberFormat="1" applyFont="1" applyBorder="1"/>
    <xf numFmtId="2" fontId="0" fillId="4" borderId="0" xfId="0" applyNumberFormat="1" applyFill="1"/>
    <xf numFmtId="0" fontId="2" fillId="0" borderId="16" xfId="0" applyFont="1" applyFill="1" applyBorder="1"/>
    <xf numFmtId="4" fontId="2" fillId="0" borderId="43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4" fontId="2" fillId="0" borderId="45" xfId="0" applyNumberFormat="1" applyFont="1" applyFill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11" sqref="A11:D28"/>
    </sheetView>
  </sheetViews>
  <sheetFormatPr defaultColWidth="9.21875" defaultRowHeight="11.25" customHeight="1" x14ac:dyDescent="0.35"/>
  <cols>
    <col min="1" max="1" width="22.77734375" style="81" customWidth="1"/>
    <col min="2" max="2" width="16.77734375" style="82" customWidth="1"/>
    <col min="3" max="3" width="15.21875" style="82" customWidth="1"/>
    <col min="4" max="4" width="32.44140625" style="81" customWidth="1"/>
    <col min="5" max="5" width="12.77734375" style="81" customWidth="1"/>
    <col min="6" max="6" width="11.88671875" style="81" customWidth="1"/>
    <col min="7" max="16384" width="9.21875" style="81"/>
  </cols>
  <sheetData>
    <row r="1" spans="1:7" ht="17.25" customHeight="1" x14ac:dyDescent="0.35">
      <c r="A1" s="101" t="s">
        <v>55</v>
      </c>
      <c r="B1" s="99">
        <f>'01'!C2+'02'!C2+'03'!C2+'04'!C2+'05'!C2+'06'!C2+'07'!C2+'08'!C2+'09'!C2+'10'!C2+'11'!C2+'12'!C2+'13'!C2+'14'!C2+'15'!C2+'16'!C2+'17'!C2+'18'!C2+'19'!C2+'20'!C2+'21'!C2+'22'!C2+'23'!C2+'24'!C2+'25'!C2+'26'!C2+'27'!C2+'28'!C2+'29'!C2+'30'!C2+'31'!C2</f>
        <v>60537</v>
      </c>
    </row>
    <row r="2" spans="1:7" ht="17.25" customHeight="1" x14ac:dyDescent="0.35">
      <c r="A2" s="102" t="s">
        <v>56</v>
      </c>
      <c r="B2" s="100">
        <f>'01'!C3+'02'!C3+'03'!C3+'04'!C3+'05'!C3+'06'!C3+'07'!C3+'08'!C3+'09'!C3+'10'!C3+'11'!C3+'12'!C3+'13'!C3+'14'!C3+'15'!C3+'16'!C3+'17'!C3+'18'!C3+'19'!C3+'20'!C3+'21'!C3+'22'!C3+'23'!C3+'24'!C3+'25'!C3+'26'!C3+'27'!C3+'28'!C3+'29'!C3+'30'!C3+'31'!C3</f>
        <v>259903.5</v>
      </c>
    </row>
    <row r="3" spans="1:7" ht="17.25" customHeight="1" x14ac:dyDescent="0.35">
      <c r="A3" s="102" t="s">
        <v>57</v>
      </c>
      <c r="B3" s="100">
        <f>'01'!B2+'02'!B2+'03'!B2+'04'!B2+'05'!B2+'06'!B2+'07'!B2+'08'!B2+'09'!B2+'10'!B2+'11'!B2+'12'!B2+'13'!B2+'14'!B2+'15'!B2+'16'!B2+'17'!B2+'18'!B2+'19'!B2+'20'!B2+'21'!B2+'22'!B2+'23'!B2+'24'!B2+'25'!B2+'26'!B2+'27'!B2+'28'!B2+'29'!B2+'30'!B2+'31'!B2</f>
        <v>3718</v>
      </c>
      <c r="G3" s="83"/>
    </row>
    <row r="4" spans="1:7" ht="17.25" customHeight="1" x14ac:dyDescent="0.35">
      <c r="A4" s="102" t="s">
        <v>58</v>
      </c>
      <c r="B4" s="100">
        <f>'01'!B3+'02'!B3+'03'!B3+'04'!B3+'05'!B3+'06'!B3+'07'!B3+'08'!B3+'09'!B3+'10'!B3+'11'!B3+'12'!B3+'13'!B3+'14'!B3+'15'!B3+'16'!B3+'17'!B3+'18'!B3+'19'!B3+'20'!B3+'21'!B3+'22'!B3+'23'!B3+'24'!B3+'25'!B3+'26'!B3+'27'!B3+'28'!B3+'29'!B3+'30'!B3+'31'!B3</f>
        <v>55221.599999999999</v>
      </c>
      <c r="D4" s="84"/>
      <c r="E4" s="84"/>
    </row>
    <row r="5" spans="1:7" ht="17.25" customHeight="1" x14ac:dyDescent="0.35">
      <c r="A5" s="103" t="s">
        <v>59</v>
      </c>
      <c r="B5" s="100"/>
    </row>
    <row r="6" spans="1:7" ht="17.25" customHeight="1" thickBot="1" x14ac:dyDescent="0.4">
      <c r="A6" s="104" t="s">
        <v>60</v>
      </c>
      <c r="B6" s="105">
        <f>SUM(B1:B5)</f>
        <v>379380.1</v>
      </c>
    </row>
    <row r="7" spans="1:7" ht="17.25" customHeight="1" thickBot="1" x14ac:dyDescent="0.4"/>
    <row r="8" spans="1:7" ht="72.75" customHeight="1" thickBot="1" x14ac:dyDescent="0.4">
      <c r="A8" s="106" t="s">
        <v>65</v>
      </c>
      <c r="B8" s="113"/>
      <c r="C8" s="113"/>
      <c r="D8" s="114"/>
    </row>
    <row r="9" spans="1:7" ht="38.25" customHeight="1" thickBot="1" x14ac:dyDescent="0.4">
      <c r="A9" s="81" t="s">
        <v>61</v>
      </c>
      <c r="B9" s="115"/>
      <c r="C9" s="115"/>
      <c r="D9" s="115"/>
    </row>
    <row r="10" spans="1:7" ht="17.25" customHeight="1" x14ac:dyDescent="0.35">
      <c r="A10" s="92" t="s">
        <v>50</v>
      </c>
      <c r="B10" s="93" t="s">
        <v>62</v>
      </c>
      <c r="C10" s="93" t="s">
        <v>63</v>
      </c>
      <c r="D10" s="94" t="s">
        <v>51</v>
      </c>
    </row>
    <row r="11" spans="1:7" ht="17.25" customHeight="1" x14ac:dyDescent="0.35">
      <c r="A11" s="95"/>
      <c r="B11" s="85"/>
      <c r="C11" s="86"/>
      <c r="D11" s="91"/>
    </row>
    <row r="12" spans="1:7" ht="17.25" customHeight="1" x14ac:dyDescent="0.35">
      <c r="A12" s="95"/>
      <c r="B12" s="87"/>
      <c r="C12" s="87"/>
      <c r="D12" s="96"/>
    </row>
    <row r="13" spans="1:7" ht="17.25" customHeight="1" x14ac:dyDescent="0.35">
      <c r="A13" s="95"/>
      <c r="B13" s="87"/>
      <c r="C13" s="87"/>
      <c r="D13" s="96"/>
    </row>
    <row r="14" spans="1:7" ht="17.25" customHeight="1" x14ac:dyDescent="0.35">
      <c r="A14" s="95"/>
      <c r="B14" s="87"/>
      <c r="C14" s="87"/>
      <c r="D14" s="96"/>
    </row>
    <row r="15" spans="1:7" ht="17.25" customHeight="1" x14ac:dyDescent="0.35">
      <c r="A15" s="95"/>
      <c r="B15" s="87"/>
      <c r="C15" s="87"/>
      <c r="D15" s="96"/>
    </row>
    <row r="16" spans="1:7" ht="17.25" customHeight="1" x14ac:dyDescent="0.35">
      <c r="A16" s="95"/>
      <c r="B16" s="87"/>
      <c r="C16" s="87"/>
      <c r="D16" s="96"/>
      <c r="F16" s="83"/>
    </row>
    <row r="17" spans="1:4" ht="17.25" customHeight="1" x14ac:dyDescent="0.35">
      <c r="A17" s="95"/>
      <c r="B17" s="87"/>
      <c r="C17" s="87"/>
      <c r="D17" s="96"/>
    </row>
    <row r="18" spans="1:4" ht="17.25" customHeight="1" x14ac:dyDescent="0.35">
      <c r="A18" s="95"/>
      <c r="B18" s="87"/>
      <c r="C18" s="87"/>
      <c r="D18" s="96"/>
    </row>
    <row r="19" spans="1:4" ht="17.25" customHeight="1" x14ac:dyDescent="0.35">
      <c r="A19" s="95"/>
      <c r="B19" s="87"/>
      <c r="C19" s="87"/>
      <c r="D19" s="96"/>
    </row>
    <row r="20" spans="1:4" ht="17.25" customHeight="1" x14ac:dyDescent="0.35">
      <c r="A20" s="95"/>
      <c r="B20" s="87"/>
      <c r="C20" s="87"/>
      <c r="D20" s="96"/>
    </row>
    <row r="21" spans="1:4" ht="17.25" customHeight="1" x14ac:dyDescent="0.35">
      <c r="A21" s="95"/>
      <c r="B21" s="87"/>
      <c r="C21" s="87"/>
      <c r="D21" s="96"/>
    </row>
    <row r="22" spans="1:4" ht="17.25" customHeight="1" x14ac:dyDescent="0.35">
      <c r="A22" s="95"/>
      <c r="B22" s="87"/>
      <c r="C22" s="87"/>
      <c r="D22" s="96"/>
    </row>
    <row r="23" spans="1:4" ht="17.25" customHeight="1" x14ac:dyDescent="0.35">
      <c r="A23" s="95"/>
      <c r="B23" s="87"/>
      <c r="C23" s="87"/>
      <c r="D23" s="96"/>
    </row>
    <row r="24" spans="1:4" ht="17.25" customHeight="1" x14ac:dyDescent="0.35">
      <c r="A24" s="95"/>
      <c r="B24" s="87"/>
      <c r="C24" s="87"/>
      <c r="D24" s="96"/>
    </row>
    <row r="25" spans="1:4" ht="17.25" customHeight="1" x14ac:dyDescent="0.35">
      <c r="A25" s="95"/>
      <c r="B25" s="87"/>
      <c r="C25" s="85"/>
      <c r="D25" s="91"/>
    </row>
    <row r="26" spans="1:4" ht="17.25" customHeight="1" x14ac:dyDescent="0.35">
      <c r="A26" s="95"/>
      <c r="B26" s="87"/>
      <c r="C26" s="85"/>
      <c r="D26" s="91"/>
    </row>
    <row r="27" spans="1:4" ht="17.25" customHeight="1" x14ac:dyDescent="0.35">
      <c r="A27" s="95"/>
      <c r="B27" s="87"/>
      <c r="C27" s="85"/>
      <c r="D27" s="91"/>
    </row>
    <row r="28" spans="1:4" ht="17.25" customHeight="1" x14ac:dyDescent="0.35">
      <c r="A28" s="95"/>
      <c r="B28" s="87"/>
      <c r="C28" s="85"/>
      <c r="D28" s="91"/>
    </row>
    <row r="29" spans="1:4" ht="17.25" customHeight="1" x14ac:dyDescent="0.35">
      <c r="A29" s="95"/>
      <c r="B29" s="87"/>
      <c r="C29" s="85"/>
      <c r="D29" s="91"/>
    </row>
    <row r="30" spans="1:4" ht="15.45" customHeight="1" x14ac:dyDescent="0.35">
      <c r="A30" s="95"/>
      <c r="B30" s="87"/>
      <c r="C30" s="85"/>
      <c r="D30" s="91"/>
    </row>
    <row r="31" spans="1:4" ht="15.45" customHeight="1" x14ac:dyDescent="0.35">
      <c r="A31" s="107"/>
      <c r="B31" s="109"/>
      <c r="C31" s="88"/>
      <c r="D31" s="91"/>
    </row>
    <row r="32" spans="1:4" ht="17.25" customHeight="1" thickBot="1" x14ac:dyDescent="0.4">
      <c r="A32" s="107"/>
      <c r="B32" s="109"/>
      <c r="C32" s="88"/>
      <c r="D32" s="91"/>
    </row>
    <row r="33" spans="1:4" ht="17.25" customHeight="1" thickBot="1" x14ac:dyDescent="0.4">
      <c r="A33" s="89" t="s">
        <v>24</v>
      </c>
      <c r="B33" s="90">
        <f>SUM(B11:B32)</f>
        <v>0</v>
      </c>
      <c r="C33" s="90">
        <f>SUM(C11:C32)</f>
        <v>0</v>
      </c>
      <c r="D33" s="97"/>
    </row>
    <row r="34" spans="1:4" ht="17.25" customHeight="1" thickBot="1" x14ac:dyDescent="0.4">
      <c r="A34" s="98" t="s">
        <v>64</v>
      </c>
      <c r="B34" s="110" t="s">
        <v>74</v>
      </c>
      <c r="C34" s="111"/>
      <c r="D34" s="112"/>
    </row>
    <row r="35" spans="1:4" ht="18" x14ac:dyDescent="0.35">
      <c r="B35" s="82">
        <f>B6-B33</f>
        <v>379380.1</v>
      </c>
    </row>
  </sheetData>
  <mergeCells count="3">
    <mergeCell ref="B34:D34"/>
    <mergeCell ref="B8:D8"/>
    <mergeCell ref="B9:D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C2-2490</f>
        <v>-1230</v>
      </c>
    </row>
    <row r="2" spans="1:18" ht="15.75" customHeight="1" thickBot="1" x14ac:dyDescent="0.4">
      <c r="A2" s="1" t="s">
        <v>0</v>
      </c>
      <c r="B2" s="68"/>
      <c r="C2" s="65">
        <v>1260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1023</v>
      </c>
      <c r="C3" s="66">
        <v>15061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50718</v>
      </c>
      <c r="E5" s="11">
        <v>147905</v>
      </c>
      <c r="F5" s="12"/>
      <c r="G5" s="13"/>
      <c r="H5" s="10">
        <v>316921</v>
      </c>
      <c r="I5" s="13">
        <v>70109</v>
      </c>
      <c r="J5" s="14">
        <v>9108.5</v>
      </c>
      <c r="K5" s="15">
        <v>142861</v>
      </c>
      <c r="L5" s="10">
        <v>1407</v>
      </c>
      <c r="M5" s="16">
        <v>2232256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'06'!D5</f>
        <v>50671</v>
      </c>
      <c r="E6" s="11">
        <f>'06'!E5</f>
        <v>147384</v>
      </c>
      <c r="F6" s="12">
        <f>'06'!F5</f>
        <v>0</v>
      </c>
      <c r="G6" s="13">
        <f>'06'!G5</f>
        <v>0</v>
      </c>
      <c r="H6" s="10">
        <f>'06'!H5</f>
        <v>316713</v>
      </c>
      <c r="I6" s="13">
        <f>'06'!I5</f>
        <v>70097</v>
      </c>
      <c r="J6" s="14">
        <f>'06'!J5</f>
        <v>9106.7000000000007</v>
      </c>
      <c r="K6" s="15">
        <f>'06'!K5</f>
        <v>142832</v>
      </c>
      <c r="L6" s="10">
        <f>'06'!L5</f>
        <v>0</v>
      </c>
      <c r="M6" s="16">
        <f>'06'!M5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1260</v>
      </c>
      <c r="D7" s="4">
        <f t="shared" ref="D7:M7" si="0">D5-D6</f>
        <v>47</v>
      </c>
      <c r="E7" s="75">
        <f t="shared" si="0"/>
        <v>521</v>
      </c>
      <c r="F7" s="6">
        <f t="shared" si="0"/>
        <v>0</v>
      </c>
      <c r="G7" s="6">
        <f t="shared" si="0"/>
        <v>0</v>
      </c>
      <c r="H7" s="6">
        <f t="shared" si="0"/>
        <v>208</v>
      </c>
      <c r="I7" s="6">
        <f t="shared" si="0"/>
        <v>12</v>
      </c>
      <c r="J7" s="6">
        <f t="shared" si="0"/>
        <v>1.7999999999992724</v>
      </c>
      <c r="K7" s="6">
        <f t="shared" si="0"/>
        <v>29</v>
      </c>
      <c r="L7" s="6">
        <f t="shared" si="0"/>
        <v>1407</v>
      </c>
      <c r="M7" s="7">
        <f t="shared" si="0"/>
        <v>2232256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1023</v>
      </c>
      <c r="C8" s="66">
        <f>C3-C5</f>
        <v>15061</v>
      </c>
      <c r="D8" s="4">
        <f>D7+E7</f>
        <v>568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5</v>
      </c>
      <c r="C10" s="66">
        <v>79</v>
      </c>
      <c r="D10" s="78">
        <f>B28-D8</f>
        <v>-568</v>
      </c>
      <c r="E10" s="77"/>
      <c r="F10" s="22"/>
      <c r="G10" s="22"/>
      <c r="H10" s="78">
        <f>(H9+H8)-H7</f>
        <v>-208</v>
      </c>
      <c r="I10" s="22"/>
      <c r="J10" s="22"/>
      <c r="K10" s="22"/>
      <c r="L10" s="22"/>
      <c r="M10" s="22">
        <f>(M9+M8)-M7</f>
        <v>-2232256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1023</v>
      </c>
      <c r="C11" s="67">
        <f>C7+C8</f>
        <v>16321</v>
      </c>
      <c r="D11" s="24">
        <f>C10+B10</f>
        <v>84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1260</v>
      </c>
      <c r="C12" s="144"/>
      <c r="D12" s="145">
        <f>B12+B13</f>
        <v>17344</v>
      </c>
      <c r="E12" s="145"/>
      <c r="I12">
        <f>D12-M11-B6</f>
        <v>17344</v>
      </c>
    </row>
    <row r="13" spans="1:18" ht="15.75" customHeight="1" thickBot="1" x14ac:dyDescent="0.4">
      <c r="A13" s="27" t="s">
        <v>49</v>
      </c>
      <c r="B13" s="144">
        <f>B8+C8</f>
        <v>16084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/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/>
      <c r="C3" s="66"/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'07'!D5</f>
        <v>50718</v>
      </c>
      <c r="E6" s="11">
        <f>'07'!E5</f>
        <v>147905</v>
      </c>
      <c r="F6" s="12">
        <f>'07'!F5</f>
        <v>0</v>
      </c>
      <c r="G6" s="13">
        <f>'07'!G5</f>
        <v>0</v>
      </c>
      <c r="H6" s="10">
        <f>'07'!H5</f>
        <v>316921</v>
      </c>
      <c r="I6" s="13">
        <f>'07'!I5</f>
        <v>70109</v>
      </c>
      <c r="J6" s="14">
        <f>'07'!J5</f>
        <v>9108.5</v>
      </c>
      <c r="K6" s="15">
        <f>'07'!K5</f>
        <v>142861</v>
      </c>
      <c r="L6" s="10">
        <f>'07'!L5</f>
        <v>1407</v>
      </c>
      <c r="M6" s="16">
        <f>'07'!M5</f>
        <v>2232256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0</v>
      </c>
      <c r="D7" s="4">
        <f t="shared" ref="D7:M7" si="0">D5-D6</f>
        <v>-50718</v>
      </c>
      <c r="E7" s="75">
        <f t="shared" si="0"/>
        <v>-147905</v>
      </c>
      <c r="F7" s="6">
        <f t="shared" si="0"/>
        <v>0</v>
      </c>
      <c r="G7" s="6">
        <f t="shared" si="0"/>
        <v>0</v>
      </c>
      <c r="H7" s="6">
        <f t="shared" si="0"/>
        <v>-316921</v>
      </c>
      <c r="I7" s="6">
        <f t="shared" si="0"/>
        <v>-70109</v>
      </c>
      <c r="J7" s="6">
        <f t="shared" si="0"/>
        <v>-9108.5</v>
      </c>
      <c r="K7" s="6">
        <f t="shared" si="0"/>
        <v>-142861</v>
      </c>
      <c r="L7" s="6">
        <f t="shared" si="0"/>
        <v>-1407</v>
      </c>
      <c r="M7" s="7">
        <f t="shared" si="0"/>
        <v>-2232256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0</v>
      </c>
      <c r="D8" s="4">
        <f>D7+E7</f>
        <v>-198623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/>
      <c r="C10" s="66"/>
      <c r="D10" s="78">
        <f>B28-D8</f>
        <v>198623</v>
      </c>
      <c r="E10" s="77"/>
      <c r="F10" s="22"/>
      <c r="G10" s="22"/>
      <c r="H10" s="78">
        <f>(H9+H8)-H7</f>
        <v>316921</v>
      </c>
      <c r="I10" s="22"/>
      <c r="J10" s="22"/>
      <c r="K10" s="22"/>
      <c r="L10" s="22"/>
      <c r="M10" s="22">
        <f>(M9+M8)-M7</f>
        <v>2232256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0</v>
      </c>
      <c r="C12" s="144"/>
      <c r="D12" s="145">
        <f>B12+B13</f>
        <v>0</v>
      </c>
      <c r="E12" s="145"/>
      <c r="I12">
        <f>D12-M11-B6</f>
        <v>0</v>
      </c>
    </row>
    <row r="13" spans="1:18" ht="15.75" customHeight="1" thickBot="1" x14ac:dyDescent="0.4">
      <c r="A13" s="27" t="s">
        <v>49</v>
      </c>
      <c r="B13" s="144">
        <f>B8+C8</f>
        <v>0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/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/>
      <c r="C3" s="66"/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'08'!D5</f>
        <v>0</v>
      </c>
      <c r="E6" s="11">
        <f>'08'!E5</f>
        <v>0</v>
      </c>
      <c r="F6" s="12">
        <f>'08'!F5</f>
        <v>0</v>
      </c>
      <c r="G6" s="13">
        <f>'08'!G5</f>
        <v>0</v>
      </c>
      <c r="H6" s="10">
        <f>'08'!H5</f>
        <v>0</v>
      </c>
      <c r="I6" s="13">
        <f>'08'!I5</f>
        <v>0</v>
      </c>
      <c r="J6" s="14">
        <f>'08'!J5</f>
        <v>0</v>
      </c>
      <c r="K6" s="15">
        <f>'08'!K5</f>
        <v>0</v>
      </c>
      <c r="L6" s="10">
        <f>'08'!L5</f>
        <v>0</v>
      </c>
      <c r="M6" s="16">
        <f>'08'!M5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0</v>
      </c>
      <c r="D7" s="4">
        <f t="shared" ref="D7:M7" si="0">D5-D6</f>
        <v>0</v>
      </c>
      <c r="E7" s="75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0</v>
      </c>
      <c r="D8" s="4">
        <f>D7+E7</f>
        <v>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/>
      <c r="C10" s="66"/>
      <c r="D10" s="78">
        <f>B28-D8</f>
        <v>0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0</v>
      </c>
      <c r="C12" s="144"/>
      <c r="D12" s="145">
        <f>B12+B13</f>
        <v>0</v>
      </c>
      <c r="E12" s="145"/>
      <c r="I12">
        <f>D12-M11-B6</f>
        <v>0</v>
      </c>
    </row>
    <row r="13" spans="1:18" ht="15.75" customHeight="1" thickBot="1" x14ac:dyDescent="0.4">
      <c r="A13" s="27" t="s">
        <v>49</v>
      </c>
      <c r="B13" s="144">
        <f>B8+C8</f>
        <v>0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/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/>
      <c r="C3" s="66"/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'09'!D5</f>
        <v>0</v>
      </c>
      <c r="E6" s="11">
        <f>'09'!E5</f>
        <v>0</v>
      </c>
      <c r="F6" s="12">
        <f>'09'!F5</f>
        <v>0</v>
      </c>
      <c r="G6" s="13">
        <f>'09'!G5</f>
        <v>0</v>
      </c>
      <c r="H6" s="10">
        <f>'09'!H5</f>
        <v>0</v>
      </c>
      <c r="I6" s="13">
        <f>'09'!I5</f>
        <v>0</v>
      </c>
      <c r="J6" s="14">
        <f>'09'!J5</f>
        <v>0</v>
      </c>
      <c r="K6" s="15">
        <f>'09'!K5</f>
        <v>0</v>
      </c>
      <c r="L6" s="10">
        <f>'09'!L5</f>
        <v>0</v>
      </c>
      <c r="M6" s="16">
        <f>'09'!M5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0</v>
      </c>
      <c r="D7" s="4">
        <f t="shared" ref="D7:M7" si="0">D5-D6</f>
        <v>0</v>
      </c>
      <c r="E7" s="75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0</v>
      </c>
      <c r="D8" s="4">
        <f>D7+E7</f>
        <v>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/>
      <c r="C10" s="66"/>
      <c r="D10" s="78">
        <f>B28-D8</f>
        <v>0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0</v>
      </c>
      <c r="C12" s="144"/>
      <c r="D12" s="145">
        <f>B12+B13</f>
        <v>0</v>
      </c>
      <c r="E12" s="145"/>
      <c r="I12">
        <f>D12-M11-B6</f>
        <v>0</v>
      </c>
    </row>
    <row r="13" spans="1:18" ht="15.75" customHeight="1" thickBot="1" x14ac:dyDescent="0.4">
      <c r="A13" s="27" t="s">
        <v>49</v>
      </c>
      <c r="B13" s="144">
        <f>B8+C8</f>
        <v>0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J5" sqref="J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649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/>
      <c r="C3" s="66">
        <v>550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50774</v>
      </c>
      <c r="E5" s="11">
        <v>148892</v>
      </c>
      <c r="F5" s="12"/>
      <c r="G5" s="13"/>
      <c r="H5" s="10">
        <v>317423</v>
      </c>
      <c r="I5" s="13">
        <v>317423</v>
      </c>
      <c r="J5" s="14"/>
      <c r="K5" s="15"/>
      <c r="L5" s="10"/>
      <c r="M5" s="16"/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'10'!D5</f>
        <v>0</v>
      </c>
      <c r="E6" s="11">
        <f>'10'!E5</f>
        <v>0</v>
      </c>
      <c r="F6" s="12">
        <f>'10'!F5</f>
        <v>0</v>
      </c>
      <c r="G6" s="13">
        <f>'10'!G5</f>
        <v>0</v>
      </c>
      <c r="H6" s="10">
        <f>'10'!H5</f>
        <v>0</v>
      </c>
      <c r="I6" s="13">
        <f>'10'!I5</f>
        <v>0</v>
      </c>
      <c r="J6" s="14">
        <f>'10'!J5</f>
        <v>0</v>
      </c>
      <c r="K6" s="15">
        <f>'10'!K5</f>
        <v>0</v>
      </c>
      <c r="L6" s="10">
        <f>'10'!L5</f>
        <v>0</v>
      </c>
      <c r="M6" s="16">
        <f>'10'!M5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649</v>
      </c>
      <c r="D7" s="4">
        <f t="shared" ref="D7:M7" si="0">D5-D6</f>
        <v>50774</v>
      </c>
      <c r="E7" s="75">
        <f t="shared" si="0"/>
        <v>148892</v>
      </c>
      <c r="F7" s="6">
        <f t="shared" si="0"/>
        <v>0</v>
      </c>
      <c r="G7" s="6">
        <f t="shared" si="0"/>
        <v>0</v>
      </c>
      <c r="H7" s="6">
        <f t="shared" si="0"/>
        <v>317423</v>
      </c>
      <c r="I7" s="6">
        <f t="shared" si="0"/>
        <v>317423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550</v>
      </c>
      <c r="D8" s="4">
        <f>D7+E7</f>
        <v>199666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/>
      <c r="C10" s="66">
        <v>13</v>
      </c>
      <c r="D10" s="78">
        <f>B28-D8</f>
        <v>-199666</v>
      </c>
      <c r="E10" s="77"/>
      <c r="F10" s="22"/>
      <c r="G10" s="22"/>
      <c r="H10" s="78">
        <f>(H9+H8)-H7</f>
        <v>-317423</v>
      </c>
      <c r="I10" s="22"/>
      <c r="J10" s="22"/>
      <c r="K10" s="22"/>
      <c r="L10" s="22"/>
      <c r="M10" s="22">
        <f>(M9+M8)-M7</f>
        <v>0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1199</v>
      </c>
      <c r="D11" s="24">
        <f>C10+B10</f>
        <v>13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649</v>
      </c>
      <c r="C12" s="144"/>
      <c r="D12" s="145">
        <f>B12+B13</f>
        <v>1199</v>
      </c>
      <c r="E12" s="145"/>
      <c r="I12">
        <f>D12-M11-B6</f>
        <v>1199</v>
      </c>
    </row>
    <row r="13" spans="1:18" ht="15.75" customHeight="1" thickBot="1" x14ac:dyDescent="0.4">
      <c r="A13" s="27" t="s">
        <v>49</v>
      </c>
      <c r="B13" s="144">
        <f>B8+C8</f>
        <v>550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1240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122</v>
      </c>
      <c r="C3" s="66">
        <v>9181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O3">
        <f>C2+'11'!C2+'10'!C2+'09'!C2</f>
        <v>1889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50838</v>
      </c>
      <c r="E5" s="11">
        <v>149148</v>
      </c>
      <c r="F5" s="12">
        <v>3521</v>
      </c>
      <c r="G5" s="13">
        <v>18165</v>
      </c>
      <c r="H5" s="10">
        <v>317617</v>
      </c>
      <c r="I5" s="13">
        <v>70256</v>
      </c>
      <c r="J5" s="14"/>
      <c r="K5" s="15"/>
      <c r="L5" s="10"/>
      <c r="M5" s="16"/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'11'!D5</f>
        <v>50774</v>
      </c>
      <c r="E6" s="11">
        <f>'11'!E5</f>
        <v>148892</v>
      </c>
      <c r="F6" s="12">
        <f>'11'!F5</f>
        <v>0</v>
      </c>
      <c r="G6" s="13">
        <f>'11'!G5</f>
        <v>0</v>
      </c>
      <c r="H6" s="10">
        <f>'11'!H5</f>
        <v>317423</v>
      </c>
      <c r="I6" s="13">
        <f>'11'!I5</f>
        <v>317423</v>
      </c>
      <c r="J6" s="14">
        <f>'11'!J5</f>
        <v>0</v>
      </c>
      <c r="K6" s="15">
        <f>'11'!K5</f>
        <v>0</v>
      </c>
      <c r="L6" s="10">
        <f>'11'!L5</f>
        <v>0</v>
      </c>
      <c r="M6" s="16">
        <f>'12'!M5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1240</v>
      </c>
      <c r="D7" s="4">
        <f t="shared" ref="D7:M7" si="0">D5-D6</f>
        <v>64</v>
      </c>
      <c r="E7" s="75">
        <f t="shared" si="0"/>
        <v>256</v>
      </c>
      <c r="F7" s="6">
        <f t="shared" si="0"/>
        <v>3521</v>
      </c>
      <c r="G7" s="6">
        <f t="shared" si="0"/>
        <v>18165</v>
      </c>
      <c r="H7" s="6">
        <f t="shared" si="0"/>
        <v>194</v>
      </c>
      <c r="I7" s="6">
        <f t="shared" si="0"/>
        <v>-247167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122</v>
      </c>
      <c r="C8" s="66">
        <f>C3-C5</f>
        <v>9181</v>
      </c>
      <c r="D8" s="4">
        <f>D7+E7</f>
        <v>320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2</v>
      </c>
      <c r="C10" s="66">
        <v>55</v>
      </c>
      <c r="D10" s="78">
        <f>B28-D8</f>
        <v>-320</v>
      </c>
      <c r="E10" s="77"/>
      <c r="F10" s="22"/>
      <c r="G10" s="22"/>
      <c r="H10" s="78">
        <f>(H9+H8)-H7</f>
        <v>-194</v>
      </c>
      <c r="I10" s="22"/>
      <c r="J10" s="22"/>
      <c r="K10" s="22"/>
      <c r="L10" s="22"/>
      <c r="M10" s="22">
        <f>(M9+M8)-M7</f>
        <v>0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122</v>
      </c>
      <c r="C11" s="67">
        <f>C7+C8</f>
        <v>10421</v>
      </c>
      <c r="D11" s="24">
        <f>C10+B10</f>
        <v>57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1240</v>
      </c>
      <c r="C12" s="144"/>
      <c r="D12" s="145">
        <f>B12+B13</f>
        <v>10543</v>
      </c>
      <c r="E12" s="145"/>
      <c r="I12">
        <f>D12-M11-B6</f>
        <v>10543</v>
      </c>
    </row>
    <row r="13" spans="1:18" ht="15.75" customHeight="1" thickBot="1" x14ac:dyDescent="0.4">
      <c r="A13" s="27" t="s">
        <v>49</v>
      </c>
      <c r="B13" s="144">
        <f>B8+C8</f>
        <v>9303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18" sqref="D18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-1920</v>
      </c>
    </row>
    <row r="2" spans="1:18" ht="15.75" customHeight="1" thickBot="1" x14ac:dyDescent="0.4">
      <c r="A2" s="1" t="s">
        <v>0</v>
      </c>
      <c r="B2" s="68">
        <v>80</v>
      </c>
      <c r="C2" s="65">
        <v>1843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214</v>
      </c>
      <c r="C3" s="66">
        <v>24001.5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O3">
        <f>C2+'11'!C2+'10'!C2+'09'!C2</f>
        <v>2492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50972</v>
      </c>
      <c r="E5" s="11">
        <v>149813</v>
      </c>
      <c r="F5" s="12">
        <v>3531</v>
      </c>
      <c r="G5" s="13">
        <v>18291</v>
      </c>
      <c r="H5" s="10">
        <v>317854</v>
      </c>
      <c r="I5" s="13">
        <v>70363</v>
      </c>
      <c r="J5" s="14">
        <v>9124</v>
      </c>
      <c r="K5" s="15">
        <v>143105</v>
      </c>
      <c r="L5" s="10">
        <v>1418</v>
      </c>
      <c r="M5" s="16">
        <v>2236039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'12'!D5</f>
        <v>50838</v>
      </c>
      <c r="E6" s="11">
        <f>'12'!E5</f>
        <v>149148</v>
      </c>
      <c r="F6" s="12">
        <f>'12'!F5</f>
        <v>3521</v>
      </c>
      <c r="G6" s="13">
        <f>'12'!G5</f>
        <v>18165</v>
      </c>
      <c r="H6" s="10">
        <f>'12'!H5</f>
        <v>317617</v>
      </c>
      <c r="I6" s="13">
        <f>'12'!I5</f>
        <v>70256</v>
      </c>
      <c r="J6" s="14">
        <f>'12'!J5</f>
        <v>0</v>
      </c>
      <c r="K6" s="15">
        <f>'12'!K5</f>
        <v>0</v>
      </c>
      <c r="L6" s="10">
        <f>'12'!L5</f>
        <v>0</v>
      </c>
      <c r="M6" s="16">
        <f>'12'!M5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80</v>
      </c>
      <c r="C7" s="74">
        <f>C2-C4</f>
        <v>1843</v>
      </c>
      <c r="D7" s="4">
        <f t="shared" ref="D7:M7" si="0">D5-D6</f>
        <v>134</v>
      </c>
      <c r="E7" s="75">
        <f t="shared" si="0"/>
        <v>665</v>
      </c>
      <c r="F7" s="6">
        <f t="shared" si="0"/>
        <v>10</v>
      </c>
      <c r="G7" s="6">
        <f t="shared" si="0"/>
        <v>126</v>
      </c>
      <c r="H7" s="6">
        <f t="shared" si="0"/>
        <v>237</v>
      </c>
      <c r="I7" s="6">
        <f t="shared" si="0"/>
        <v>107</v>
      </c>
      <c r="J7" s="6">
        <f t="shared" si="0"/>
        <v>9124</v>
      </c>
      <c r="K7" s="6">
        <f t="shared" si="0"/>
        <v>143105</v>
      </c>
      <c r="L7" s="6">
        <f t="shared" si="0"/>
        <v>1418</v>
      </c>
      <c r="M7" s="7">
        <f t="shared" si="0"/>
        <v>2236039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214</v>
      </c>
      <c r="C8" s="66">
        <f>C3-C5</f>
        <v>24001.5</v>
      </c>
      <c r="D8" s="4">
        <f>D7+E7</f>
        <v>799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3</v>
      </c>
      <c r="C10" s="66">
        <v>107</v>
      </c>
      <c r="D10" s="78">
        <f>B28-D8</f>
        <v>-799</v>
      </c>
      <c r="E10" s="77"/>
      <c r="F10" s="22"/>
      <c r="G10" s="22"/>
      <c r="H10" s="78">
        <f>(H9+H8)-H7</f>
        <v>-237</v>
      </c>
      <c r="I10" s="22"/>
      <c r="J10" s="22"/>
      <c r="K10" s="22"/>
      <c r="L10" s="22"/>
      <c r="M10" s="22">
        <f>(M9+M8)-M7</f>
        <v>-2236039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294</v>
      </c>
      <c r="C11" s="67">
        <f>C7+C8</f>
        <v>25844.5</v>
      </c>
      <c r="D11" s="24">
        <f>C10+B10</f>
        <v>110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1923</v>
      </c>
      <c r="C12" s="144"/>
      <c r="D12" s="145">
        <f>B12+B13</f>
        <v>26138.5</v>
      </c>
      <c r="E12" s="145"/>
      <c r="I12">
        <f>D12-M11-B6</f>
        <v>26138.5</v>
      </c>
    </row>
    <row r="13" spans="1:18" ht="15.75" customHeight="1" thickBot="1" x14ac:dyDescent="0.4">
      <c r="A13" s="27" t="s">
        <v>49</v>
      </c>
      <c r="B13" s="144">
        <f>B8+C8</f>
        <v>24215.5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-1690</v>
      </c>
    </row>
    <row r="2" spans="1:18" ht="15.75" customHeight="1" thickBot="1" x14ac:dyDescent="0.4">
      <c r="A2" s="1" t="s">
        <v>0</v>
      </c>
      <c r="B2" s="68">
        <v>310</v>
      </c>
      <c r="C2" s="65">
        <v>1804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  <c r="Q2">
        <v>18613</v>
      </c>
    </row>
    <row r="3" spans="1:18" ht="20.25" customHeight="1" x14ac:dyDescent="0.35">
      <c r="A3" s="1" t="s">
        <v>2</v>
      </c>
      <c r="B3" s="69"/>
      <c r="C3" s="66">
        <v>6376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O3">
        <f>C2+'11'!C2+'10'!C2+'09'!C2</f>
        <v>2453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51085</v>
      </c>
      <c r="E5" s="11">
        <v>150408</v>
      </c>
      <c r="F5" s="12"/>
      <c r="G5" s="13"/>
      <c r="H5" s="10">
        <v>317918</v>
      </c>
      <c r="I5" s="13">
        <v>70456</v>
      </c>
      <c r="J5" s="14">
        <v>9125.2000000000007</v>
      </c>
      <c r="K5" s="15">
        <v>143124</v>
      </c>
      <c r="L5" s="10">
        <v>1422</v>
      </c>
      <c r="M5" s="16">
        <v>2237018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/>
      <c r="E6" s="11"/>
      <c r="F6" s="12"/>
      <c r="G6" s="13"/>
      <c r="H6" s="10"/>
      <c r="I6" s="13"/>
      <c r="J6" s="14"/>
      <c r="K6" s="15"/>
      <c r="L6" s="10"/>
      <c r="M6" s="16"/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310</v>
      </c>
      <c r="C7" s="74">
        <f>C2-C4</f>
        <v>1804</v>
      </c>
      <c r="D7" s="4">
        <f t="shared" ref="D7:M7" si="0">D5-D6</f>
        <v>51085</v>
      </c>
      <c r="E7" s="75">
        <f t="shared" si="0"/>
        <v>150408</v>
      </c>
      <c r="F7" s="6">
        <f t="shared" si="0"/>
        <v>0</v>
      </c>
      <c r="G7" s="6">
        <f t="shared" si="0"/>
        <v>0</v>
      </c>
      <c r="H7" s="6">
        <f t="shared" si="0"/>
        <v>317918</v>
      </c>
      <c r="I7" s="6">
        <f t="shared" si="0"/>
        <v>70456</v>
      </c>
      <c r="J7" s="6">
        <f t="shared" si="0"/>
        <v>9125.2000000000007</v>
      </c>
      <c r="K7" s="6">
        <f t="shared" si="0"/>
        <v>143124</v>
      </c>
      <c r="L7" s="6">
        <f t="shared" si="0"/>
        <v>1422</v>
      </c>
      <c r="M7" s="7">
        <f t="shared" si="0"/>
        <v>2237018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6376</v>
      </c>
      <c r="D8" s="4">
        <f>D7+E7</f>
        <v>201493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1</v>
      </c>
      <c r="C10" s="66">
        <v>75</v>
      </c>
      <c r="D10" s="78">
        <f>B28-D8</f>
        <v>-201493</v>
      </c>
      <c r="E10" s="77"/>
      <c r="F10" s="22"/>
      <c r="G10" s="22"/>
      <c r="H10" s="78">
        <f>(H9+H8)-H7</f>
        <v>-317918</v>
      </c>
      <c r="I10" s="22"/>
      <c r="J10" s="22"/>
      <c r="K10" s="22"/>
      <c r="L10" s="22"/>
      <c r="M10" s="22">
        <f>(M9+M8)-M7</f>
        <v>-2237018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310</v>
      </c>
      <c r="C11" s="67">
        <f>C7+C8</f>
        <v>8180</v>
      </c>
      <c r="D11" s="24">
        <f>C10+B10</f>
        <v>76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2114</v>
      </c>
      <c r="C12" s="144"/>
      <c r="D12" s="145">
        <f>B12+B13</f>
        <v>8490</v>
      </c>
      <c r="E12" s="145"/>
      <c r="I12">
        <f>D12-M11-B6</f>
        <v>8490</v>
      </c>
    </row>
    <row r="13" spans="1:18" ht="15.75" customHeight="1" thickBot="1" x14ac:dyDescent="0.4">
      <c r="A13" s="27" t="s">
        <v>49</v>
      </c>
      <c r="B13" s="144">
        <f>B8+C8</f>
        <v>6376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2275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/>
      <c r="C3" s="66">
        <v>18657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O3">
        <f>C2+'11'!C2+'10'!C2+'09'!C2</f>
        <v>2924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51085</v>
      </c>
      <c r="E6" s="11">
        <f>'14'!E5</f>
        <v>150408</v>
      </c>
      <c r="F6" s="12">
        <f>'14'!F5</f>
        <v>0</v>
      </c>
      <c r="G6" s="13">
        <f>'14'!G5</f>
        <v>0</v>
      </c>
      <c r="H6" s="10">
        <f>'14'!H5</f>
        <v>317918</v>
      </c>
      <c r="I6" s="13">
        <f>'14'!I5</f>
        <v>70456</v>
      </c>
      <c r="J6" s="14">
        <f>'14'!J5</f>
        <v>9125.2000000000007</v>
      </c>
      <c r="K6" s="15">
        <f>'14'!K5</f>
        <v>143124</v>
      </c>
      <c r="L6" s="10">
        <f>'14'!L5</f>
        <v>1422</v>
      </c>
      <c r="M6" s="16">
        <f>'14'!M5</f>
        <v>2237018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2275</v>
      </c>
      <c r="D7" s="4">
        <f t="shared" ref="D7:M7" si="0">D5-D6</f>
        <v>-51085</v>
      </c>
      <c r="E7" s="75">
        <f t="shared" si="0"/>
        <v>-150408</v>
      </c>
      <c r="F7" s="6">
        <f t="shared" si="0"/>
        <v>0</v>
      </c>
      <c r="G7" s="6">
        <f t="shared" si="0"/>
        <v>0</v>
      </c>
      <c r="H7" s="6">
        <f t="shared" si="0"/>
        <v>-317918</v>
      </c>
      <c r="I7" s="6">
        <f t="shared" si="0"/>
        <v>-70456</v>
      </c>
      <c r="J7" s="6">
        <f t="shared" si="0"/>
        <v>-9125.2000000000007</v>
      </c>
      <c r="K7" s="6">
        <f t="shared" si="0"/>
        <v>-143124</v>
      </c>
      <c r="L7" s="6">
        <f t="shared" si="0"/>
        <v>-1422</v>
      </c>
      <c r="M7" s="7">
        <f t="shared" si="0"/>
        <v>-2237018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18657</v>
      </c>
      <c r="D8" s="4">
        <f>D7+E7</f>
        <v>-201493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/>
      <c r="C10" s="66">
        <v>94</v>
      </c>
      <c r="D10" s="78">
        <f>B28-D8</f>
        <v>201493</v>
      </c>
      <c r="E10" s="77"/>
      <c r="F10" s="22"/>
      <c r="G10" s="22"/>
      <c r="H10" s="78">
        <f>(H9+H8)-H7</f>
        <v>317918</v>
      </c>
      <c r="I10" s="22"/>
      <c r="J10" s="22"/>
      <c r="K10" s="22"/>
      <c r="L10" s="22"/>
      <c r="M10" s="22">
        <f>(M9+M8)-M7</f>
        <v>2237018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20932</v>
      </c>
      <c r="D11" s="24">
        <f>C10+B10</f>
        <v>94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2275</v>
      </c>
      <c r="C12" s="144"/>
      <c r="D12" s="145">
        <f>B12+B13</f>
        <v>20932</v>
      </c>
      <c r="E12" s="145"/>
      <c r="I12">
        <f>D12-M11-B6</f>
        <v>20932</v>
      </c>
    </row>
    <row r="13" spans="1:18" ht="15.75" customHeight="1" thickBot="1" x14ac:dyDescent="0.4">
      <c r="A13" s="27" t="s">
        <v>49</v>
      </c>
      <c r="B13" s="144">
        <f>B8+C8</f>
        <v>18657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I12" sqref="I12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2014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590</v>
      </c>
      <c r="C3" s="66">
        <v>14498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O3">
        <f>C2+'11'!C2+'10'!C2+'09'!C2</f>
        <v>2663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51363</v>
      </c>
      <c r="E5" s="11">
        <v>152448</v>
      </c>
      <c r="F5" s="12"/>
      <c r="G5" s="13"/>
      <c r="H5" s="10">
        <v>318657</v>
      </c>
      <c r="I5" s="13">
        <v>70571</v>
      </c>
      <c r="J5" s="14">
        <v>9147.9</v>
      </c>
      <c r="K5" s="15">
        <v>143486</v>
      </c>
      <c r="L5" s="10">
        <v>1427</v>
      </c>
      <c r="M5" s="16">
        <v>2238559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51085</v>
      </c>
      <c r="E6" s="11">
        <f>'14'!E5</f>
        <v>150408</v>
      </c>
      <c r="F6" s="12">
        <f>'14'!F5</f>
        <v>0</v>
      </c>
      <c r="G6" s="13">
        <f>'14'!G5</f>
        <v>0</v>
      </c>
      <c r="H6" s="10">
        <f>'14'!H5</f>
        <v>317918</v>
      </c>
      <c r="I6" s="13">
        <f>'14'!I5</f>
        <v>70456</v>
      </c>
      <c r="J6" s="14">
        <f>'14'!J5</f>
        <v>9125.2000000000007</v>
      </c>
      <c r="K6" s="15">
        <f>'14'!K5</f>
        <v>143124</v>
      </c>
      <c r="L6" s="10">
        <f>'15'!L5</f>
        <v>0</v>
      </c>
      <c r="M6" s="16">
        <f>'15'!M5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2014</v>
      </c>
      <c r="D7" s="4">
        <f t="shared" ref="D7:M7" si="0">D5-D6</f>
        <v>278</v>
      </c>
      <c r="E7" s="75">
        <f t="shared" si="0"/>
        <v>2040</v>
      </c>
      <c r="F7" s="6">
        <f t="shared" si="0"/>
        <v>0</v>
      </c>
      <c r="G7" s="6">
        <f t="shared" si="0"/>
        <v>0</v>
      </c>
      <c r="H7" s="6">
        <f t="shared" si="0"/>
        <v>739</v>
      </c>
      <c r="I7" s="6">
        <f t="shared" si="0"/>
        <v>115</v>
      </c>
      <c r="J7" s="6">
        <f t="shared" si="0"/>
        <v>22.699999999998909</v>
      </c>
      <c r="K7" s="6">
        <f t="shared" si="0"/>
        <v>362</v>
      </c>
      <c r="L7" s="6">
        <f t="shared" si="0"/>
        <v>1427</v>
      </c>
      <c r="M7" s="7">
        <f t="shared" si="0"/>
        <v>2238559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590</v>
      </c>
      <c r="C8" s="66">
        <f>C3-C5</f>
        <v>14498</v>
      </c>
      <c r="D8" s="4">
        <f>D7+E7</f>
        <v>2318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2</v>
      </c>
      <c r="C10" s="66">
        <v>84</v>
      </c>
      <c r="D10" s="78">
        <f>B28-D8</f>
        <v>-2318</v>
      </c>
      <c r="E10" s="77"/>
      <c r="F10" s="22"/>
      <c r="G10" s="22"/>
      <c r="H10" s="78">
        <f>(H9+H8)-H7</f>
        <v>-739</v>
      </c>
      <c r="I10" s="22"/>
      <c r="J10" s="22"/>
      <c r="K10" s="22"/>
      <c r="L10" s="22"/>
      <c r="M10" s="22">
        <f>(M9+M8)-M7</f>
        <v>-2238559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590</v>
      </c>
      <c r="C11" s="67">
        <f>C7+C8</f>
        <v>16512</v>
      </c>
      <c r="D11" s="24">
        <f>C10+B10</f>
        <v>86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2014</v>
      </c>
      <c r="C12" s="144"/>
      <c r="D12" s="145">
        <f>B12+B13</f>
        <v>17102</v>
      </c>
      <c r="E12" s="145"/>
      <c r="I12">
        <f>D12-M11-B6</f>
        <v>17102</v>
      </c>
    </row>
    <row r="13" spans="1:18" ht="15.75" customHeight="1" thickBot="1" x14ac:dyDescent="0.4">
      <c r="A13" s="27" t="s">
        <v>49</v>
      </c>
      <c r="B13" s="144">
        <f>B8+C8</f>
        <v>15088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998</v>
      </c>
    </row>
    <row r="2" spans="1:18" ht="15.75" customHeight="1" thickBot="1" x14ac:dyDescent="0.4">
      <c r="A2" s="1" t="s">
        <v>0</v>
      </c>
      <c r="B2" s="68">
        <v>2998</v>
      </c>
      <c r="C2" s="65">
        <v>1281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2987</v>
      </c>
      <c r="C3" s="66">
        <v>6978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O3">
        <f>C2+'11'!C2+'10'!C2+'09'!C2</f>
        <v>1930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51949</v>
      </c>
      <c r="E5" s="11">
        <v>153992</v>
      </c>
      <c r="F5" s="12"/>
      <c r="G5" s="13"/>
      <c r="H5" s="10">
        <v>319708</v>
      </c>
      <c r="I5" s="13">
        <v>70778</v>
      </c>
      <c r="J5" s="14">
        <v>9165</v>
      </c>
      <c r="K5" s="15">
        <v>143753</v>
      </c>
      <c r="L5" s="10">
        <v>1440</v>
      </c>
      <c r="M5" s="16">
        <v>2242258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'16'!D5</f>
        <v>51363</v>
      </c>
      <c r="E6" s="11">
        <f>'16'!E5</f>
        <v>152448</v>
      </c>
      <c r="F6" s="12">
        <f>'16'!F5</f>
        <v>0</v>
      </c>
      <c r="G6" s="13">
        <f>'16'!G5</f>
        <v>0</v>
      </c>
      <c r="H6" s="10">
        <f>'16'!H5</f>
        <v>318657</v>
      </c>
      <c r="I6" s="13">
        <f>'16'!I5</f>
        <v>70571</v>
      </c>
      <c r="J6" s="14">
        <f>'16'!J5</f>
        <v>9147.9</v>
      </c>
      <c r="K6" s="15">
        <f>'16'!K5</f>
        <v>143486</v>
      </c>
      <c r="L6" s="10">
        <f>'16'!L5</f>
        <v>1427</v>
      </c>
      <c r="M6" s="16">
        <f>'16'!M5</f>
        <v>2238559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2998</v>
      </c>
      <c r="C7" s="74">
        <f>C2-C4</f>
        <v>1281</v>
      </c>
      <c r="D7" s="4">
        <f t="shared" ref="D7:M7" si="0">D5-D6</f>
        <v>586</v>
      </c>
      <c r="E7" s="75">
        <f t="shared" si="0"/>
        <v>1544</v>
      </c>
      <c r="F7" s="6">
        <f t="shared" si="0"/>
        <v>0</v>
      </c>
      <c r="G7" s="6">
        <f t="shared" si="0"/>
        <v>0</v>
      </c>
      <c r="H7" s="6">
        <f t="shared" si="0"/>
        <v>1051</v>
      </c>
      <c r="I7" s="6">
        <f t="shared" si="0"/>
        <v>207</v>
      </c>
      <c r="J7" s="6">
        <f t="shared" si="0"/>
        <v>17.100000000000364</v>
      </c>
      <c r="K7" s="6">
        <f t="shared" si="0"/>
        <v>267</v>
      </c>
      <c r="L7" s="6">
        <f t="shared" si="0"/>
        <v>13</v>
      </c>
      <c r="M7" s="7">
        <f t="shared" si="0"/>
        <v>3699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2987</v>
      </c>
      <c r="C8" s="66">
        <f>C3-C5</f>
        <v>6978</v>
      </c>
      <c r="D8" s="4">
        <f>D7+E7</f>
        <v>2130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36</v>
      </c>
      <c r="C10" s="66">
        <v>57</v>
      </c>
      <c r="D10" s="78">
        <f>B28-D8</f>
        <v>-2130</v>
      </c>
      <c r="E10" s="77"/>
      <c r="F10" s="22"/>
      <c r="G10" s="22"/>
      <c r="H10" s="78">
        <f>(H9+H8)-H7</f>
        <v>-1051</v>
      </c>
      <c r="I10" s="22"/>
      <c r="J10" s="22"/>
      <c r="K10" s="22"/>
      <c r="L10" s="22"/>
      <c r="M10" s="22">
        <f>(M9+M8)-M7</f>
        <v>-3699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5985</v>
      </c>
      <c r="C11" s="67">
        <f>C7+C8</f>
        <v>8259</v>
      </c>
      <c r="D11" s="24">
        <f>C10+B10</f>
        <v>93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4279</v>
      </c>
      <c r="C12" s="144"/>
      <c r="D12" s="145">
        <f>B12+B13</f>
        <v>14244</v>
      </c>
      <c r="E12" s="145"/>
      <c r="I12">
        <f>D12-M11-B6</f>
        <v>14244</v>
      </c>
    </row>
    <row r="13" spans="1:18" ht="15.75" customHeight="1" thickBot="1" x14ac:dyDescent="0.4">
      <c r="A13" s="27" t="s">
        <v>49</v>
      </c>
      <c r="B13" s="144">
        <f>B8+C8</f>
        <v>9965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735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/>
      <c r="C3" s="66">
        <v>4299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O3">
        <f>'13'!C2+'14'!C2+'15'!C2+'16'!C2+'17'!C2+'18'!C2+2240-450</f>
        <v>11742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51655</v>
      </c>
      <c r="E5" s="11">
        <v>153201</v>
      </c>
      <c r="F5" s="12"/>
      <c r="G5" s="13"/>
      <c r="H5" s="10">
        <v>318967</v>
      </c>
      <c r="I5" s="13">
        <v>70644</v>
      </c>
      <c r="J5" s="14">
        <v>9157.4</v>
      </c>
      <c r="K5" s="15">
        <v>143635</v>
      </c>
      <c r="L5" s="10"/>
      <c r="M5" s="16"/>
      <c r="N5" s="139" t="s">
        <v>67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'17'!D5</f>
        <v>51949</v>
      </c>
      <c r="E6" s="11">
        <f>'17'!E5</f>
        <v>153992</v>
      </c>
      <c r="F6" s="12">
        <f>'17'!F5</f>
        <v>0</v>
      </c>
      <c r="G6" s="13">
        <f>'17'!G5</f>
        <v>0</v>
      </c>
      <c r="H6" s="10">
        <f>'17'!H5</f>
        <v>319708</v>
      </c>
      <c r="I6" s="13">
        <f>'17'!I5</f>
        <v>70778</v>
      </c>
      <c r="J6" s="14">
        <f>'17'!J5</f>
        <v>9165</v>
      </c>
      <c r="K6" s="15">
        <f>'17'!K5</f>
        <v>143753</v>
      </c>
      <c r="L6" s="10">
        <f>'17'!L5</f>
        <v>1440</v>
      </c>
      <c r="M6" s="16">
        <f>'17'!M5</f>
        <v>2242258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735</v>
      </c>
      <c r="D7" s="4">
        <f t="shared" ref="D7:M7" si="0">D5-D6</f>
        <v>-294</v>
      </c>
      <c r="E7" s="75">
        <f t="shared" si="0"/>
        <v>-791</v>
      </c>
      <c r="F7" s="6">
        <f t="shared" si="0"/>
        <v>0</v>
      </c>
      <c r="G7" s="6">
        <f t="shared" si="0"/>
        <v>0</v>
      </c>
      <c r="H7" s="6">
        <f t="shared" si="0"/>
        <v>-741</v>
      </c>
      <c r="I7" s="6">
        <f t="shared" si="0"/>
        <v>-134</v>
      </c>
      <c r="J7" s="6">
        <f t="shared" si="0"/>
        <v>-7.6000000000003638</v>
      </c>
      <c r="K7" s="6">
        <f t="shared" si="0"/>
        <v>-118</v>
      </c>
      <c r="L7" s="6">
        <f t="shared" si="0"/>
        <v>-1440</v>
      </c>
      <c r="M7" s="7">
        <f t="shared" si="0"/>
        <v>-2242258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4299</v>
      </c>
      <c r="D8" s="4">
        <f>D7+E7</f>
        <v>-1085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/>
      <c r="C10" s="66">
        <v>44</v>
      </c>
      <c r="D10" s="78">
        <f>B28-D8</f>
        <v>1085</v>
      </c>
      <c r="E10" s="77"/>
      <c r="F10" s="22"/>
      <c r="G10" s="22"/>
      <c r="H10" s="78">
        <f>(H9+H8)-H7</f>
        <v>741</v>
      </c>
      <c r="I10" s="22"/>
      <c r="J10" s="22"/>
      <c r="K10" s="22"/>
      <c r="L10" s="22"/>
      <c r="M10" s="22">
        <f>(M9+M8)-M7</f>
        <v>2242258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5034</v>
      </c>
      <c r="D11" s="24">
        <f>C10+B10</f>
        <v>44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735</v>
      </c>
      <c r="C12" s="144"/>
      <c r="D12" s="145">
        <f>B12+B13</f>
        <v>5034</v>
      </c>
      <c r="E12" s="145"/>
      <c r="I12">
        <f>D12-M11-B6</f>
        <v>5034</v>
      </c>
    </row>
    <row r="13" spans="1:18" ht="15.75" customHeight="1" thickBot="1" x14ac:dyDescent="0.4">
      <c r="A13" s="27" t="s">
        <v>49</v>
      </c>
      <c r="B13" s="144">
        <f>B8+C8</f>
        <v>4299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5447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700</v>
      </c>
      <c r="C3" s="66">
        <v>11842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O3">
        <f>'13'!C2+'14'!C2+'15'!C2+'16'!C2+'17'!C2+'18'!C2+2240-450</f>
        <v>11742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51689</v>
      </c>
      <c r="E5" s="11">
        <v>153449</v>
      </c>
      <c r="F5" s="12"/>
      <c r="G5" s="13"/>
      <c r="H5" s="10">
        <v>319227</v>
      </c>
      <c r="I5" s="13">
        <v>70705</v>
      </c>
      <c r="J5" s="14">
        <v>9162</v>
      </c>
      <c r="K5" s="15">
        <v>143705</v>
      </c>
      <c r="L5" s="10">
        <v>1440</v>
      </c>
      <c r="M5" s="16">
        <v>2242258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'18'!D5</f>
        <v>51655</v>
      </c>
      <c r="E6" s="11">
        <f>'18'!E5</f>
        <v>153201</v>
      </c>
      <c r="F6" s="12">
        <f>'18'!F5</f>
        <v>0</v>
      </c>
      <c r="G6" s="13">
        <f>'18'!G5</f>
        <v>0</v>
      </c>
      <c r="H6" s="10">
        <f>'18'!H5</f>
        <v>318967</v>
      </c>
      <c r="I6" s="13">
        <f>'18'!I5</f>
        <v>70644</v>
      </c>
      <c r="J6" s="14">
        <f>'18'!J5</f>
        <v>9157.4</v>
      </c>
      <c r="K6" s="15">
        <f>'18'!K5</f>
        <v>143635</v>
      </c>
      <c r="L6" s="10">
        <f>'18'!L5</f>
        <v>0</v>
      </c>
      <c r="M6" s="16">
        <f>'18'!M5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5447</v>
      </c>
      <c r="D7" s="4">
        <f t="shared" ref="D7:M7" si="0">D5-D6</f>
        <v>34</v>
      </c>
      <c r="E7" s="75">
        <f t="shared" si="0"/>
        <v>248</v>
      </c>
      <c r="F7" s="6">
        <f t="shared" si="0"/>
        <v>0</v>
      </c>
      <c r="G7" s="6">
        <f t="shared" si="0"/>
        <v>0</v>
      </c>
      <c r="H7" s="6">
        <f t="shared" si="0"/>
        <v>260</v>
      </c>
      <c r="I7" s="6">
        <f t="shared" si="0"/>
        <v>61</v>
      </c>
      <c r="J7" s="6">
        <f t="shared" si="0"/>
        <v>4.6000000000003638</v>
      </c>
      <c r="K7" s="6">
        <f t="shared" si="0"/>
        <v>70</v>
      </c>
      <c r="L7" s="6">
        <f t="shared" si="0"/>
        <v>1440</v>
      </c>
      <c r="M7" s="7">
        <f t="shared" si="0"/>
        <v>2242258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700</v>
      </c>
      <c r="C8" s="66">
        <f>C3-C5</f>
        <v>11842</v>
      </c>
      <c r="D8" s="4">
        <f>D7+E7</f>
        <v>282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3</v>
      </c>
      <c r="C10" s="66">
        <v>59</v>
      </c>
      <c r="D10" s="78">
        <f>B28-D8</f>
        <v>-282</v>
      </c>
      <c r="E10" s="77"/>
      <c r="F10" s="22"/>
      <c r="G10" s="22"/>
      <c r="H10" s="78">
        <f>(H9+H8)-H7</f>
        <v>-260</v>
      </c>
      <c r="I10" s="22"/>
      <c r="J10" s="22"/>
      <c r="K10" s="22"/>
      <c r="L10" s="22"/>
      <c r="M10" s="22">
        <f>(M9+M8)-M7</f>
        <v>-2242258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700</v>
      </c>
      <c r="C11" s="67">
        <f>C7+C8</f>
        <v>17289</v>
      </c>
      <c r="D11" s="24">
        <f>C10+B10</f>
        <v>62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5447</v>
      </c>
      <c r="C12" s="144"/>
      <c r="D12" s="145">
        <f>B12+B13</f>
        <v>17989</v>
      </c>
      <c r="E12" s="145"/>
      <c r="I12">
        <f>D12-M11-B6</f>
        <v>17989</v>
      </c>
    </row>
    <row r="13" spans="1:18" ht="15.75" customHeight="1" thickBot="1" x14ac:dyDescent="0.4">
      <c r="A13" s="27" t="s">
        <v>49</v>
      </c>
      <c r="B13" s="144">
        <f>B8+C8</f>
        <v>12542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2339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78</v>
      </c>
      <c r="C3" s="66">
        <v>7505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O3">
        <f>'13'!C2+'14'!C2+'15'!C2+'16'!C2+'17'!C2+'18'!C2+2240-450</f>
        <v>11742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51512</v>
      </c>
      <c r="E5" s="11">
        <v>152868</v>
      </c>
      <c r="F5" s="12"/>
      <c r="G5" s="13"/>
      <c r="H5" s="10">
        <v>318800</v>
      </c>
      <c r="I5" s="13">
        <v>70622</v>
      </c>
      <c r="J5" s="14"/>
      <c r="K5" s="15"/>
      <c r="L5" s="10">
        <v>1433</v>
      </c>
      <c r="M5" s="16">
        <v>2239940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'19'!D5</f>
        <v>51689</v>
      </c>
      <c r="E6" s="11">
        <f>'19'!E5</f>
        <v>153449</v>
      </c>
      <c r="F6" s="12">
        <f>'19'!F5</f>
        <v>0</v>
      </c>
      <c r="G6" s="13">
        <f>'19'!G5</f>
        <v>0</v>
      </c>
      <c r="H6" s="10">
        <f>'19'!H5</f>
        <v>319227</v>
      </c>
      <c r="I6" s="13">
        <f>'19'!I5</f>
        <v>70705</v>
      </c>
      <c r="J6" s="14">
        <f>'19'!J5</f>
        <v>9162</v>
      </c>
      <c r="K6" s="15">
        <f>'19'!K5</f>
        <v>143705</v>
      </c>
      <c r="L6" s="10">
        <f>'19'!L5</f>
        <v>1440</v>
      </c>
      <c r="M6" s="16">
        <f>'19'!M5</f>
        <v>2242258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2339</v>
      </c>
      <c r="D7" s="4">
        <f t="shared" ref="D7:M7" si="0">D5-D6</f>
        <v>-177</v>
      </c>
      <c r="E7" s="75">
        <f t="shared" si="0"/>
        <v>-581</v>
      </c>
      <c r="F7" s="6">
        <f t="shared" si="0"/>
        <v>0</v>
      </c>
      <c r="G7" s="6">
        <f t="shared" si="0"/>
        <v>0</v>
      </c>
      <c r="H7" s="6">
        <f t="shared" si="0"/>
        <v>-427</v>
      </c>
      <c r="I7" s="6">
        <f t="shared" si="0"/>
        <v>-83</v>
      </c>
      <c r="J7" s="6">
        <f t="shared" si="0"/>
        <v>-9162</v>
      </c>
      <c r="K7" s="6">
        <f t="shared" si="0"/>
        <v>-143705</v>
      </c>
      <c r="L7" s="6">
        <f t="shared" si="0"/>
        <v>-7</v>
      </c>
      <c r="M7" s="7">
        <f t="shared" si="0"/>
        <v>-2318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78</v>
      </c>
      <c r="C8" s="66">
        <f>C3-C5</f>
        <v>7505</v>
      </c>
      <c r="D8" s="4">
        <f>D7+E7</f>
        <v>-758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1</v>
      </c>
      <c r="C10" s="66">
        <v>67</v>
      </c>
      <c r="D10" s="78">
        <f>B28-D8</f>
        <v>758</v>
      </c>
      <c r="E10" s="77"/>
      <c r="F10" s="22"/>
      <c r="G10" s="22"/>
      <c r="H10" s="78">
        <f>(H9+H8)-H7</f>
        <v>427</v>
      </c>
      <c r="I10" s="22"/>
      <c r="J10" s="22"/>
      <c r="K10" s="22"/>
      <c r="L10" s="22"/>
      <c r="M10" s="22">
        <f>(M9+M8)-M7</f>
        <v>2318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78</v>
      </c>
      <c r="C11" s="67">
        <f>C7+C8</f>
        <v>9844</v>
      </c>
      <c r="D11" s="24">
        <f>C10+B10</f>
        <v>68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2339</v>
      </c>
      <c r="C12" s="144"/>
      <c r="D12" s="145">
        <f>B12+B13</f>
        <v>9922</v>
      </c>
      <c r="E12" s="145"/>
      <c r="I12">
        <f>D12-M11-B6</f>
        <v>9922</v>
      </c>
    </row>
    <row r="13" spans="1:18" ht="15.75" customHeight="1" thickBot="1" x14ac:dyDescent="0.4">
      <c r="A13" s="27" t="s">
        <v>49</v>
      </c>
      <c r="B13" s="144">
        <f>B8+C8</f>
        <v>7583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2682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12080</v>
      </c>
      <c r="C3" s="66">
        <v>942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O3">
        <f>'13'!C2+'14'!C2+'15'!C2+'16'!C2+'17'!C2+'18'!C2+2240-450</f>
        <v>11742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52469</v>
      </c>
      <c r="E5" s="11">
        <v>154647</v>
      </c>
      <c r="F5" s="12"/>
      <c r="G5" s="13"/>
      <c r="H5" s="10">
        <v>319851</v>
      </c>
      <c r="I5" s="13">
        <v>70932</v>
      </c>
      <c r="J5" s="14">
        <v>9166.2999999999993</v>
      </c>
      <c r="K5" s="15">
        <v>143774</v>
      </c>
      <c r="L5" s="10">
        <v>1444</v>
      </c>
      <c r="M5" s="16">
        <v>2243189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'20'!D5</f>
        <v>51512</v>
      </c>
      <c r="E6" s="11">
        <f>'20'!E5</f>
        <v>152868</v>
      </c>
      <c r="F6" s="12">
        <f>'20'!F5</f>
        <v>0</v>
      </c>
      <c r="G6" s="13">
        <f>'19'!G5</f>
        <v>0</v>
      </c>
      <c r="H6" s="10">
        <f>'20'!H5</f>
        <v>318800</v>
      </c>
      <c r="I6" s="13">
        <f>'20'!I5</f>
        <v>70622</v>
      </c>
      <c r="J6" s="14">
        <f>'20'!J5</f>
        <v>0</v>
      </c>
      <c r="K6" s="15">
        <f>'20'!K5</f>
        <v>0</v>
      </c>
      <c r="L6" s="10">
        <f>'20'!L5</f>
        <v>1433</v>
      </c>
      <c r="M6" s="16">
        <f>'20'!M5</f>
        <v>2239940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2682</v>
      </c>
      <c r="D7" s="4">
        <f t="shared" ref="D7:M7" si="0">D5-D6</f>
        <v>957</v>
      </c>
      <c r="E7" s="75">
        <f t="shared" si="0"/>
        <v>1779</v>
      </c>
      <c r="F7" s="6">
        <f t="shared" si="0"/>
        <v>0</v>
      </c>
      <c r="G7" s="6">
        <f t="shared" si="0"/>
        <v>0</v>
      </c>
      <c r="H7" s="6">
        <f t="shared" si="0"/>
        <v>1051</v>
      </c>
      <c r="I7" s="6">
        <f t="shared" si="0"/>
        <v>310</v>
      </c>
      <c r="J7" s="6">
        <f t="shared" si="0"/>
        <v>9166.2999999999993</v>
      </c>
      <c r="K7" s="6">
        <f t="shared" si="0"/>
        <v>143774</v>
      </c>
      <c r="L7" s="6">
        <f t="shared" si="0"/>
        <v>11</v>
      </c>
      <c r="M7" s="7">
        <f t="shared" si="0"/>
        <v>3249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12080</v>
      </c>
      <c r="C8" s="66">
        <f>C3-C5</f>
        <v>942</v>
      </c>
      <c r="D8" s="4">
        <f>D7+E7</f>
        <v>2736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79</v>
      </c>
      <c r="C10" s="66">
        <v>36</v>
      </c>
      <c r="D10" s="78">
        <f>B28-D8</f>
        <v>-2736</v>
      </c>
      <c r="E10" s="77"/>
      <c r="F10" s="22"/>
      <c r="G10" s="22"/>
      <c r="H10" s="78">
        <f>(H9+H8)-H7</f>
        <v>-1051</v>
      </c>
      <c r="I10" s="22"/>
      <c r="J10" s="22"/>
      <c r="K10" s="22"/>
      <c r="L10" s="22"/>
      <c r="M10" s="22">
        <f>(M9+M8)-M7</f>
        <v>-3249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12080</v>
      </c>
      <c r="C11" s="67">
        <f>C7+C8</f>
        <v>3624</v>
      </c>
      <c r="D11" s="24">
        <f>C10+B10</f>
        <v>115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2682</v>
      </c>
      <c r="C12" s="144"/>
      <c r="D12" s="145">
        <f>B12+B13</f>
        <v>15704</v>
      </c>
      <c r="E12" s="145"/>
      <c r="I12">
        <f>D12-M11-B6</f>
        <v>15704</v>
      </c>
    </row>
    <row r="13" spans="1:18" ht="15.75" customHeight="1" thickBot="1" x14ac:dyDescent="0.4">
      <c r="A13" s="27" t="s">
        <v>49</v>
      </c>
      <c r="B13" s="144">
        <f>B8+C8</f>
        <v>13022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1950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820.6</v>
      </c>
      <c r="C3" s="66">
        <v>11005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O3">
        <f>'13'!C2+'14'!C2+'15'!C2+'16'!C2+'17'!C2+'18'!C2+2240-450</f>
        <v>11742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52644</v>
      </c>
      <c r="E5" s="11">
        <v>154955</v>
      </c>
      <c r="F5" s="12"/>
      <c r="G5" s="13"/>
      <c r="H5" s="10">
        <v>320072</v>
      </c>
      <c r="I5" s="13">
        <v>70977</v>
      </c>
      <c r="J5" s="14">
        <v>9168.5</v>
      </c>
      <c r="K5" s="15">
        <v>143800</v>
      </c>
      <c r="L5" s="10">
        <v>1448</v>
      </c>
      <c r="M5" s="16">
        <v>2244000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'21'!D5</f>
        <v>52469</v>
      </c>
      <c r="E6" s="11">
        <f>'21'!E5</f>
        <v>154647</v>
      </c>
      <c r="F6" s="12">
        <f>'21'!F5</f>
        <v>0</v>
      </c>
      <c r="G6" s="13">
        <f>'21'!G5</f>
        <v>0</v>
      </c>
      <c r="H6" s="10">
        <f>'21'!H5</f>
        <v>319851</v>
      </c>
      <c r="I6" s="13">
        <f>'21'!I5</f>
        <v>70932</v>
      </c>
      <c r="J6" s="14">
        <f>'21'!J5</f>
        <v>9166.2999999999993</v>
      </c>
      <c r="K6" s="15">
        <f>'21'!K5</f>
        <v>143774</v>
      </c>
      <c r="L6" s="10">
        <f>'21'!L5</f>
        <v>1444</v>
      </c>
      <c r="M6" s="16">
        <f>'21'!M5</f>
        <v>2243189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1950</v>
      </c>
      <c r="D7" s="4">
        <f t="shared" ref="D7:M7" si="0">D5-D6</f>
        <v>175</v>
      </c>
      <c r="E7" s="75">
        <f t="shared" si="0"/>
        <v>308</v>
      </c>
      <c r="F7" s="6">
        <f t="shared" si="0"/>
        <v>0</v>
      </c>
      <c r="G7" s="6">
        <f t="shared" si="0"/>
        <v>0</v>
      </c>
      <c r="H7" s="6">
        <f t="shared" si="0"/>
        <v>221</v>
      </c>
      <c r="I7" s="6">
        <f t="shared" si="0"/>
        <v>45</v>
      </c>
      <c r="J7" s="6">
        <f t="shared" si="0"/>
        <v>2.2000000000007276</v>
      </c>
      <c r="K7" s="6">
        <f t="shared" si="0"/>
        <v>26</v>
      </c>
      <c r="L7" s="6">
        <f t="shared" si="0"/>
        <v>4</v>
      </c>
      <c r="M7" s="7">
        <f t="shared" si="0"/>
        <v>811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820.6</v>
      </c>
      <c r="C8" s="66">
        <f>C3-C5</f>
        <v>11005</v>
      </c>
      <c r="D8" s="4">
        <f>D7+E7</f>
        <v>483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2</v>
      </c>
      <c r="C10" s="66">
        <v>89</v>
      </c>
      <c r="D10" s="78">
        <f>B28-D8</f>
        <v>-483</v>
      </c>
      <c r="E10" s="77"/>
      <c r="F10" s="22"/>
      <c r="G10" s="22"/>
      <c r="H10" s="78">
        <f>(H9+H8)-H7</f>
        <v>-221</v>
      </c>
      <c r="I10" s="22"/>
      <c r="J10" s="22"/>
      <c r="K10" s="22"/>
      <c r="L10" s="22"/>
      <c r="M10" s="22">
        <f>(M9+M8)-M7</f>
        <v>-811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820.6</v>
      </c>
      <c r="C11" s="67">
        <f>C7+C8</f>
        <v>12955</v>
      </c>
      <c r="D11" s="24">
        <f>C10+B10</f>
        <v>91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1950</v>
      </c>
      <c r="C12" s="144"/>
      <c r="D12" s="145">
        <f>B12+B13</f>
        <v>13775.6</v>
      </c>
      <c r="E12" s="145"/>
      <c r="I12">
        <f>D12-M11-B6</f>
        <v>13775.6</v>
      </c>
    </row>
    <row r="13" spans="1:18" ht="15.75" customHeight="1" thickBot="1" x14ac:dyDescent="0.4">
      <c r="A13" s="27" t="s">
        <v>49</v>
      </c>
      <c r="B13" s="144">
        <f>B8+C8</f>
        <v>11825.6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2789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363</v>
      </c>
      <c r="C3" s="66">
        <v>11256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N3" t="s">
        <v>53</v>
      </c>
      <c r="O3">
        <f>'20'!C2+'21'!C2+'22'!C2+'23'!C2</f>
        <v>9760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52790</v>
      </c>
      <c r="E5" s="11">
        <v>155432</v>
      </c>
      <c r="F5" s="12"/>
      <c r="G5" s="13"/>
      <c r="H5" s="10">
        <v>320222</v>
      </c>
      <c r="I5" s="13">
        <v>71119</v>
      </c>
      <c r="J5" s="14">
        <v>9174.4</v>
      </c>
      <c r="K5" s="15">
        <v>143891</v>
      </c>
      <c r="L5" s="10">
        <v>1451</v>
      </c>
      <c r="M5" s="16">
        <v>2244424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'22'!D5</f>
        <v>52644</v>
      </c>
      <c r="E6" s="11">
        <f>'22'!E5</f>
        <v>154955</v>
      </c>
      <c r="F6" s="12">
        <f>'22'!F5</f>
        <v>0</v>
      </c>
      <c r="G6" s="13">
        <f>'22'!G5</f>
        <v>0</v>
      </c>
      <c r="H6" s="10">
        <f>'22'!H5</f>
        <v>320072</v>
      </c>
      <c r="I6" s="13">
        <f>'22'!I5</f>
        <v>70977</v>
      </c>
      <c r="J6" s="14">
        <f>'22'!J5</f>
        <v>9168.5</v>
      </c>
      <c r="K6" s="15">
        <f>'22'!K5</f>
        <v>143800</v>
      </c>
      <c r="L6" s="10">
        <f>'22'!L5</f>
        <v>1448</v>
      </c>
      <c r="M6" s="16">
        <f>'22'!M5</f>
        <v>2244000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2789</v>
      </c>
      <c r="D7" s="4">
        <f t="shared" ref="D7:M7" si="0">D5-D6</f>
        <v>146</v>
      </c>
      <c r="E7" s="75">
        <f t="shared" si="0"/>
        <v>477</v>
      </c>
      <c r="F7" s="6">
        <f t="shared" si="0"/>
        <v>0</v>
      </c>
      <c r="G7" s="6">
        <f t="shared" si="0"/>
        <v>0</v>
      </c>
      <c r="H7" s="6">
        <f t="shared" si="0"/>
        <v>150</v>
      </c>
      <c r="I7" s="6">
        <f t="shared" si="0"/>
        <v>142</v>
      </c>
      <c r="J7" s="6">
        <f t="shared" si="0"/>
        <v>5.8999999999996362</v>
      </c>
      <c r="K7" s="6">
        <f t="shared" si="0"/>
        <v>91</v>
      </c>
      <c r="L7" s="6">
        <f t="shared" si="0"/>
        <v>3</v>
      </c>
      <c r="M7" s="7">
        <f t="shared" si="0"/>
        <v>424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363</v>
      </c>
      <c r="C8" s="66">
        <f>C3-C5</f>
        <v>11256</v>
      </c>
      <c r="D8" s="4">
        <f>D7+E7</f>
        <v>623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1</v>
      </c>
      <c r="C10" s="66">
        <v>83</v>
      </c>
      <c r="D10" s="78">
        <f>B28-D8</f>
        <v>-623</v>
      </c>
      <c r="E10" s="77"/>
      <c r="F10" s="22"/>
      <c r="G10" s="22"/>
      <c r="H10" s="78">
        <f>(H9+H8)-H7</f>
        <v>-150</v>
      </c>
      <c r="I10" s="22"/>
      <c r="J10" s="22"/>
      <c r="K10" s="22"/>
      <c r="L10" s="22"/>
      <c r="M10" s="22">
        <f>(M9+M8)-M7</f>
        <v>-424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363</v>
      </c>
      <c r="C11" s="67">
        <f>C7+C8</f>
        <v>14045</v>
      </c>
      <c r="D11" s="24">
        <f>C10+B10</f>
        <v>84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2789</v>
      </c>
      <c r="C12" s="144"/>
      <c r="D12" s="145">
        <f>B12+B13</f>
        <v>14408</v>
      </c>
      <c r="E12" s="145"/>
      <c r="I12">
        <f>D12-M11-B6</f>
        <v>14408</v>
      </c>
    </row>
    <row r="13" spans="1:18" ht="15.75" customHeight="1" thickBot="1" x14ac:dyDescent="0.4">
      <c r="A13" s="27" t="s">
        <v>49</v>
      </c>
      <c r="B13" s="144">
        <f>B8+C8</f>
        <v>11619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f>2587+875</f>
        <v>3462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2873</v>
      </c>
      <c r="C3" s="66">
        <f>3961+948</f>
        <v>4909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N3" t="s">
        <v>53</v>
      </c>
      <c r="O3">
        <f>'20'!C2+'21'!C2+'22'!C2+'23'!C2</f>
        <v>9760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'23'!D5</f>
        <v>52790</v>
      </c>
      <c r="E6" s="11">
        <f>'23'!E5</f>
        <v>155432</v>
      </c>
      <c r="F6" s="12">
        <f>'23'!F5</f>
        <v>0</v>
      </c>
      <c r="G6" s="13">
        <f>'23'!G5</f>
        <v>0</v>
      </c>
      <c r="H6" s="10">
        <f>'23'!H5</f>
        <v>320222</v>
      </c>
      <c r="I6" s="13">
        <f>'23'!I5</f>
        <v>71119</v>
      </c>
      <c r="J6" s="14">
        <f>'23'!J5</f>
        <v>9174.4</v>
      </c>
      <c r="K6" s="15">
        <f>'23'!K5</f>
        <v>143891</v>
      </c>
      <c r="L6" s="10">
        <f>'23'!L5</f>
        <v>1451</v>
      </c>
      <c r="M6" s="16">
        <f>'23'!M5</f>
        <v>2244424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3462</v>
      </c>
      <c r="D7" s="4">
        <f t="shared" ref="D7:M7" si="0">D5-D6</f>
        <v>-52790</v>
      </c>
      <c r="E7" s="75">
        <f t="shared" si="0"/>
        <v>-155432</v>
      </c>
      <c r="F7" s="6">
        <f t="shared" si="0"/>
        <v>0</v>
      </c>
      <c r="G7" s="6">
        <f t="shared" si="0"/>
        <v>0</v>
      </c>
      <c r="H7" s="6">
        <f t="shared" si="0"/>
        <v>-320222</v>
      </c>
      <c r="I7" s="6">
        <f t="shared" si="0"/>
        <v>-71119</v>
      </c>
      <c r="J7" s="6">
        <f t="shared" si="0"/>
        <v>-9174.4</v>
      </c>
      <c r="K7" s="6">
        <f t="shared" si="0"/>
        <v>-143891</v>
      </c>
      <c r="L7" s="6">
        <f t="shared" si="0"/>
        <v>-1451</v>
      </c>
      <c r="M7" s="7">
        <f t="shared" si="0"/>
        <v>-2244424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2873</v>
      </c>
      <c r="C8" s="66">
        <f>C3-C5</f>
        <v>4909</v>
      </c>
      <c r="D8" s="4">
        <f>D7+E7</f>
        <v>-208222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18</v>
      </c>
      <c r="C10" s="66">
        <f>39+13</f>
        <v>52</v>
      </c>
      <c r="D10" s="78">
        <f>B28-D8</f>
        <v>208222</v>
      </c>
      <c r="E10" s="77"/>
      <c r="F10" s="22"/>
      <c r="G10" s="22"/>
      <c r="H10" s="78">
        <f>(H9+H8)-H7</f>
        <v>320222</v>
      </c>
      <c r="I10" s="22"/>
      <c r="J10" s="22"/>
      <c r="K10" s="22"/>
      <c r="L10" s="22"/>
      <c r="M10" s="22">
        <f>(M9+M8)-M7</f>
        <v>2244424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2873</v>
      </c>
      <c r="C11" s="67">
        <f>C7+C8</f>
        <v>8371</v>
      </c>
      <c r="D11" s="24">
        <f>C10+B10</f>
        <v>70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3462</v>
      </c>
      <c r="C12" s="144"/>
      <c r="D12" s="145">
        <f>B12+B13</f>
        <v>11244</v>
      </c>
      <c r="E12" s="145"/>
      <c r="I12">
        <f>D12-M11-B6</f>
        <v>11244</v>
      </c>
    </row>
    <row r="13" spans="1:18" ht="15.75" customHeight="1" thickBot="1" x14ac:dyDescent="0.4">
      <c r="A13" s="27" t="s">
        <v>49</v>
      </c>
      <c r="B13" s="144">
        <f>B8+C8</f>
        <v>7782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C2-3433</f>
        <v>1948</v>
      </c>
    </row>
    <row r="2" spans="1:18" ht="15.75" customHeight="1" thickBot="1" x14ac:dyDescent="0.4">
      <c r="A2" s="1" t="s">
        <v>0</v>
      </c>
      <c r="B2" s="68"/>
      <c r="C2" s="65">
        <v>5381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/>
      <c r="C3" s="66">
        <v>17287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N3" t="s">
        <v>53</v>
      </c>
      <c r="O3">
        <f>'20'!C2+'21'!C2+'22'!C2+'23'!C2</f>
        <v>9760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52981</v>
      </c>
      <c r="E5" s="11">
        <v>155754</v>
      </c>
      <c r="F5" s="12"/>
      <c r="G5" s="13"/>
      <c r="H5" s="10">
        <v>320838</v>
      </c>
      <c r="I5" s="13">
        <v>71158</v>
      </c>
      <c r="J5" s="14">
        <v>9182.2000000000007</v>
      </c>
      <c r="K5" s="15">
        <v>144016</v>
      </c>
      <c r="L5" s="10">
        <v>1456</v>
      </c>
      <c r="M5" s="16">
        <v>2245182</v>
      </c>
      <c r="N5" s="139" t="s">
        <v>25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'24'!D5</f>
        <v>0</v>
      </c>
      <c r="E6" s="11">
        <f>'24'!E5</f>
        <v>0</v>
      </c>
      <c r="F6" s="12">
        <f>'24'!F5</f>
        <v>0</v>
      </c>
      <c r="G6" s="13">
        <f>'24'!G5</f>
        <v>0</v>
      </c>
      <c r="H6" s="10">
        <f>'24'!H5</f>
        <v>0</v>
      </c>
      <c r="I6" s="13">
        <f>'24'!I5</f>
        <v>0</v>
      </c>
      <c r="J6" s="14">
        <f>'24'!J5</f>
        <v>0</v>
      </c>
      <c r="K6" s="15">
        <f>'24'!K5</f>
        <v>0</v>
      </c>
      <c r="L6" s="10">
        <f>'24'!L5</f>
        <v>0</v>
      </c>
      <c r="M6" s="16">
        <f>'24'!M5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5381</v>
      </c>
      <c r="D7" s="4">
        <f t="shared" ref="D7:M7" si="0">D5-D6</f>
        <v>52981</v>
      </c>
      <c r="E7" s="75">
        <f t="shared" si="0"/>
        <v>155754</v>
      </c>
      <c r="F7" s="6">
        <f t="shared" si="0"/>
        <v>0</v>
      </c>
      <c r="G7" s="6">
        <f t="shared" si="0"/>
        <v>0</v>
      </c>
      <c r="H7" s="6">
        <f t="shared" si="0"/>
        <v>320838</v>
      </c>
      <c r="I7" s="6">
        <f t="shared" si="0"/>
        <v>71158</v>
      </c>
      <c r="J7" s="6">
        <f t="shared" si="0"/>
        <v>9182.2000000000007</v>
      </c>
      <c r="K7" s="6">
        <f t="shared" si="0"/>
        <v>144016</v>
      </c>
      <c r="L7" s="6">
        <f t="shared" si="0"/>
        <v>1456</v>
      </c>
      <c r="M7" s="7">
        <f t="shared" si="0"/>
        <v>2245182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17287</v>
      </c>
      <c r="D8" s="4">
        <f>D7+E7</f>
        <v>208735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0</v>
      </c>
      <c r="C10" s="66">
        <v>33</v>
      </c>
      <c r="D10" s="78">
        <f>B28-D8</f>
        <v>-208735</v>
      </c>
      <c r="E10" s="77"/>
      <c r="F10" s="22"/>
      <c r="G10" s="22"/>
      <c r="H10" s="78">
        <f>(H9+H8)-H7</f>
        <v>-320838</v>
      </c>
      <c r="I10" s="22"/>
      <c r="J10" s="22"/>
      <c r="K10" s="22"/>
      <c r="L10" s="22"/>
      <c r="M10" s="22">
        <f>(M9+M8)-M7</f>
        <v>-2245182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22668</v>
      </c>
      <c r="D11" s="24">
        <f>C10+B10</f>
        <v>33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5381</v>
      </c>
      <c r="C12" s="144"/>
      <c r="D12" s="145">
        <f>B12+B13</f>
        <v>22668</v>
      </c>
      <c r="E12" s="145"/>
      <c r="I12">
        <f>D12-M11-B6</f>
        <v>22668</v>
      </c>
    </row>
    <row r="13" spans="1:18" ht="15.75" customHeight="1" thickBot="1" x14ac:dyDescent="0.4">
      <c r="A13" s="27" t="s">
        <v>49</v>
      </c>
      <c r="B13" s="144">
        <f>B8+C8</f>
        <v>17287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2394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3607</v>
      </c>
      <c r="C3" s="66">
        <v>3068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N3" t="s">
        <v>53</v>
      </c>
      <c r="O3">
        <f>'20'!C2+'21'!C2+'22'!C2+'23'!C2</f>
        <v>9760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53034</v>
      </c>
      <c r="E5" s="11">
        <v>155943</v>
      </c>
      <c r="F5" s="12"/>
      <c r="G5" s="13"/>
      <c r="H5" s="10">
        <v>321038</v>
      </c>
      <c r="I5" s="13">
        <v>71182</v>
      </c>
      <c r="J5" s="14">
        <v>9183.1</v>
      </c>
      <c r="K5" s="15">
        <v>144028</v>
      </c>
      <c r="L5" s="10">
        <v>1459</v>
      </c>
      <c r="M5" s="16">
        <v>2246281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'25'!D5</f>
        <v>52981</v>
      </c>
      <c r="E6" s="11">
        <f>'25'!E5</f>
        <v>155754</v>
      </c>
      <c r="F6" s="12">
        <f>'25'!F5</f>
        <v>0</v>
      </c>
      <c r="G6" s="13">
        <f>'25'!G5</f>
        <v>0</v>
      </c>
      <c r="H6" s="10">
        <f>'25'!H5</f>
        <v>320838</v>
      </c>
      <c r="I6" s="13">
        <f>'25'!I5</f>
        <v>71158</v>
      </c>
      <c r="J6" s="14">
        <f>'25'!J5</f>
        <v>9182.2000000000007</v>
      </c>
      <c r="K6" s="15">
        <f>'25'!K5</f>
        <v>144016</v>
      </c>
      <c r="L6" s="10">
        <f>'25'!L5</f>
        <v>1456</v>
      </c>
      <c r="M6" s="16">
        <f>'25'!M5</f>
        <v>2245182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2394</v>
      </c>
      <c r="D7" s="4">
        <f t="shared" ref="D7:M7" si="0">D5-D6</f>
        <v>53</v>
      </c>
      <c r="E7" s="75">
        <f t="shared" si="0"/>
        <v>189</v>
      </c>
      <c r="F7" s="6">
        <f t="shared" si="0"/>
        <v>0</v>
      </c>
      <c r="G7" s="6">
        <f t="shared" si="0"/>
        <v>0</v>
      </c>
      <c r="H7" s="6">
        <f t="shared" si="0"/>
        <v>200</v>
      </c>
      <c r="I7" s="6">
        <f t="shared" si="0"/>
        <v>24</v>
      </c>
      <c r="J7" s="6">
        <f t="shared" si="0"/>
        <v>0.8999999999996362</v>
      </c>
      <c r="K7" s="6">
        <f t="shared" si="0"/>
        <v>12</v>
      </c>
      <c r="L7" s="6">
        <f t="shared" si="0"/>
        <v>3</v>
      </c>
      <c r="M7" s="7">
        <f t="shared" si="0"/>
        <v>1099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3607</v>
      </c>
      <c r="C8" s="66">
        <f>C3-C5</f>
        <v>3068</v>
      </c>
      <c r="D8" s="4">
        <f>D7+E7</f>
        <v>242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19</v>
      </c>
      <c r="C10" s="66">
        <v>22</v>
      </c>
      <c r="D10" s="78">
        <f>B28-D8</f>
        <v>-242</v>
      </c>
      <c r="E10" s="77"/>
      <c r="F10" s="22"/>
      <c r="G10" s="22"/>
      <c r="H10" s="78">
        <f>(H9+H8)-H7</f>
        <v>-200</v>
      </c>
      <c r="I10" s="22"/>
      <c r="J10" s="22"/>
      <c r="K10" s="22"/>
      <c r="L10" s="22"/>
      <c r="M10" s="22">
        <f>(M9+M8)-M7</f>
        <v>-1099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3607</v>
      </c>
      <c r="C11" s="67">
        <f>C7+C8</f>
        <v>5462</v>
      </c>
      <c r="D11" s="24">
        <f>C10+B10</f>
        <v>41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2394</v>
      </c>
      <c r="C12" s="144"/>
      <c r="D12" s="145">
        <f>B12+B13</f>
        <v>9069</v>
      </c>
      <c r="E12" s="145"/>
      <c r="I12">
        <f>D12-M11-B6</f>
        <v>9069</v>
      </c>
    </row>
    <row r="13" spans="1:18" ht="15.75" customHeight="1" thickBot="1" x14ac:dyDescent="0.4">
      <c r="A13" s="27" t="s">
        <v>49</v>
      </c>
      <c r="B13" s="144">
        <f>B8+C8</f>
        <v>6675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zoomScale="145" zoomScaleNormal="145" workbookViewId="0">
      <selection sqref="A1:XFD1048576"/>
    </sheetView>
  </sheetViews>
  <sheetFormatPr defaultRowHeight="14.4" x14ac:dyDescent="0.3"/>
  <cols>
    <col min="1" max="1" width="28.21875" customWidth="1"/>
    <col min="2" max="2" width="13.77734375" style="80" customWidth="1"/>
    <col min="3" max="3" width="13.77734375" customWidth="1"/>
  </cols>
  <sheetData>
    <row r="2" spans="1:6" x14ac:dyDescent="0.3">
      <c r="C2" s="116"/>
    </row>
    <row r="3" spans="1:6" x14ac:dyDescent="0.3">
      <c r="C3" s="117"/>
    </row>
    <row r="4" spans="1:6" x14ac:dyDescent="0.3">
      <c r="F4" s="61"/>
    </row>
    <row r="5" spans="1:6" x14ac:dyDescent="0.3">
      <c r="C5" s="63"/>
      <c r="D5" s="63"/>
    </row>
    <row r="6" spans="1:6" x14ac:dyDescent="0.3">
      <c r="A6" s="62"/>
      <c r="D6" s="63"/>
    </row>
    <row r="7" spans="1:6" x14ac:dyDescent="0.3">
      <c r="C7" s="80"/>
      <c r="D7" s="108"/>
    </row>
    <row r="13" spans="1:6" ht="14.55" customHeight="1" x14ac:dyDescent="0.3"/>
  </sheetData>
  <mergeCells count="1">
    <mergeCell ref="C2:C3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J6" workbookViewId="0">
      <selection activeCell="U24" sqref="U2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-1775</v>
      </c>
    </row>
    <row r="2" spans="1:18" ht="15.75" customHeight="1" thickBot="1" x14ac:dyDescent="0.4">
      <c r="A2" s="1" t="s">
        <v>0</v>
      </c>
      <c r="B2" s="68">
        <v>225</v>
      </c>
      <c r="C2" s="65">
        <v>2325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816</v>
      </c>
      <c r="C3" s="66">
        <v>17011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N3" t="s">
        <v>53</v>
      </c>
      <c r="O3">
        <f>'20'!C2+'21'!C2+'22'!C2+'23'!C2</f>
        <v>9760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225</v>
      </c>
    </row>
    <row r="5" spans="1:18" ht="15.75" customHeight="1" x14ac:dyDescent="0.35">
      <c r="A5" s="1" t="s">
        <v>13</v>
      </c>
      <c r="B5" s="69"/>
      <c r="C5" s="66"/>
      <c r="D5" s="10">
        <v>18090</v>
      </c>
      <c r="E5" s="11">
        <v>94368</v>
      </c>
      <c r="F5" s="12"/>
      <c r="G5" s="13"/>
      <c r="H5" s="10">
        <v>321458</v>
      </c>
      <c r="I5" s="13">
        <v>71244</v>
      </c>
      <c r="J5" s="14">
        <v>9196.7000000000007</v>
      </c>
      <c r="K5" s="15">
        <v>144245</v>
      </c>
      <c r="L5" s="10">
        <v>1464</v>
      </c>
      <c r="M5" s="16">
        <v>2248028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'26'!D5</f>
        <v>53034</v>
      </c>
      <c r="E6" s="11">
        <f>'26'!E5</f>
        <v>155943</v>
      </c>
      <c r="F6" s="12">
        <f>'26'!F5</f>
        <v>0</v>
      </c>
      <c r="G6" s="13">
        <f>'26'!G5</f>
        <v>0</v>
      </c>
      <c r="H6" s="10">
        <f>'26'!H5</f>
        <v>321038</v>
      </c>
      <c r="I6" s="13">
        <f>'26'!I5</f>
        <v>71182</v>
      </c>
      <c r="J6" s="14">
        <f>'26'!J5</f>
        <v>9183.1</v>
      </c>
      <c r="K6" s="15">
        <f>'26'!K5</f>
        <v>144028</v>
      </c>
      <c r="L6" s="10">
        <f>'26'!L5</f>
        <v>1459</v>
      </c>
      <c r="M6" s="16" t="s">
        <v>73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225</v>
      </c>
      <c r="C7" s="74">
        <f>C2-C4</f>
        <v>2325</v>
      </c>
      <c r="D7" s="4">
        <f t="shared" ref="D7:M7" si="0">D5-D6</f>
        <v>-34944</v>
      </c>
      <c r="E7" s="75">
        <f t="shared" si="0"/>
        <v>-61575</v>
      </c>
      <c r="F7" s="6">
        <f t="shared" si="0"/>
        <v>0</v>
      </c>
      <c r="G7" s="6">
        <f t="shared" si="0"/>
        <v>0</v>
      </c>
      <c r="H7" s="6">
        <f t="shared" si="0"/>
        <v>420</v>
      </c>
      <c r="I7" s="6">
        <f t="shared" si="0"/>
        <v>62</v>
      </c>
      <c r="J7" s="6">
        <f t="shared" si="0"/>
        <v>13.600000000000364</v>
      </c>
      <c r="K7" s="6">
        <f t="shared" si="0"/>
        <v>217</v>
      </c>
      <c r="L7" s="6">
        <f t="shared" si="0"/>
        <v>5</v>
      </c>
      <c r="M7" s="7" t="e">
        <f t="shared" si="0"/>
        <v>#VALUE!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816</v>
      </c>
      <c r="C8" s="66">
        <f>C3-C5</f>
        <v>17011</v>
      </c>
      <c r="D8" s="4">
        <f>D7+E7</f>
        <v>-96519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6</v>
      </c>
      <c r="C10" s="66">
        <v>84</v>
      </c>
      <c r="D10" s="78">
        <f>B28-D8</f>
        <v>96519</v>
      </c>
      <c r="E10" s="77"/>
      <c r="F10" s="22"/>
      <c r="G10" s="22"/>
      <c r="H10" s="78">
        <f>(H9+H8)-H7</f>
        <v>-420</v>
      </c>
      <c r="I10" s="22"/>
      <c r="J10" s="22"/>
      <c r="K10" s="22"/>
      <c r="L10" s="22"/>
      <c r="M10" s="22" t="e">
        <f>(M9+M8)-M7</f>
        <v>#VALUE!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1041</v>
      </c>
      <c r="C11" s="67">
        <f>C7+C8</f>
        <v>19336</v>
      </c>
      <c r="D11" s="24">
        <f>C10+B10</f>
        <v>90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2550</v>
      </c>
      <c r="C12" s="144"/>
      <c r="D12" s="145">
        <f>B12+B13</f>
        <v>20377</v>
      </c>
      <c r="E12" s="145"/>
      <c r="I12">
        <f>D12-M11-B6</f>
        <v>20377</v>
      </c>
    </row>
    <row r="13" spans="1:18" ht="15.75" customHeight="1" thickBot="1" x14ac:dyDescent="0.4">
      <c r="A13" s="27" t="s">
        <v>49</v>
      </c>
      <c r="B13" s="144">
        <f>B8+C8</f>
        <v>17827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1010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11861</v>
      </c>
      <c r="C3" s="66">
        <v>3646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N3" t="s">
        <v>53</v>
      </c>
      <c r="O3">
        <f>'20'!C2+'21'!C2+'22'!C2+'23'!C2</f>
        <v>9760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18258</v>
      </c>
      <c r="E5" s="11">
        <v>94754</v>
      </c>
      <c r="F5" s="12"/>
      <c r="G5" s="13"/>
      <c r="H5" s="10">
        <v>321692</v>
      </c>
      <c r="I5" s="13">
        <v>71270</v>
      </c>
      <c r="J5" s="14">
        <v>9203.1</v>
      </c>
      <c r="K5" s="15">
        <v>144349</v>
      </c>
      <c r="L5" s="10">
        <v>1470</v>
      </c>
      <c r="M5" s="16">
        <v>2250078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'27'!D5</f>
        <v>18090</v>
      </c>
      <c r="E6" s="11">
        <f>'27'!E5</f>
        <v>94368</v>
      </c>
      <c r="F6" s="12">
        <f>'27'!F5</f>
        <v>0</v>
      </c>
      <c r="G6" s="13">
        <f>'27'!G5</f>
        <v>0</v>
      </c>
      <c r="H6" s="10">
        <f>'27'!H5</f>
        <v>321458</v>
      </c>
      <c r="I6" s="13">
        <f>'27'!I5</f>
        <v>71244</v>
      </c>
      <c r="J6" s="14">
        <f>'27'!J5</f>
        <v>9196.7000000000007</v>
      </c>
      <c r="K6" s="15">
        <f>'27'!K5</f>
        <v>144245</v>
      </c>
      <c r="L6" s="10">
        <f>'27'!L5</f>
        <v>1464</v>
      </c>
      <c r="M6" s="16">
        <f>'27'!M5</f>
        <v>2248028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1010</v>
      </c>
      <c r="D7" s="4">
        <f t="shared" ref="D7:M7" si="0">D5-D6</f>
        <v>168</v>
      </c>
      <c r="E7" s="75">
        <f t="shared" si="0"/>
        <v>386</v>
      </c>
      <c r="F7" s="6">
        <f t="shared" si="0"/>
        <v>0</v>
      </c>
      <c r="G7" s="6">
        <f t="shared" si="0"/>
        <v>0</v>
      </c>
      <c r="H7" s="6">
        <f t="shared" si="0"/>
        <v>234</v>
      </c>
      <c r="I7" s="6">
        <f t="shared" si="0"/>
        <v>26</v>
      </c>
      <c r="J7" s="6">
        <f t="shared" si="0"/>
        <v>6.3999999999996362</v>
      </c>
      <c r="K7" s="6">
        <f t="shared" si="0"/>
        <v>104</v>
      </c>
      <c r="L7" s="6">
        <f t="shared" si="0"/>
        <v>6</v>
      </c>
      <c r="M7" s="7">
        <f t="shared" si="0"/>
        <v>2050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11861</v>
      </c>
      <c r="C8" s="66">
        <f>C3-C5</f>
        <v>3646</v>
      </c>
      <c r="D8" s="4">
        <f>D7+E7</f>
        <v>554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39</v>
      </c>
      <c r="C10" s="66">
        <v>30</v>
      </c>
      <c r="D10" s="78">
        <f>B28-D8</f>
        <v>-554</v>
      </c>
      <c r="E10" s="77"/>
      <c r="F10" s="22"/>
      <c r="G10" s="22"/>
      <c r="H10" s="78">
        <f>(H9+H8)-H7</f>
        <v>-234</v>
      </c>
      <c r="I10" s="22"/>
      <c r="J10" s="22"/>
      <c r="K10" s="22"/>
      <c r="L10" s="22"/>
      <c r="M10" s="22">
        <f>(M9+M8)-M7</f>
        <v>-2050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11861</v>
      </c>
      <c r="C11" s="67">
        <f>C7+C8</f>
        <v>4656</v>
      </c>
      <c r="D11" s="24">
        <f>C10+B10</f>
        <v>69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1010</v>
      </c>
      <c r="C12" s="144"/>
      <c r="D12" s="145">
        <f>B12+B13</f>
        <v>16517</v>
      </c>
      <c r="E12" s="145"/>
      <c r="I12">
        <f>D12-M11-B6</f>
        <v>16517</v>
      </c>
    </row>
    <row r="13" spans="1:18" ht="15.75" customHeight="1" thickBot="1" x14ac:dyDescent="0.4">
      <c r="A13" s="27" t="s">
        <v>49</v>
      </c>
      <c r="B13" s="144">
        <f>B8+C8</f>
        <v>15507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1328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30</v>
      </c>
      <c r="C3" s="66">
        <v>9244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N3" t="s">
        <v>53</v>
      </c>
      <c r="O3">
        <f>'20'!C2+'21'!C2+'22'!C2+'23'!C2</f>
        <v>9760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18553</v>
      </c>
      <c r="E5" s="11">
        <v>95332</v>
      </c>
      <c r="F5" s="12"/>
      <c r="G5" s="13"/>
      <c r="H5" s="10">
        <v>321692</v>
      </c>
      <c r="I5" s="13">
        <v>71282</v>
      </c>
      <c r="J5" s="14">
        <v>9211.7999999999993</v>
      </c>
      <c r="K5" s="15">
        <v>144484</v>
      </c>
      <c r="L5" s="10">
        <v>1476</v>
      </c>
      <c r="M5" s="16">
        <v>2256667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'28'!D5</f>
        <v>18258</v>
      </c>
      <c r="E6" s="11">
        <f>'28'!E5</f>
        <v>94754</v>
      </c>
      <c r="F6" s="12">
        <f>'28'!F5</f>
        <v>0</v>
      </c>
      <c r="G6" s="13">
        <f>'28'!G5</f>
        <v>0</v>
      </c>
      <c r="H6" s="10">
        <f>'28'!H5</f>
        <v>321692</v>
      </c>
      <c r="I6" s="13">
        <f>'28'!I5</f>
        <v>71270</v>
      </c>
      <c r="J6" s="14">
        <f>'28'!J5</f>
        <v>9203.1</v>
      </c>
      <c r="K6" s="15">
        <f>'28'!K5</f>
        <v>144349</v>
      </c>
      <c r="L6" s="10">
        <f>'28'!L5</f>
        <v>1470</v>
      </c>
      <c r="M6" s="16">
        <f>'28'!M5</f>
        <v>2250078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1328</v>
      </c>
      <c r="D7" s="4">
        <f t="shared" ref="D7:M7" si="0">D5-D6</f>
        <v>295</v>
      </c>
      <c r="E7" s="75">
        <f t="shared" si="0"/>
        <v>578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12</v>
      </c>
      <c r="J7" s="6">
        <f t="shared" si="0"/>
        <v>8.6999999999989086</v>
      </c>
      <c r="K7" s="6">
        <f t="shared" si="0"/>
        <v>135</v>
      </c>
      <c r="L7" s="6">
        <f t="shared" si="0"/>
        <v>6</v>
      </c>
      <c r="M7" s="7">
        <f t="shared" si="0"/>
        <v>6589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30</v>
      </c>
      <c r="C8" s="66">
        <f>C3-C5</f>
        <v>9244</v>
      </c>
      <c r="D8" s="4">
        <f>D7+E7</f>
        <v>873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1</v>
      </c>
      <c r="C10" s="66">
        <v>67</v>
      </c>
      <c r="D10" s="78">
        <f>B28-D8</f>
        <v>-873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-6589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30</v>
      </c>
      <c r="C11" s="67">
        <f>C7+C8</f>
        <v>10572</v>
      </c>
      <c r="D11" s="24">
        <f>C10+B10</f>
        <v>68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1328</v>
      </c>
      <c r="C12" s="144"/>
      <c r="D12" s="145">
        <f>B12+B13</f>
        <v>10602</v>
      </c>
      <c r="E12" s="145"/>
      <c r="I12">
        <f>D12-M11-B6</f>
        <v>10602</v>
      </c>
    </row>
    <row r="13" spans="1:18" ht="15.75" customHeight="1" thickBot="1" x14ac:dyDescent="0.4">
      <c r="A13" s="27" t="s">
        <v>49</v>
      </c>
      <c r="B13" s="144">
        <f>B8+C8</f>
        <v>9274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4" sqref="B14:Q1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1406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423</v>
      </c>
      <c r="C3" s="66">
        <v>11046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N3" t="s">
        <v>53</v>
      </c>
      <c r="O3">
        <f>'20'!C2+'21'!C2+'22'!C2+'23'!C2</f>
        <v>9760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18677</v>
      </c>
      <c r="E5" s="11">
        <v>95975</v>
      </c>
      <c r="F5" s="12"/>
      <c r="G5" s="13"/>
      <c r="H5" s="10">
        <v>321971</v>
      </c>
      <c r="I5" s="13">
        <v>71342</v>
      </c>
      <c r="J5" s="14">
        <v>9211.7999999999993</v>
      </c>
      <c r="K5" s="15">
        <v>144484</v>
      </c>
      <c r="L5" s="10">
        <v>1476</v>
      </c>
      <c r="M5" s="16">
        <v>2256667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'29'!D5</f>
        <v>18553</v>
      </c>
      <c r="E6" s="11">
        <f>'29'!E5</f>
        <v>95332</v>
      </c>
      <c r="F6" s="12">
        <f>'29'!F5</f>
        <v>0</v>
      </c>
      <c r="G6" s="13">
        <f>'29'!G5</f>
        <v>0</v>
      </c>
      <c r="H6" s="10">
        <f>'29'!H5</f>
        <v>321692</v>
      </c>
      <c r="I6" s="13">
        <f>'29'!I5</f>
        <v>71282</v>
      </c>
      <c r="J6" s="14">
        <f>'29'!J5</f>
        <v>9211.7999999999993</v>
      </c>
      <c r="K6" s="15">
        <f>'29'!K5</f>
        <v>144484</v>
      </c>
      <c r="L6" s="10">
        <f>'29'!L5</f>
        <v>1476</v>
      </c>
      <c r="M6" s="16">
        <f>'29'!M5</f>
        <v>2256667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1406</v>
      </c>
      <c r="D7" s="4">
        <f t="shared" ref="D7:M7" si="0">D5-D6</f>
        <v>124</v>
      </c>
      <c r="E7" s="75">
        <f t="shared" si="0"/>
        <v>643</v>
      </c>
      <c r="F7" s="6">
        <f t="shared" si="0"/>
        <v>0</v>
      </c>
      <c r="G7" s="6">
        <f t="shared" si="0"/>
        <v>0</v>
      </c>
      <c r="H7" s="6">
        <f t="shared" si="0"/>
        <v>279</v>
      </c>
      <c r="I7" s="6">
        <f t="shared" si="0"/>
        <v>60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423</v>
      </c>
      <c r="C8" s="66">
        <f>C3-C5</f>
        <v>11046</v>
      </c>
      <c r="D8" s="4">
        <f>D7+E7</f>
        <v>767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2</v>
      </c>
      <c r="C10" s="66">
        <v>88</v>
      </c>
      <c r="D10" s="78">
        <f>B28-D8</f>
        <v>-767</v>
      </c>
      <c r="E10" s="77"/>
      <c r="F10" s="22"/>
      <c r="G10" s="22"/>
      <c r="H10" s="78">
        <f>(H9+H8)-H7</f>
        <v>-279</v>
      </c>
      <c r="I10" s="22"/>
      <c r="J10" s="22"/>
      <c r="K10" s="22"/>
      <c r="L10" s="22"/>
      <c r="M10" s="22">
        <f>(M9+M8)-M7</f>
        <v>0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423</v>
      </c>
      <c r="C11" s="67">
        <f>C7+C8</f>
        <v>12452</v>
      </c>
      <c r="D11" s="24">
        <f>C10+B10</f>
        <v>90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1406</v>
      </c>
      <c r="C12" s="144"/>
      <c r="D12" s="145">
        <f>B12+B13</f>
        <v>12875</v>
      </c>
      <c r="E12" s="145"/>
      <c r="I12">
        <f>D12-M11-B6</f>
        <v>12875</v>
      </c>
    </row>
    <row r="13" spans="1:18" ht="15.75" customHeight="1" thickBot="1" x14ac:dyDescent="0.4">
      <c r="A13" s="27" t="s">
        <v>49</v>
      </c>
      <c r="B13" s="144">
        <f>B8+C8</f>
        <v>11469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778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/>
      <c r="C3" s="66">
        <v>11135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N3" t="s">
        <v>53</v>
      </c>
      <c r="O3">
        <f>'20'!C2+'21'!C2+'22'!C2+'23'!C2</f>
        <v>9760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18752</v>
      </c>
      <c r="E5" s="11">
        <v>96187</v>
      </c>
      <c r="F5" s="12"/>
      <c r="G5" s="13"/>
      <c r="H5" s="10">
        <v>322998</v>
      </c>
      <c r="I5" s="13">
        <v>71369</v>
      </c>
      <c r="J5" s="14">
        <v>9216.1</v>
      </c>
      <c r="K5" s="15">
        <v>144558</v>
      </c>
      <c r="L5" s="10">
        <v>1476</v>
      </c>
      <c r="M5" s="16">
        <v>2256667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'30'!D5</f>
        <v>18677</v>
      </c>
      <c r="E6" s="11">
        <f>'30'!E5</f>
        <v>95975</v>
      </c>
      <c r="F6" s="12">
        <f>'30'!F5</f>
        <v>0</v>
      </c>
      <c r="G6" s="13">
        <f>'30'!G5</f>
        <v>0</v>
      </c>
      <c r="H6" s="10">
        <f>'30'!H5</f>
        <v>321971</v>
      </c>
      <c r="I6" s="13">
        <f>'30'!I5</f>
        <v>71342</v>
      </c>
      <c r="J6" s="14">
        <f>'30'!J5</f>
        <v>9211.7999999999993</v>
      </c>
      <c r="K6" s="15">
        <f>'30'!K5</f>
        <v>144484</v>
      </c>
      <c r="L6" s="10">
        <f>'30'!L5</f>
        <v>1476</v>
      </c>
      <c r="M6" s="16">
        <f>'30'!M5</f>
        <v>2256667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778</v>
      </c>
      <c r="D7" s="4">
        <f t="shared" ref="D7:M7" si="0">D5-D6</f>
        <v>75</v>
      </c>
      <c r="E7" s="75">
        <f t="shared" si="0"/>
        <v>212</v>
      </c>
      <c r="F7" s="6">
        <f t="shared" si="0"/>
        <v>0</v>
      </c>
      <c r="G7" s="6">
        <f t="shared" si="0"/>
        <v>0</v>
      </c>
      <c r="H7" s="6">
        <f t="shared" si="0"/>
        <v>1027</v>
      </c>
      <c r="I7" s="6">
        <f t="shared" si="0"/>
        <v>27</v>
      </c>
      <c r="J7" s="6">
        <f t="shared" si="0"/>
        <v>4.3000000000010914</v>
      </c>
      <c r="K7" s="6">
        <f t="shared" si="0"/>
        <v>74</v>
      </c>
      <c r="L7" s="6">
        <f t="shared" si="0"/>
        <v>0</v>
      </c>
      <c r="M7" s="7">
        <f t="shared" si="0"/>
        <v>0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11135</v>
      </c>
      <c r="D8" s="4">
        <f>D7+E7</f>
        <v>287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/>
      <c r="C10" s="66">
        <v>82</v>
      </c>
      <c r="D10" s="78">
        <f>B28-D8</f>
        <v>-287</v>
      </c>
      <c r="E10" s="77"/>
      <c r="F10" s="22"/>
      <c r="G10" s="22"/>
      <c r="H10" s="78">
        <f>(H9+H8)-H7</f>
        <v>-1027</v>
      </c>
      <c r="I10" s="22"/>
      <c r="J10" s="22"/>
      <c r="K10" s="22"/>
      <c r="L10" s="22"/>
      <c r="M10" s="22">
        <f>(M9+M8)-M7</f>
        <v>0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11913</v>
      </c>
      <c r="D11" s="24">
        <f>C10+B10</f>
        <v>82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778</v>
      </c>
      <c r="C12" s="144"/>
      <c r="D12" s="145">
        <f>B12+B13</f>
        <v>11913</v>
      </c>
      <c r="E12" s="145"/>
      <c r="I12">
        <f>D12-M11-B6</f>
        <v>11913</v>
      </c>
    </row>
    <row r="13" spans="1:18" ht="15.75" customHeight="1" thickBot="1" x14ac:dyDescent="0.4">
      <c r="A13" s="27" t="s">
        <v>49</v>
      </c>
      <c r="B13" s="144">
        <f>B8+C8</f>
        <v>11135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4330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3019</v>
      </c>
      <c r="C3" s="66">
        <v>624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50054</v>
      </c>
      <c r="E5" s="11">
        <v>144645</v>
      </c>
      <c r="F5" s="12">
        <v>3450</v>
      </c>
      <c r="G5" s="13">
        <v>17811</v>
      </c>
      <c r="H5" s="10">
        <v>315837</v>
      </c>
      <c r="I5" s="13">
        <v>69968</v>
      </c>
      <c r="J5" s="14">
        <v>9069.9</v>
      </c>
      <c r="K5" s="15">
        <v>142249</v>
      </c>
      <c r="L5" s="10">
        <v>1398</v>
      </c>
      <c r="M5" s="16">
        <v>2226744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v>67674</v>
      </c>
      <c r="E6" s="11">
        <v>112076</v>
      </c>
      <c r="F6" s="12">
        <v>372</v>
      </c>
      <c r="G6" s="13">
        <v>1852</v>
      </c>
      <c r="H6" s="10">
        <v>35035</v>
      </c>
      <c r="I6" s="13">
        <v>4835</v>
      </c>
      <c r="J6" s="14">
        <v>25755</v>
      </c>
      <c r="K6" s="15">
        <v>1651.4</v>
      </c>
      <c r="L6" s="10">
        <v>2246</v>
      </c>
      <c r="M6" s="16">
        <v>531316</v>
      </c>
      <c r="N6" s="140" t="s">
        <v>15</v>
      </c>
      <c r="O6" s="141"/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4330</v>
      </c>
      <c r="D7" s="4">
        <f t="shared" ref="D7:M7" si="0">D5-D6</f>
        <v>-17620</v>
      </c>
      <c r="E7" s="75">
        <f t="shared" si="0"/>
        <v>32569</v>
      </c>
      <c r="F7" s="6">
        <f t="shared" si="0"/>
        <v>3078</v>
      </c>
      <c r="G7" s="6">
        <f t="shared" si="0"/>
        <v>15959</v>
      </c>
      <c r="H7" s="6">
        <f t="shared" si="0"/>
        <v>280802</v>
      </c>
      <c r="I7" s="6">
        <f t="shared" si="0"/>
        <v>65133</v>
      </c>
      <c r="J7" s="6">
        <f t="shared" si="0"/>
        <v>-16685.099999999999</v>
      </c>
      <c r="K7" s="6">
        <f t="shared" si="0"/>
        <v>140597.6</v>
      </c>
      <c r="L7" s="6">
        <f t="shared" si="0"/>
        <v>-848</v>
      </c>
      <c r="M7" s="7">
        <f t="shared" si="0"/>
        <v>1695428</v>
      </c>
      <c r="N7" s="137" t="s">
        <v>17</v>
      </c>
      <c r="O7" s="138"/>
    </row>
    <row r="8" spans="1:18" ht="15.75" customHeight="1" x14ac:dyDescent="0.35">
      <c r="A8" s="1" t="s">
        <v>18</v>
      </c>
      <c r="B8" s="69">
        <f>B3-B5</f>
        <v>3019</v>
      </c>
      <c r="C8" s="66">
        <f>C3-C5</f>
        <v>624</v>
      </c>
      <c r="D8" s="4">
        <f>D7+E7</f>
        <v>14949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/>
      <c r="C10" s="66">
        <v>15</v>
      </c>
      <c r="D10" s="78">
        <f>B28-D8</f>
        <v>-14949</v>
      </c>
      <c r="E10" s="77"/>
      <c r="F10" s="22"/>
      <c r="G10" s="22"/>
      <c r="H10" s="78">
        <f>(H9+H8)-H7</f>
        <v>-280802</v>
      </c>
      <c r="I10" s="22"/>
      <c r="J10" s="22"/>
      <c r="K10" s="22"/>
      <c r="L10" s="22"/>
      <c r="M10" s="22">
        <f>(M9+M8)-M7</f>
        <v>-1695428</v>
      </c>
      <c r="N10" s="149" t="s">
        <v>23</v>
      </c>
      <c r="O10" s="149"/>
    </row>
    <row r="11" spans="1:18" ht="15.75" customHeight="1" thickBot="1" x14ac:dyDescent="0.4">
      <c r="A11" s="23" t="s">
        <v>24</v>
      </c>
      <c r="B11" s="70">
        <f>B7+B8</f>
        <v>3019</v>
      </c>
      <c r="C11" s="67">
        <f>C7+C8</f>
        <v>4954</v>
      </c>
      <c r="D11" s="24">
        <f>C10+B10</f>
        <v>15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4330</v>
      </c>
      <c r="C12" s="144"/>
      <c r="D12" s="145">
        <f>B12+B13</f>
        <v>7973</v>
      </c>
      <c r="E12" s="145"/>
    </row>
    <row r="13" spans="1:18" ht="15.75" customHeight="1" thickBot="1" x14ac:dyDescent="0.4">
      <c r="A13" s="27" t="s">
        <v>49</v>
      </c>
      <c r="B13" s="144">
        <f>B8+C8</f>
        <v>3643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3097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192</v>
      </c>
      <c r="C3" s="66">
        <v>11616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50232</v>
      </c>
      <c r="E5" s="11">
        <v>145586</v>
      </c>
      <c r="F5" s="12">
        <v>3469</v>
      </c>
      <c r="G5" s="13">
        <v>17878</v>
      </c>
      <c r="H5" s="10">
        <v>315969</v>
      </c>
      <c r="I5" s="13">
        <v>69999</v>
      </c>
      <c r="J5" s="14">
        <v>9069.9</v>
      </c>
      <c r="K5" s="15">
        <v>142249</v>
      </c>
      <c r="L5" s="10">
        <v>1402</v>
      </c>
      <c r="M5" s="16">
        <v>2229050</v>
      </c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'01'!D5</f>
        <v>50054</v>
      </c>
      <c r="E6" s="11">
        <f>'01'!E5</f>
        <v>144645</v>
      </c>
      <c r="F6" s="12">
        <f>'01'!F5</f>
        <v>3450</v>
      </c>
      <c r="G6" s="13">
        <f>'01'!G5</f>
        <v>17811</v>
      </c>
      <c r="H6" s="10">
        <f>'01'!H5</f>
        <v>315837</v>
      </c>
      <c r="I6" s="13">
        <f>'01'!I5</f>
        <v>69968</v>
      </c>
      <c r="J6" s="14">
        <f>'01'!J5</f>
        <v>9069.9</v>
      </c>
      <c r="K6" s="15">
        <f>'01'!K5</f>
        <v>142249</v>
      </c>
      <c r="L6" s="10">
        <f>'01'!L5</f>
        <v>1398</v>
      </c>
      <c r="M6" s="16">
        <f>'01'!M5</f>
        <v>2226744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3097</v>
      </c>
      <c r="D7" s="4">
        <f t="shared" ref="D7:M7" si="0">D5-D6</f>
        <v>178</v>
      </c>
      <c r="E7" s="75">
        <f t="shared" si="0"/>
        <v>941</v>
      </c>
      <c r="F7" s="6">
        <f t="shared" si="0"/>
        <v>19</v>
      </c>
      <c r="G7" s="6">
        <f t="shared" si="0"/>
        <v>67</v>
      </c>
      <c r="H7" s="6">
        <f t="shared" si="0"/>
        <v>132</v>
      </c>
      <c r="I7" s="6">
        <f t="shared" si="0"/>
        <v>31</v>
      </c>
      <c r="J7" s="6">
        <f t="shared" si="0"/>
        <v>0</v>
      </c>
      <c r="K7" s="6">
        <f t="shared" si="0"/>
        <v>0</v>
      </c>
      <c r="L7" s="6">
        <f t="shared" si="0"/>
        <v>4</v>
      </c>
      <c r="M7" s="7">
        <f t="shared" si="0"/>
        <v>2306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192</v>
      </c>
      <c r="C8" s="66">
        <f>C3-C5</f>
        <v>11616</v>
      </c>
      <c r="D8" s="4">
        <f>D7+E7</f>
        <v>1119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1</v>
      </c>
      <c r="C10" s="66">
        <v>94</v>
      </c>
      <c r="D10" s="78">
        <f>B28-D8</f>
        <v>-1119</v>
      </c>
      <c r="E10" s="77"/>
      <c r="F10" s="22"/>
      <c r="G10" s="22"/>
      <c r="H10" s="78">
        <f>(H9+H8)-H7</f>
        <v>-132</v>
      </c>
      <c r="I10" s="22"/>
      <c r="J10" s="22"/>
      <c r="K10" s="22"/>
      <c r="L10" s="22"/>
      <c r="M10" s="22">
        <f>(M9+M8)-M7</f>
        <v>-2306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192</v>
      </c>
      <c r="C11" s="67">
        <f>C7+C8</f>
        <v>14713</v>
      </c>
      <c r="D11" s="24">
        <f>C10+B10</f>
        <v>95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3097</v>
      </c>
      <c r="C12" s="144"/>
      <c r="D12" s="145">
        <f>B12+B13</f>
        <v>14905</v>
      </c>
      <c r="E12" s="145"/>
      <c r="I12">
        <f>D12-M11-B6</f>
        <v>14905</v>
      </c>
    </row>
    <row r="13" spans="1:18" ht="15.75" customHeight="1" thickBot="1" x14ac:dyDescent="0.4">
      <c r="A13" s="27" t="s">
        <v>49</v>
      </c>
      <c r="B13" s="144">
        <f>B8+C8</f>
        <v>11808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2116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173</v>
      </c>
      <c r="C3" s="66">
        <v>13351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50300</v>
      </c>
      <c r="E5" s="11">
        <v>146552</v>
      </c>
      <c r="F5" s="12"/>
      <c r="G5" s="13"/>
      <c r="H5" s="10">
        <v>316051</v>
      </c>
      <c r="I5" s="13">
        <v>70035</v>
      </c>
      <c r="J5" s="14">
        <v>9070.9</v>
      </c>
      <c r="K5" s="15">
        <v>142265</v>
      </c>
      <c r="L5" s="10">
        <v>1405</v>
      </c>
      <c r="M5" s="16">
        <v>2229256</v>
      </c>
      <c r="N5" s="139">
        <v>0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'02'!D5</f>
        <v>50232</v>
      </c>
      <c r="E6" s="11">
        <f>'02'!E5</f>
        <v>145586</v>
      </c>
      <c r="F6" s="12">
        <f>'02'!F5</f>
        <v>3469</v>
      </c>
      <c r="G6" s="13">
        <f>'02'!G5</f>
        <v>17878</v>
      </c>
      <c r="H6" s="10">
        <f>'02'!H5</f>
        <v>315969</v>
      </c>
      <c r="I6" s="13">
        <f>'02'!I5</f>
        <v>69999</v>
      </c>
      <c r="J6" s="14">
        <f>'02'!J5</f>
        <v>9069.9</v>
      </c>
      <c r="K6" s="15">
        <f>'02'!K5</f>
        <v>142249</v>
      </c>
      <c r="L6" s="10">
        <f>'02'!L5</f>
        <v>1402</v>
      </c>
      <c r="M6" s="16">
        <f>'02'!M5</f>
        <v>2229050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2116</v>
      </c>
      <c r="D7" s="4">
        <f t="shared" ref="D7:M7" si="0">D5-D6</f>
        <v>68</v>
      </c>
      <c r="E7" s="75">
        <f t="shared" si="0"/>
        <v>966</v>
      </c>
      <c r="F7" s="6">
        <f t="shared" si="0"/>
        <v>-3469</v>
      </c>
      <c r="G7" s="6">
        <f t="shared" si="0"/>
        <v>-17878</v>
      </c>
      <c r="H7" s="6">
        <f t="shared" si="0"/>
        <v>82</v>
      </c>
      <c r="I7" s="6">
        <f t="shared" si="0"/>
        <v>36</v>
      </c>
      <c r="J7" s="6">
        <f t="shared" si="0"/>
        <v>1</v>
      </c>
      <c r="K7" s="6">
        <f t="shared" si="0"/>
        <v>16</v>
      </c>
      <c r="L7" s="6">
        <f t="shared" si="0"/>
        <v>3</v>
      </c>
      <c r="M7" s="7">
        <f t="shared" si="0"/>
        <v>206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173</v>
      </c>
      <c r="C8" s="66">
        <f>C3-C5</f>
        <v>13351</v>
      </c>
      <c r="D8" s="4">
        <f>D7+E7</f>
        <v>1034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1</v>
      </c>
      <c r="C10" s="66">
        <v>77</v>
      </c>
      <c r="D10" s="78">
        <f>B28-D8</f>
        <v>-1034</v>
      </c>
      <c r="E10" s="77"/>
      <c r="F10" s="22"/>
      <c r="G10" s="22"/>
      <c r="H10" s="78">
        <f>(H9+H8)-H7</f>
        <v>-82</v>
      </c>
      <c r="I10" s="22"/>
      <c r="J10" s="22"/>
      <c r="K10" s="22"/>
      <c r="L10" s="22"/>
      <c r="M10" s="22">
        <f>(M9+M8)-M7</f>
        <v>-206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173</v>
      </c>
      <c r="C11" s="67">
        <f>C7+C8</f>
        <v>15467</v>
      </c>
      <c r="D11" s="24">
        <f>C10+B10</f>
        <v>78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2116</v>
      </c>
      <c r="C12" s="144"/>
      <c r="D12" s="145">
        <f>B12+B13</f>
        <v>15640</v>
      </c>
      <c r="E12" s="145"/>
      <c r="I12">
        <f>D12-M11-B6</f>
        <v>15640</v>
      </c>
    </row>
    <row r="13" spans="1:18" ht="15.75" customHeight="1" thickBot="1" x14ac:dyDescent="0.4">
      <c r="A13" s="27" t="s">
        <v>49</v>
      </c>
      <c r="B13" s="144">
        <f>B8+C8</f>
        <v>13524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5" sqref="M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920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3899</v>
      </c>
      <c r="C3" s="66">
        <v>4127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50345</v>
      </c>
      <c r="E5" s="11">
        <v>146626</v>
      </c>
      <c r="F5" s="12">
        <v>3470</v>
      </c>
      <c r="G5" s="13">
        <v>17930</v>
      </c>
      <c r="H5" s="10">
        <v>316228</v>
      </c>
      <c r="I5" s="13">
        <v>70074</v>
      </c>
      <c r="J5" s="14">
        <v>9077.4</v>
      </c>
      <c r="K5" s="15">
        <v>142369</v>
      </c>
      <c r="L5" s="10">
        <v>1405</v>
      </c>
      <c r="M5" s="16"/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'03'!D5</f>
        <v>50300</v>
      </c>
      <c r="E6" s="11">
        <f>'03'!E5</f>
        <v>146552</v>
      </c>
      <c r="F6" s="12">
        <f>'03'!F5</f>
        <v>0</v>
      </c>
      <c r="G6" s="13">
        <f>'03'!G5</f>
        <v>0</v>
      </c>
      <c r="H6" s="10">
        <f>'03'!H5</f>
        <v>316051</v>
      </c>
      <c r="I6" s="13">
        <f>'03'!I5</f>
        <v>70035</v>
      </c>
      <c r="J6" s="14">
        <f>'03'!J5</f>
        <v>9070.9</v>
      </c>
      <c r="K6" s="15">
        <f>'03'!K5</f>
        <v>142265</v>
      </c>
      <c r="L6" s="10">
        <f>'03'!L5</f>
        <v>1405</v>
      </c>
      <c r="M6" s="16">
        <f>'04'!M5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920</v>
      </c>
      <c r="D7" s="4">
        <f t="shared" ref="D7:M7" si="0">D5-D6</f>
        <v>45</v>
      </c>
      <c r="E7" s="75">
        <f t="shared" si="0"/>
        <v>74</v>
      </c>
      <c r="F7" s="6">
        <f t="shared" si="0"/>
        <v>3470</v>
      </c>
      <c r="G7" s="6">
        <f t="shared" si="0"/>
        <v>17930</v>
      </c>
      <c r="H7" s="6">
        <f t="shared" si="0"/>
        <v>177</v>
      </c>
      <c r="I7" s="6">
        <f t="shared" si="0"/>
        <v>39</v>
      </c>
      <c r="J7" s="6">
        <f t="shared" si="0"/>
        <v>6.5</v>
      </c>
      <c r="K7" s="6">
        <f t="shared" si="0"/>
        <v>104</v>
      </c>
      <c r="L7" s="6">
        <f t="shared" si="0"/>
        <v>0</v>
      </c>
      <c r="M7" s="7">
        <f t="shared" si="0"/>
        <v>0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3899</v>
      </c>
      <c r="C8" s="66">
        <f>C3-C5</f>
        <v>4127</v>
      </c>
      <c r="D8" s="4">
        <f>D7+E7</f>
        <v>119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13</v>
      </c>
      <c r="C10" s="66">
        <v>31</v>
      </c>
      <c r="D10" s="78">
        <f>B28-D8</f>
        <v>-119</v>
      </c>
      <c r="E10" s="77"/>
      <c r="F10" s="22"/>
      <c r="G10" s="22"/>
      <c r="H10" s="78">
        <f>(H9+H8)-H7</f>
        <v>-177</v>
      </c>
      <c r="I10" s="22"/>
      <c r="J10" s="22"/>
      <c r="K10" s="22"/>
      <c r="L10" s="22"/>
      <c r="M10" s="22">
        <f>(M9+M8)-M7</f>
        <v>0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3899</v>
      </c>
      <c r="C11" s="67">
        <f>C7+C8</f>
        <v>5047</v>
      </c>
      <c r="D11" s="24">
        <f>C10+B10</f>
        <v>44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920</v>
      </c>
      <c r="C12" s="144"/>
      <c r="D12" s="145">
        <f>B12+B13</f>
        <v>8946</v>
      </c>
      <c r="E12" s="145"/>
      <c r="I12">
        <f>D12-M11-B6</f>
        <v>8946</v>
      </c>
    </row>
    <row r="13" spans="1:18" ht="15.75" customHeight="1" thickBot="1" x14ac:dyDescent="0.4">
      <c r="A13" s="27" t="s">
        <v>49</v>
      </c>
      <c r="B13" s="144">
        <f>B8+C8</f>
        <v>8026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-1895</v>
      </c>
    </row>
    <row r="2" spans="1:18" ht="15.75" customHeight="1" thickBot="1" x14ac:dyDescent="0.4">
      <c r="A2" s="1" t="s">
        <v>0</v>
      </c>
      <c r="B2" s="68">
        <v>105</v>
      </c>
      <c r="C2" s="65">
        <v>1296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9269</v>
      </c>
      <c r="C3" s="66">
        <v>94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50495</v>
      </c>
      <c r="E5" s="11">
        <v>146794</v>
      </c>
      <c r="F5" s="12">
        <v>3472</v>
      </c>
      <c r="G5" s="13">
        <v>17986</v>
      </c>
      <c r="H5" s="10">
        <v>316566</v>
      </c>
      <c r="I5" s="13">
        <v>70083</v>
      </c>
      <c r="J5" s="14">
        <v>9080.6</v>
      </c>
      <c r="K5" s="15">
        <v>142421</v>
      </c>
      <c r="L5" s="10"/>
      <c r="M5" s="16"/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'04'!D5</f>
        <v>50345</v>
      </c>
      <c r="E6" s="11">
        <f>'04'!E5</f>
        <v>146626</v>
      </c>
      <c r="F6" s="12">
        <f>'04'!F5</f>
        <v>3470</v>
      </c>
      <c r="G6" s="13">
        <f>'04'!G5</f>
        <v>17930</v>
      </c>
      <c r="H6" s="10">
        <f>'04'!H5</f>
        <v>316228</v>
      </c>
      <c r="I6" s="13">
        <f>'04'!I5</f>
        <v>70074</v>
      </c>
      <c r="J6" s="14">
        <f>'04'!J5</f>
        <v>9077.4</v>
      </c>
      <c r="K6" s="15">
        <f>'04'!K5</f>
        <v>142369</v>
      </c>
      <c r="L6" s="10">
        <f>'05'!L5</f>
        <v>0</v>
      </c>
      <c r="M6" s="16">
        <f>'05'!M5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105</v>
      </c>
      <c r="C7" s="74">
        <f>C2-C4</f>
        <v>1296</v>
      </c>
      <c r="D7" s="4">
        <f t="shared" ref="D7:M7" si="0">D5-D6</f>
        <v>150</v>
      </c>
      <c r="E7" s="75">
        <f t="shared" si="0"/>
        <v>168</v>
      </c>
      <c r="F7" s="6">
        <f t="shared" si="0"/>
        <v>2</v>
      </c>
      <c r="G7" s="6">
        <f t="shared" si="0"/>
        <v>56</v>
      </c>
      <c r="H7" s="6">
        <f t="shared" si="0"/>
        <v>338</v>
      </c>
      <c r="I7" s="6">
        <f t="shared" si="0"/>
        <v>9</v>
      </c>
      <c r="J7" s="6">
        <f t="shared" si="0"/>
        <v>3.2000000000007276</v>
      </c>
      <c r="K7" s="6">
        <f t="shared" si="0"/>
        <v>52</v>
      </c>
      <c r="L7" s="6">
        <f t="shared" si="0"/>
        <v>0</v>
      </c>
      <c r="M7" s="7">
        <f t="shared" si="0"/>
        <v>0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9269</v>
      </c>
      <c r="C8" s="66">
        <f>C3-C5</f>
        <v>94</v>
      </c>
      <c r="D8" s="4">
        <f>D7+E7</f>
        <v>318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37</v>
      </c>
      <c r="C10" s="66">
        <v>10</v>
      </c>
      <c r="D10" s="78">
        <f>B28-D8</f>
        <v>-318</v>
      </c>
      <c r="E10" s="77"/>
      <c r="F10" s="22"/>
      <c r="G10" s="22"/>
      <c r="H10" s="78">
        <f>(H9+H8)-H7</f>
        <v>-338</v>
      </c>
      <c r="I10" s="22"/>
      <c r="J10" s="22"/>
      <c r="K10" s="22"/>
      <c r="L10" s="22"/>
      <c r="M10" s="22">
        <f>(M9+M8)-M7</f>
        <v>0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9374</v>
      </c>
      <c r="C11" s="67">
        <f>C7+C8</f>
        <v>1390</v>
      </c>
      <c r="D11" s="24">
        <f>C10+B10</f>
        <v>47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1401</v>
      </c>
      <c r="C12" s="144"/>
      <c r="D12" s="145">
        <f>B12+B13</f>
        <v>10764</v>
      </c>
      <c r="E12" s="145"/>
      <c r="I12">
        <f>D12-M11-B6</f>
        <v>10764</v>
      </c>
    </row>
    <row r="13" spans="1:18" ht="15.75" customHeight="1" thickBot="1" x14ac:dyDescent="0.4">
      <c r="A13" s="27" t="s">
        <v>49</v>
      </c>
      <c r="B13" s="144">
        <f>B8+C8</f>
        <v>9363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K5" sqref="K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2386</v>
      </c>
      <c r="D2" s="133" t="s">
        <v>1</v>
      </c>
      <c r="E2" s="133"/>
      <c r="F2" s="133"/>
      <c r="G2" s="133"/>
      <c r="H2" s="133"/>
      <c r="I2" s="133"/>
      <c r="J2" s="133"/>
      <c r="K2" s="133"/>
      <c r="L2" s="133"/>
      <c r="M2" s="134"/>
    </row>
    <row r="3" spans="1:18" ht="20.25" customHeight="1" x14ac:dyDescent="0.35">
      <c r="A3" s="1" t="s">
        <v>2</v>
      </c>
      <c r="B3" s="69">
        <v>82</v>
      </c>
      <c r="C3" s="66">
        <v>10594</v>
      </c>
      <c r="D3" s="131" t="s">
        <v>68</v>
      </c>
      <c r="E3" s="142"/>
      <c r="F3" s="143" t="s">
        <v>69</v>
      </c>
      <c r="G3" s="132"/>
      <c r="H3" s="135" t="s">
        <v>3</v>
      </c>
      <c r="I3" s="136"/>
      <c r="J3" s="2" t="s">
        <v>4</v>
      </c>
      <c r="K3" s="3"/>
      <c r="L3" s="135" t="s">
        <v>66</v>
      </c>
      <c r="M3" s="136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50671</v>
      </c>
      <c r="E5" s="11">
        <v>147384</v>
      </c>
      <c r="F5" s="12"/>
      <c r="G5" s="13"/>
      <c r="H5" s="10">
        <v>316713</v>
      </c>
      <c r="I5" s="13">
        <v>70097</v>
      </c>
      <c r="J5" s="14">
        <v>9106.7000000000007</v>
      </c>
      <c r="K5" s="15">
        <v>142832</v>
      </c>
      <c r="L5" s="10"/>
      <c r="M5" s="16"/>
      <c r="N5" s="139">
        <v>8</v>
      </c>
      <c r="O5" s="139"/>
      <c r="P5" s="72"/>
    </row>
    <row r="6" spans="1:18" ht="15.75" customHeight="1" x14ac:dyDescent="0.35">
      <c r="A6" s="1" t="s">
        <v>14</v>
      </c>
      <c r="B6" s="69"/>
      <c r="C6" s="66"/>
      <c r="D6" s="10">
        <f>'05'!D5</f>
        <v>50495</v>
      </c>
      <c r="E6" s="11">
        <f>'05'!E5</f>
        <v>146794</v>
      </c>
      <c r="F6" s="12">
        <f>'05'!F5</f>
        <v>3472</v>
      </c>
      <c r="G6" s="13">
        <f>'05'!G5</f>
        <v>17986</v>
      </c>
      <c r="H6" s="10">
        <f>'05'!H5</f>
        <v>316566</v>
      </c>
      <c r="I6" s="13">
        <f>'05'!I5</f>
        <v>70083</v>
      </c>
      <c r="J6" s="14">
        <f>'05'!J5</f>
        <v>9080.6</v>
      </c>
      <c r="K6" s="15">
        <f>'05'!K5</f>
        <v>142421</v>
      </c>
      <c r="L6" s="10">
        <f>'05'!L5</f>
        <v>0</v>
      </c>
      <c r="M6" s="16">
        <f>'05'!M5</f>
        <v>0</v>
      </c>
      <c r="N6" s="140" t="s">
        <v>15</v>
      </c>
      <c r="O6" s="141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2386</v>
      </c>
      <c r="D7" s="4">
        <f t="shared" ref="D7:M7" si="0">D5-D6</f>
        <v>176</v>
      </c>
      <c r="E7" s="75">
        <f t="shared" si="0"/>
        <v>590</v>
      </c>
      <c r="F7" s="6">
        <f t="shared" si="0"/>
        <v>-3472</v>
      </c>
      <c r="G7" s="6">
        <f t="shared" si="0"/>
        <v>-17986</v>
      </c>
      <c r="H7" s="6">
        <f t="shared" si="0"/>
        <v>147</v>
      </c>
      <c r="I7" s="6">
        <f t="shared" si="0"/>
        <v>14</v>
      </c>
      <c r="J7" s="6">
        <f t="shared" si="0"/>
        <v>26.100000000000364</v>
      </c>
      <c r="K7" s="6">
        <f t="shared" si="0"/>
        <v>411</v>
      </c>
      <c r="L7" s="6">
        <f t="shared" si="0"/>
        <v>0</v>
      </c>
      <c r="M7" s="7">
        <f t="shared" si="0"/>
        <v>0</v>
      </c>
      <c r="N7" s="137" t="s">
        <v>17</v>
      </c>
      <c r="O7" s="138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82</v>
      </c>
      <c r="C8" s="66">
        <f>C3-C5</f>
        <v>10594</v>
      </c>
      <c r="D8" s="4">
        <f>D7+E7</f>
        <v>766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37" t="s">
        <v>19</v>
      </c>
      <c r="O8" s="138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47" t="s">
        <v>21</v>
      </c>
      <c r="O9" s="148"/>
    </row>
    <row r="10" spans="1:18" ht="15.75" customHeight="1" thickBot="1" x14ac:dyDescent="0.4">
      <c r="A10" s="21" t="s">
        <v>22</v>
      </c>
      <c r="B10" s="69">
        <v>1</v>
      </c>
      <c r="C10" s="66">
        <v>75</v>
      </c>
      <c r="D10" s="78">
        <f>B28-D8</f>
        <v>-766</v>
      </c>
      <c r="E10" s="77"/>
      <c r="F10" s="22"/>
      <c r="G10" s="22"/>
      <c r="H10" s="78">
        <f>(H9+H8)-H7</f>
        <v>-147</v>
      </c>
      <c r="I10" s="22"/>
      <c r="J10" s="22"/>
      <c r="K10" s="22"/>
      <c r="L10" s="22"/>
      <c r="M10" s="22">
        <f>(M9+M8)-M7</f>
        <v>0</v>
      </c>
      <c r="N10" s="149" t="s">
        <v>23</v>
      </c>
      <c r="O10" s="14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82</v>
      </c>
      <c r="C11" s="67">
        <f>C7+C8</f>
        <v>12980</v>
      </c>
      <c r="D11" s="24">
        <f>C10+B10</f>
        <v>76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9" t="s">
        <v>25</v>
      </c>
      <c r="O11" s="139"/>
    </row>
    <row r="12" spans="1:18" ht="15.75" customHeight="1" thickBot="1" x14ac:dyDescent="0.4">
      <c r="A12" s="27" t="s">
        <v>48</v>
      </c>
      <c r="B12" s="144">
        <f>B7+C7</f>
        <v>2386</v>
      </c>
      <c r="C12" s="144"/>
      <c r="D12" s="145">
        <f>B12+B13</f>
        <v>13062</v>
      </c>
      <c r="E12" s="145"/>
      <c r="I12">
        <f>D12-M11-B6</f>
        <v>13062</v>
      </c>
    </row>
    <row r="13" spans="1:18" ht="15.75" customHeight="1" thickBot="1" x14ac:dyDescent="0.4">
      <c r="A13" s="27" t="s">
        <v>49</v>
      </c>
      <c r="B13" s="144">
        <f>B8+C8</f>
        <v>10676</v>
      </c>
      <c r="C13" s="144"/>
      <c r="D13" s="146"/>
      <c r="E13" s="146"/>
    </row>
    <row r="14" spans="1:18" ht="15.75" customHeight="1" thickBot="1" x14ac:dyDescent="0.35">
      <c r="A14" s="29">
        <v>43647</v>
      </c>
      <c r="B14" s="126" t="s">
        <v>26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0"/>
    </row>
    <row r="15" spans="1:18" ht="15.75" customHeight="1" x14ac:dyDescent="0.3">
      <c r="A15" s="129" t="s">
        <v>27</v>
      </c>
      <c r="B15" s="131" t="s">
        <v>28</v>
      </c>
      <c r="C15" s="132"/>
      <c r="D15" s="131" t="s">
        <v>29</v>
      </c>
      <c r="E15" s="132"/>
      <c r="F15" s="131" t="s">
        <v>30</v>
      </c>
      <c r="G15" s="132"/>
      <c r="H15" s="131" t="s">
        <v>31</v>
      </c>
      <c r="I15" s="132"/>
      <c r="J15" s="131" t="s">
        <v>32</v>
      </c>
      <c r="K15" s="132"/>
      <c r="L15" s="131" t="s">
        <v>33</v>
      </c>
      <c r="M15" s="132"/>
      <c r="N15" s="131" t="s">
        <v>34</v>
      </c>
      <c r="O15" s="132"/>
      <c r="P15" s="131" t="s">
        <v>35</v>
      </c>
      <c r="Q15" s="132"/>
      <c r="R15" s="2" t="s">
        <v>36</v>
      </c>
    </row>
    <row r="16" spans="1:18" ht="15.75" customHeight="1" thickBot="1" x14ac:dyDescent="0.35">
      <c r="A16" s="130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18">
        <f>SUM(B21+D21+F21+H21+J21+L21+N21+P21)+R21</f>
        <v>0</v>
      </c>
      <c r="C22" s="119"/>
      <c r="D22" s="119"/>
      <c r="E22" s="119"/>
      <c r="F22" s="119"/>
      <c r="G22" s="119"/>
      <c r="H22" s="119"/>
      <c r="I22" s="39" t="s">
        <v>43</v>
      </c>
      <c r="J22" s="119">
        <f>C21+E21+G21+I21+K21+M21+O21+Q21</f>
        <v>0</v>
      </c>
      <c r="K22" s="119"/>
      <c r="L22" s="119"/>
      <c r="M22" s="119"/>
      <c r="N22" s="119"/>
      <c r="O22" s="119"/>
      <c r="P22" s="119"/>
      <c r="Q22" s="119"/>
      <c r="R22" s="120"/>
    </row>
    <row r="23" spans="1:20" ht="15.75" customHeight="1" thickBot="1" x14ac:dyDescent="0.35">
      <c r="A23" s="121" t="s">
        <v>6</v>
      </c>
      <c r="B23" s="122"/>
      <c r="C23" s="122"/>
      <c r="D23" s="122"/>
      <c r="E23" s="122"/>
      <c r="F23" s="123"/>
      <c r="G23" s="124" t="s">
        <v>44</v>
      </c>
      <c r="H23" s="125"/>
      <c r="I23" s="125"/>
      <c r="J23" s="125"/>
      <c r="K23" s="125"/>
      <c r="L23" s="125"/>
      <c r="M23" s="125"/>
      <c r="N23" s="125"/>
      <c r="O23" s="118" t="s">
        <v>45</v>
      </c>
      <c r="P23" s="119"/>
      <c r="Q23" s="119"/>
      <c r="R23" s="119"/>
      <c r="S23" s="120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2025-05-28T09:01:31Z</dcterms:modified>
</cp:coreProperties>
</file>