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45" l="1"/>
  <c r="J18" i="42" l="1"/>
  <c r="I18" i="42"/>
  <c r="M6" i="239" l="1"/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4" i="42" l="1"/>
  <c r="B3" i="42"/>
  <c r="B2" i="42" l="1"/>
  <c r="B1" i="42"/>
  <c r="C33" i="42"/>
  <c r="B33" i="42"/>
  <c r="B34" i="42" l="1"/>
  <c r="C2" i="1"/>
  <c r="C7" i="1" s="1"/>
  <c r="B6" i="42"/>
  <c r="B5" i="1"/>
  <c r="B4" i="1"/>
  <c r="B3" i="1"/>
  <c r="B2" i="1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M10" i="257" l="1"/>
  <c r="B13" i="254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7" i="1"/>
  <c r="D7" i="1" s="1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4" l="1"/>
  <c r="I12" i="254" s="1"/>
  <c r="D12" i="252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H10" i="233" l="1"/>
  <c r="B13" i="232"/>
  <c r="M10" i="229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5" l="1"/>
  <c r="I12" i="235" s="1"/>
  <c r="D12" i="234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<sst xmlns="http://schemas.openxmlformats.org/spreadsheetml/2006/main" count="3087" uniqueCount="80">
  <si>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</si>
  <si>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</si>
  <si>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</si>
  <si>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</si>
  <si>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</si>
  <si>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</si>
  <si>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</si>
  <si>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</si>
  <si>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</si>
  <si>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</si>
  <si>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</si>
  <si>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</si>
  <si>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</si>
  <si>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</si>
  <si>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</si>
  <si>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</si>
  <si>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</si>
  <si>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</si>
  <si>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</si>
  <si>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</si>
  <si>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</si>
  <si>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</si>
  <si>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</si>
  <si>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</si>
  <si>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</si>
  <si>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</si>
  <si>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</si>
  <si>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</si>
  <si>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</si>
  <si>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</si>
  <si>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</si>
  <si>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</si>
  <si>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</si>
  <si>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</si>
  <si>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</si>
  <si>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</si>
  <si>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</si>
  <si>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</si>
  <si>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</si>
  <si>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</si>
  <si>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</si>
  <si>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</si>
  <si>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</si>
  <si>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</si>
  <si>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</si>
  <si>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</si>
  <si>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</si>
  <si>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</si>
  <si>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</si>
  <si>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</si>
  <si>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</si>
  <si>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</si>
  <si>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</si>
  <si>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</si>
  <si>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</si>
  <si>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</si>
  <si>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</si>
  <si>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</si>
  <si>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</si>
  <si>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</si>
  <si>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</si>
  <si>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</si>
  <si>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</si>
  <si>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</si>
  <si>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</si>
  <si>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</si>
  <si>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</si>
  <si>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</si>
  <si>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Доходы</t>
  </si>
  <si>
    <t>Расходы</t>
  </si>
  <si>
    <t>Занак</t>
  </si>
  <si>
    <t>нал ИП</t>
  </si>
  <si>
    <t>р/с ИП</t>
  </si>
  <si>
    <t>р/с ООО</t>
  </si>
  <si>
    <t>Kyocera 2035</t>
  </si>
  <si>
    <t>Xerox 8055</t>
  </si>
  <si>
    <t>печать</t>
  </si>
  <si>
    <t>ч/б</t>
  </si>
  <si>
    <t>п/ц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</si>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</sst>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2" fontId="0" fillId="4" borderId="0" xfId="0" applyNumberFormat="1" applyFill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A11" sqref="A11:D25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89985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236555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2527</v>
      </c>
      <c r="G3" s="83"/>
    </row>
    <row r="4" spans="1:7" ht="17.25" customHeight="1" x14ac:dyDescent="0.35">
      <c r="A4" s="102" t="s">
        <v>58</v>
      </c>
      <c r="B4" s="100">
        <f>'01'!B3+'02'!B3+'03'!B3+'04'!B3+'05'!B3+'06'!B3+'07'!B3+'08'!B3+'09'!B3+'10'!B3+'11'!B3+'12'!B3+'13'!B3+'14'!B3+'15'!B3+'16'!B3+'17'!B3+'18'!B3+'19'!B3+'20'!B3+'21'!B3+'22'!B3+'23'!B3+'24'!B3+'25'!B3+'26'!B3+'27'!B3+'28'!B3+'29'!B3+'30'!B3+'31'!B3</f>
        <v>28788</v>
      </c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357855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6"/>
      <c r="C8" s="116"/>
      <c r="D8" s="117"/>
    </row>
    <row r="9" spans="1:7" ht="38.25" customHeight="1" thickBot="1" x14ac:dyDescent="0.4">
      <c r="A9" s="81" t="s">
        <v>61</v>
      </c>
      <c r="B9" s="118"/>
      <c r="C9" s="118"/>
      <c r="D9" s="118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107"/>
      <c r="C14" s="87"/>
      <c r="D14" s="96"/>
    </row>
    <row r="15" spans="1:7" ht="17.25" customHeight="1" x14ac:dyDescent="0.35">
      <c r="A15" s="95"/>
      <c r="B15" s="107"/>
      <c r="C15" s="87"/>
      <c r="D15" s="96"/>
    </row>
    <row r="16" spans="1:7" ht="17.25" customHeight="1" x14ac:dyDescent="0.35">
      <c r="A16" s="95"/>
      <c r="B16" s="107"/>
      <c r="C16" s="87"/>
      <c r="D16" s="96"/>
      <c r="F16" s="108">
        <f>B14+B15+B16+B17+B19</f>
        <v>0</v>
      </c>
    </row>
    <row r="17" spans="1:10" ht="17.25" customHeight="1" x14ac:dyDescent="0.35">
      <c r="A17" s="95"/>
      <c r="B17" s="107"/>
      <c r="C17" s="87"/>
      <c r="D17" s="96"/>
    </row>
    <row r="18" spans="1:10" ht="17.25" customHeight="1" x14ac:dyDescent="0.35">
      <c r="A18" s="95"/>
      <c r="B18" s="87"/>
      <c r="C18" s="87"/>
      <c r="D18" s="96"/>
      <c r="I18" s="81">
        <f>50000+12000+15000</f>
        <v>77000</v>
      </c>
      <c r="J18" s="81">
        <f>I18-18000-25000-5000</f>
        <v>29000</v>
      </c>
    </row>
    <row r="19" spans="1:10" ht="17.25" customHeight="1" x14ac:dyDescent="0.35">
      <c r="A19" s="95"/>
      <c r="B19" s="107"/>
      <c r="C19" s="87"/>
      <c r="D19" s="96"/>
    </row>
    <row r="20" spans="1:10" ht="17.25" customHeight="1" x14ac:dyDescent="0.35">
      <c r="A20" s="95"/>
      <c r="B20" s="87"/>
      <c r="C20" s="87"/>
      <c r="D20" s="96"/>
    </row>
    <row r="21" spans="1:10" ht="17.25" customHeight="1" x14ac:dyDescent="0.35">
      <c r="A21" s="95"/>
      <c r="B21" s="87"/>
      <c r="C21" s="87"/>
      <c r="D21" s="96"/>
    </row>
    <row r="22" spans="1:10" ht="17.25" customHeight="1" x14ac:dyDescent="0.35">
      <c r="A22" s="95"/>
      <c r="B22" s="87"/>
      <c r="C22" s="87"/>
      <c r="D22" s="96"/>
    </row>
    <row r="23" spans="1:10" ht="17.25" customHeight="1" x14ac:dyDescent="0.35">
      <c r="A23" s="95"/>
      <c r="B23" s="87"/>
      <c r="C23" s="87"/>
      <c r="D23" s="96"/>
    </row>
    <row r="24" spans="1:10" ht="17.25" customHeight="1" x14ac:dyDescent="0.35">
      <c r="A24" s="95"/>
      <c r="B24" s="87"/>
      <c r="C24" s="87"/>
      <c r="D24" s="96"/>
    </row>
    <row r="25" spans="1:10" ht="17.25" customHeight="1" x14ac:dyDescent="0.35">
      <c r="A25" s="95"/>
      <c r="B25" s="111"/>
      <c r="C25" s="85"/>
      <c r="D25" s="91"/>
    </row>
    <row r="26" spans="1:10" ht="17.25" customHeight="1" x14ac:dyDescent="0.35">
      <c r="A26" s="95"/>
      <c r="B26" s="111"/>
      <c r="C26" s="85"/>
      <c r="D26" s="91"/>
    </row>
    <row r="27" spans="1:10" ht="17.25" customHeight="1" x14ac:dyDescent="0.35">
      <c r="A27" s="95"/>
      <c r="B27" s="85"/>
      <c r="C27" s="85"/>
      <c r="D27" s="91"/>
    </row>
    <row r="28" spans="1:10" ht="17.25" customHeight="1" x14ac:dyDescent="0.35">
      <c r="A28" s="95"/>
      <c r="B28" s="85"/>
      <c r="C28" s="85"/>
      <c r="D28" s="91"/>
    </row>
    <row r="29" spans="1:10" ht="17.25" customHeight="1" x14ac:dyDescent="0.35">
      <c r="A29" s="95"/>
      <c r="B29" s="85"/>
      <c r="C29" s="85"/>
      <c r="D29" s="91"/>
    </row>
    <row r="30" spans="1:10" ht="15.45" customHeight="1" x14ac:dyDescent="0.35">
      <c r="A30" s="95"/>
      <c r="B30" s="85"/>
      <c r="C30" s="85"/>
      <c r="D30" s="91"/>
    </row>
    <row r="31" spans="1:10" ht="15.45" customHeight="1" x14ac:dyDescent="0.35">
      <c r="A31" s="109"/>
      <c r="B31" s="110"/>
      <c r="C31" s="88"/>
      <c r="D31" s="91"/>
    </row>
    <row r="32" spans="1:10" ht="17.25" customHeight="1" thickBot="1" x14ac:dyDescent="0.4">
      <c r="A32" s="109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3">
        <f>C33-B33</f>
        <v>0</v>
      </c>
      <c r="C34" s="114"/>
      <c r="D34" s="115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3906</v>
      </c>
    </row>
    <row r="2" spans="1:18" ht="15.75" customHeight="1" thickBot="1" x14ac:dyDescent="0.4">
      <c r="A2" s="1" t="s">
        <v>0</v>
      </c>
      <c r="B2" s="68">
        <v>605</v>
      </c>
      <c r="C2" s="65">
        <v>6396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5846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44165</v>
      </c>
      <c r="E5" s="11">
        <v>127122</v>
      </c>
      <c r="F5" s="12"/>
      <c r="G5" s="13"/>
      <c r="H5" s="10">
        <v>303759</v>
      </c>
      <c r="I5" s="13">
        <v>67202</v>
      </c>
      <c r="J5" s="14">
        <v>8666.1</v>
      </c>
      <c r="K5" s="15">
        <v>135860</v>
      </c>
      <c r="L5" s="10">
        <v>1269</v>
      </c>
      <c r="M5" s="16">
        <v>2173794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0</v>
      </c>
      <c r="E6" s="11">
        <f>'06'!E5</f>
        <v>0</v>
      </c>
      <c r="F6" s="12">
        <f>'06'!F5</f>
        <v>0</v>
      </c>
      <c r="G6" s="13">
        <f>'06'!G5</f>
        <v>0</v>
      </c>
      <c r="H6" s="10">
        <f>'06'!H5</f>
        <v>0</v>
      </c>
      <c r="I6" s="13">
        <f>'06'!I5</f>
        <v>0</v>
      </c>
      <c r="J6" s="14">
        <f>'06'!J5</f>
        <v>0</v>
      </c>
      <c r="K6" s="15">
        <f>'06'!K5</f>
        <v>0</v>
      </c>
      <c r="L6" s="10">
        <f>'06'!L5</f>
        <v>0</v>
      </c>
      <c r="M6" s="16">
        <f>'06'!M5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605</v>
      </c>
      <c r="C7" s="74">
        <f>C2-C4</f>
        <v>6396</v>
      </c>
      <c r="D7" s="4">
        <f t="shared" ref="D7:M7" si="0">D5-D6</f>
        <v>44165</v>
      </c>
      <c r="E7" s="75">
        <f t="shared" si="0"/>
        <v>127122</v>
      </c>
      <c r="F7" s="6">
        <f t="shared" si="0"/>
        <v>0</v>
      </c>
      <c r="G7" s="6">
        <f t="shared" si="0"/>
        <v>0</v>
      </c>
      <c r="H7" s="6">
        <f t="shared" si="0"/>
        <v>303759</v>
      </c>
      <c r="I7" s="6">
        <f t="shared" si="0"/>
        <v>67202</v>
      </c>
      <c r="J7" s="6">
        <f t="shared" si="0"/>
        <v>8666.1</v>
      </c>
      <c r="K7" s="6">
        <f t="shared" si="0"/>
        <v>135860</v>
      </c>
      <c r="L7" s="6">
        <f t="shared" si="0"/>
        <v>1269</v>
      </c>
      <c r="M7" s="7">
        <f t="shared" si="0"/>
        <v>2173794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5846</v>
      </c>
      <c r="D8" s="4">
        <f>D7+E7</f>
        <v>171287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50</v>
      </c>
      <c r="D10" s="78">
        <f>B28-D8</f>
        <v>-171287</v>
      </c>
      <c r="E10" s="77"/>
      <c r="F10" s="22"/>
      <c r="G10" s="22"/>
      <c r="H10" s="78">
        <f>(H9+H8)-H7</f>
        <v>-303759</v>
      </c>
      <c r="I10" s="22"/>
      <c r="J10" s="22"/>
      <c r="K10" s="22"/>
      <c r="L10" s="22"/>
      <c r="M10" s="22">
        <f>(M9+M8)-M7</f>
        <v>-2173794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605</v>
      </c>
      <c r="C11" s="67">
        <f>C7+C8</f>
        <v>12242</v>
      </c>
      <c r="D11" s="24">
        <f>C10+B10</f>
        <v>50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7001</v>
      </c>
      <c r="C12" s="121"/>
      <c r="D12" s="122">
        <f>B12+B13</f>
        <v>12847</v>
      </c>
      <c r="E12" s="122"/>
      <c r="I12">
        <f>D12-M11-B6</f>
        <v>12847</v>
      </c>
    </row>
    <row r="13" spans="1:18" ht="15.75" customHeight="1" thickBot="1" x14ac:dyDescent="0.4">
      <c r="A13" s="27" t="s">
        <v>49</v>
      </c>
      <c r="B13" s="121">
        <f>B8+C8</f>
        <v>5846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3045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398</v>
      </c>
      <c r="C3" s="66">
        <v>1912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44165</v>
      </c>
      <c r="E5" s="11">
        <v>127173</v>
      </c>
      <c r="F5" s="12"/>
      <c r="G5" s="13"/>
      <c r="H5" s="10">
        <v>303778</v>
      </c>
      <c r="I5" s="13">
        <v>67203</v>
      </c>
      <c r="J5" s="14">
        <v>8670.6</v>
      </c>
      <c r="K5" s="15">
        <v>135927</v>
      </c>
      <c r="L5" s="10">
        <v>1277</v>
      </c>
      <c r="M5" s="16">
        <v>2175312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44165</v>
      </c>
      <c r="E6" s="11">
        <f>'07'!E5</f>
        <v>127122</v>
      </c>
      <c r="F6" s="12">
        <f>'07'!F5</f>
        <v>0</v>
      </c>
      <c r="G6" s="13">
        <f>'07'!G5</f>
        <v>0</v>
      </c>
      <c r="H6" s="10">
        <f>'07'!H5</f>
        <v>303759</v>
      </c>
      <c r="I6" s="13">
        <f>'07'!I5</f>
        <v>67202</v>
      </c>
      <c r="J6" s="14">
        <f>'07'!J5</f>
        <v>8666.1</v>
      </c>
      <c r="K6" s="15">
        <f>'07'!K5</f>
        <v>135860</v>
      </c>
      <c r="L6" s="10">
        <f>'07'!L5</f>
        <v>1269</v>
      </c>
      <c r="M6" s="16">
        <f>'07'!M5</f>
        <v>2173794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3045</v>
      </c>
      <c r="D7" s="4">
        <f t="shared" ref="D7:M7" si="0">D5-D6</f>
        <v>0</v>
      </c>
      <c r="E7" s="75">
        <f t="shared" si="0"/>
        <v>51</v>
      </c>
      <c r="F7" s="6">
        <f t="shared" si="0"/>
        <v>0</v>
      </c>
      <c r="G7" s="6">
        <f t="shared" si="0"/>
        <v>0</v>
      </c>
      <c r="H7" s="6">
        <f t="shared" si="0"/>
        <v>19</v>
      </c>
      <c r="I7" s="6">
        <f t="shared" si="0"/>
        <v>1</v>
      </c>
      <c r="J7" s="6">
        <f t="shared" si="0"/>
        <v>4.5</v>
      </c>
      <c r="K7" s="6">
        <f t="shared" si="0"/>
        <v>67</v>
      </c>
      <c r="L7" s="6">
        <f t="shared" si="0"/>
        <v>8</v>
      </c>
      <c r="M7" s="7">
        <f t="shared" si="0"/>
        <v>1518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398</v>
      </c>
      <c r="C8" s="66">
        <f>C3-C5</f>
        <v>1912</v>
      </c>
      <c r="D8" s="4">
        <f>D7+E7</f>
        <v>51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</v>
      </c>
      <c r="C10" s="66">
        <v>13</v>
      </c>
      <c r="D10" s="78">
        <f>B28-D8</f>
        <v>-51</v>
      </c>
      <c r="E10" s="77"/>
      <c r="F10" s="22"/>
      <c r="G10" s="22"/>
      <c r="H10" s="78">
        <f>(H9+H8)-H7</f>
        <v>-19</v>
      </c>
      <c r="I10" s="22"/>
      <c r="J10" s="22"/>
      <c r="K10" s="22"/>
      <c r="L10" s="22"/>
      <c r="M10" s="22">
        <f>(M9+M8)-M7</f>
        <v>-1518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398</v>
      </c>
      <c r="C11" s="67">
        <f>C7+C8</f>
        <v>4957</v>
      </c>
      <c r="D11" s="24">
        <f>C10+B10</f>
        <v>16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3045</v>
      </c>
      <c r="C12" s="121"/>
      <c r="D12" s="122">
        <f>B12+B13</f>
        <v>5355</v>
      </c>
      <c r="E12" s="122"/>
      <c r="I12">
        <f>D12-M11-B6</f>
        <v>5355</v>
      </c>
    </row>
    <row r="13" spans="1:18" ht="15.75" customHeight="1" thickBot="1" x14ac:dyDescent="0.4">
      <c r="A13" s="27" t="s">
        <v>49</v>
      </c>
      <c r="B13" s="121">
        <f>B8+C8</f>
        <v>2310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589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768</v>
      </c>
      <c r="C3" s="66">
        <v>2373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44208</v>
      </c>
      <c r="E5" s="11">
        <v>127301</v>
      </c>
      <c r="F5" s="12"/>
      <c r="G5" s="13"/>
      <c r="H5" s="10">
        <v>303864</v>
      </c>
      <c r="I5" s="13">
        <v>67209</v>
      </c>
      <c r="J5" s="14">
        <v>8670.6</v>
      </c>
      <c r="K5" s="15">
        <v>135927</v>
      </c>
      <c r="L5" s="10">
        <v>1278</v>
      </c>
      <c r="M5" s="16">
        <v>2177822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44165</v>
      </c>
      <c r="E6" s="11">
        <f>'08'!E5</f>
        <v>127173</v>
      </c>
      <c r="F6" s="12">
        <f>'08'!F5</f>
        <v>0</v>
      </c>
      <c r="G6" s="13">
        <f>'08'!G5</f>
        <v>0</v>
      </c>
      <c r="H6" s="10">
        <f>'08'!H5</f>
        <v>303778</v>
      </c>
      <c r="I6" s="13">
        <f>'08'!I5</f>
        <v>67203</v>
      </c>
      <c r="J6" s="14">
        <f>'08'!J5</f>
        <v>8670.6</v>
      </c>
      <c r="K6" s="15">
        <f>'08'!K5</f>
        <v>135927</v>
      </c>
      <c r="L6" s="10">
        <f>'08'!L5</f>
        <v>1277</v>
      </c>
      <c r="M6" s="16">
        <f>'08'!M5</f>
        <v>2175312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589</v>
      </c>
      <c r="D7" s="4">
        <f t="shared" ref="D7:M7" si="0">D5-D6</f>
        <v>43</v>
      </c>
      <c r="E7" s="75">
        <f t="shared" si="0"/>
        <v>128</v>
      </c>
      <c r="F7" s="6">
        <f t="shared" si="0"/>
        <v>0</v>
      </c>
      <c r="G7" s="6">
        <f t="shared" si="0"/>
        <v>0</v>
      </c>
      <c r="H7" s="6">
        <f t="shared" si="0"/>
        <v>86</v>
      </c>
      <c r="I7" s="6">
        <f t="shared" si="0"/>
        <v>6</v>
      </c>
      <c r="J7" s="6">
        <f t="shared" si="0"/>
        <v>0</v>
      </c>
      <c r="K7" s="6">
        <f t="shared" si="0"/>
        <v>0</v>
      </c>
      <c r="L7" s="6">
        <f t="shared" si="0"/>
        <v>1</v>
      </c>
      <c r="M7" s="7">
        <f t="shared" si="0"/>
        <v>2510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768</v>
      </c>
      <c r="C8" s="66">
        <f>C3-C5</f>
        <v>2373</v>
      </c>
      <c r="D8" s="4">
        <f>D7+E7</f>
        <v>171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4</v>
      </c>
      <c r="C10" s="66">
        <v>26</v>
      </c>
      <c r="D10" s="78">
        <f>B28-D8</f>
        <v>-171</v>
      </c>
      <c r="E10" s="77"/>
      <c r="F10" s="22"/>
      <c r="G10" s="22"/>
      <c r="H10" s="78">
        <f>(H9+H8)-H7</f>
        <v>-86</v>
      </c>
      <c r="I10" s="22"/>
      <c r="J10" s="22"/>
      <c r="K10" s="22"/>
      <c r="L10" s="22"/>
      <c r="M10" s="22">
        <f>(M9+M8)-M7</f>
        <v>-2510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768</v>
      </c>
      <c r="C11" s="67">
        <f>C7+C8</f>
        <v>2962</v>
      </c>
      <c r="D11" s="24">
        <f>C10+B10</f>
        <v>30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589</v>
      </c>
      <c r="C12" s="121"/>
      <c r="D12" s="122">
        <f>B12+B13</f>
        <v>3730</v>
      </c>
      <c r="E12" s="122"/>
      <c r="I12">
        <f>D12-M11-B6</f>
        <v>3730</v>
      </c>
    </row>
    <row r="13" spans="1:18" ht="15.75" customHeight="1" thickBot="1" x14ac:dyDescent="0.4">
      <c r="A13" s="27" t="s">
        <v>49</v>
      </c>
      <c r="B13" s="121">
        <f>B8+C8</f>
        <v>3141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6" sqref="L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1371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4967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44290</v>
      </c>
      <c r="E5" s="11">
        <v>127478</v>
      </c>
      <c r="F5" s="12"/>
      <c r="G5" s="13"/>
      <c r="H5" s="10">
        <v>304061</v>
      </c>
      <c r="I5" s="13">
        <v>67224</v>
      </c>
      <c r="J5" s="14">
        <v>8674.6</v>
      </c>
      <c r="K5" s="15">
        <v>135986</v>
      </c>
      <c r="L5" s="10">
        <v>1278</v>
      </c>
      <c r="M5" s="16">
        <v>2178478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44208</v>
      </c>
      <c r="E6" s="11">
        <f>'09'!E5</f>
        <v>127301</v>
      </c>
      <c r="F6" s="12">
        <f>'09'!F5</f>
        <v>0</v>
      </c>
      <c r="G6" s="13">
        <f>'09'!G5</f>
        <v>0</v>
      </c>
      <c r="H6" s="10">
        <f>'09'!H5</f>
        <v>303864</v>
      </c>
      <c r="I6" s="13">
        <f>'09'!I5</f>
        <v>67209</v>
      </c>
      <c r="J6" s="14">
        <f>'09'!J5</f>
        <v>8670.6</v>
      </c>
      <c r="K6" s="15">
        <f>'09'!K5</f>
        <v>135927</v>
      </c>
      <c r="L6" s="10">
        <f>'09'!L5</f>
        <v>1278</v>
      </c>
      <c r="M6" s="16">
        <f>'09'!M5</f>
        <v>2177822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1371</v>
      </c>
      <c r="D7" s="4">
        <f t="shared" ref="D7:M7" si="0">D5-D6</f>
        <v>82</v>
      </c>
      <c r="E7" s="75">
        <f t="shared" si="0"/>
        <v>177</v>
      </c>
      <c r="F7" s="6">
        <f t="shared" si="0"/>
        <v>0</v>
      </c>
      <c r="G7" s="6">
        <f t="shared" si="0"/>
        <v>0</v>
      </c>
      <c r="H7" s="6">
        <f t="shared" si="0"/>
        <v>197</v>
      </c>
      <c r="I7" s="6">
        <f t="shared" si="0"/>
        <v>15</v>
      </c>
      <c r="J7" s="6">
        <f t="shared" si="0"/>
        <v>4</v>
      </c>
      <c r="K7" s="6">
        <f t="shared" si="0"/>
        <v>59</v>
      </c>
      <c r="L7" s="6">
        <f t="shared" si="0"/>
        <v>0</v>
      </c>
      <c r="M7" s="7">
        <f t="shared" si="0"/>
        <v>656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4967</v>
      </c>
      <c r="D8" s="4">
        <f>D7+E7</f>
        <v>259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49</v>
      </c>
      <c r="D10" s="78">
        <f>B28-D8</f>
        <v>-259</v>
      </c>
      <c r="E10" s="77"/>
      <c r="F10" s="22"/>
      <c r="G10" s="22"/>
      <c r="H10" s="78">
        <f>(H9+H8)-H7</f>
        <v>-197</v>
      </c>
      <c r="I10" s="22"/>
      <c r="J10" s="22"/>
      <c r="K10" s="22"/>
      <c r="L10" s="22"/>
      <c r="M10" s="22">
        <f>(M9+M8)-M7</f>
        <v>-656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6338</v>
      </c>
      <c r="D11" s="24">
        <f>C10+B10</f>
        <v>49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1371</v>
      </c>
      <c r="C12" s="121"/>
      <c r="D12" s="122">
        <f>B12+B13</f>
        <v>6338</v>
      </c>
      <c r="E12" s="122"/>
      <c r="I12">
        <f>D12-M11-B6</f>
        <v>6338</v>
      </c>
    </row>
    <row r="13" spans="1:18" ht="15.75" customHeight="1" thickBot="1" x14ac:dyDescent="0.4">
      <c r="A13" s="27" t="s">
        <v>49</v>
      </c>
      <c r="B13" s="121">
        <f>B8+C8</f>
        <v>4967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-1866</v>
      </c>
    </row>
    <row r="2" spans="1:18" ht="15.75" customHeight="1" thickBot="1" x14ac:dyDescent="0.4">
      <c r="A2" s="1" t="s">
        <v>0</v>
      </c>
      <c r="B2" s="68">
        <v>134</v>
      </c>
      <c r="C2" s="65">
        <v>1461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210</v>
      </c>
      <c r="C3" s="66">
        <v>7545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44418</v>
      </c>
      <c r="E5" s="11">
        <v>127816</v>
      </c>
      <c r="F5" s="12"/>
      <c r="G5" s="13"/>
      <c r="H5" s="10">
        <v>304174</v>
      </c>
      <c r="I5" s="13">
        <v>67269</v>
      </c>
      <c r="J5" s="14">
        <v>8674.6</v>
      </c>
      <c r="K5" s="15">
        <v>135986</v>
      </c>
      <c r="L5" s="10">
        <v>1278</v>
      </c>
      <c r="M5" s="16">
        <v>2178478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44290</v>
      </c>
      <c r="E6" s="11">
        <f>'10'!E5</f>
        <v>127478</v>
      </c>
      <c r="F6" s="12">
        <f>'10'!F5</f>
        <v>0</v>
      </c>
      <c r="G6" s="13">
        <f>'10'!G5</f>
        <v>0</v>
      </c>
      <c r="H6" s="10">
        <f>'10'!H5</f>
        <v>304061</v>
      </c>
      <c r="I6" s="13">
        <f>'10'!I5</f>
        <v>67224</v>
      </c>
      <c r="J6" s="14">
        <f>'10'!J5</f>
        <v>8674.6</v>
      </c>
      <c r="K6" s="15">
        <f>'10'!K5</f>
        <v>135986</v>
      </c>
      <c r="L6" s="10">
        <f>'10'!L5</f>
        <v>1278</v>
      </c>
      <c r="M6" s="16">
        <f>'10'!M5</f>
        <v>2178478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134</v>
      </c>
      <c r="C7" s="74">
        <f>C2-C4</f>
        <v>1461</v>
      </c>
      <c r="D7" s="4">
        <f t="shared" ref="D7:M7" si="0">D5-D6</f>
        <v>128</v>
      </c>
      <c r="E7" s="75">
        <f t="shared" si="0"/>
        <v>338</v>
      </c>
      <c r="F7" s="6">
        <f t="shared" si="0"/>
        <v>0</v>
      </c>
      <c r="G7" s="6">
        <f t="shared" si="0"/>
        <v>0</v>
      </c>
      <c r="H7" s="6">
        <f t="shared" si="0"/>
        <v>113</v>
      </c>
      <c r="I7" s="6">
        <f t="shared" si="0"/>
        <v>45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210</v>
      </c>
      <c r="C8" s="66">
        <f>C3-C5</f>
        <v>7545</v>
      </c>
      <c r="D8" s="4">
        <f>D7+E7</f>
        <v>466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59</v>
      </c>
      <c r="D10" s="78">
        <f>B28-D8</f>
        <v>-466</v>
      </c>
      <c r="E10" s="77"/>
      <c r="F10" s="22"/>
      <c r="G10" s="22"/>
      <c r="H10" s="78">
        <f>(H9+H8)-H7</f>
        <v>-113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344</v>
      </c>
      <c r="C11" s="67">
        <f>C7+C8</f>
        <v>9006</v>
      </c>
      <c r="D11" s="24">
        <f>C10+B10</f>
        <v>59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1595</v>
      </c>
      <c r="C12" s="121"/>
      <c r="D12" s="122">
        <f>B12+B13</f>
        <v>9350</v>
      </c>
      <c r="E12" s="122"/>
      <c r="I12">
        <f>D12-M11-B6</f>
        <v>9350</v>
      </c>
    </row>
    <row r="13" spans="1:18" ht="15.75" customHeight="1" thickBot="1" x14ac:dyDescent="0.4">
      <c r="A13" s="27" t="s">
        <v>49</v>
      </c>
      <c r="B13" s="121">
        <f>B8+C8</f>
        <v>7755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7" sqref="M7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-1950</v>
      </c>
    </row>
    <row r="2" spans="1:18" ht="15.75" customHeight="1" thickBot="1" x14ac:dyDescent="0.4">
      <c r="A2" s="1" t="s">
        <v>0</v>
      </c>
      <c r="B2" s="68">
        <v>50</v>
      </c>
      <c r="C2" s="65">
        <v>3543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540</v>
      </c>
      <c r="C3" s="66">
        <v>13248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6964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44615</v>
      </c>
      <c r="E5" s="11">
        <v>128286</v>
      </c>
      <c r="F5" s="12"/>
      <c r="G5" s="13"/>
      <c r="H5" s="10">
        <v>304296</v>
      </c>
      <c r="I5" s="13">
        <v>67541</v>
      </c>
      <c r="J5" s="14">
        <v>8675.1</v>
      </c>
      <c r="K5" s="15">
        <v>135994</v>
      </c>
      <c r="L5" s="10">
        <v>1285</v>
      </c>
      <c r="M5" s="16">
        <v>2180822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44418</v>
      </c>
      <c r="E6" s="11">
        <f>'11'!E5</f>
        <v>127816</v>
      </c>
      <c r="F6" s="12">
        <f>'11'!F5</f>
        <v>0</v>
      </c>
      <c r="G6" s="13">
        <f>'11'!G5</f>
        <v>0</v>
      </c>
      <c r="H6" s="10">
        <f>'11'!H5</f>
        <v>304174</v>
      </c>
      <c r="I6" s="13">
        <f>'11'!I5</f>
        <v>67269</v>
      </c>
      <c r="J6" s="14">
        <f>'11'!J5</f>
        <v>8674.6</v>
      </c>
      <c r="K6" s="15">
        <f>'11'!K5</f>
        <v>135986</v>
      </c>
      <c r="L6" s="10">
        <f>'11'!L5</f>
        <v>1278</v>
      </c>
      <c r="M6" s="16">
        <f>'11'!M5</f>
        <v>2178478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50</v>
      </c>
      <c r="C7" s="74">
        <f>C2-C4</f>
        <v>3543</v>
      </c>
      <c r="D7" s="4">
        <f t="shared" ref="D7:M7" si="0">D5-D6</f>
        <v>197</v>
      </c>
      <c r="E7" s="75">
        <f t="shared" si="0"/>
        <v>470</v>
      </c>
      <c r="F7" s="6">
        <f t="shared" si="0"/>
        <v>0</v>
      </c>
      <c r="G7" s="6">
        <f t="shared" si="0"/>
        <v>0</v>
      </c>
      <c r="H7" s="6">
        <f t="shared" si="0"/>
        <v>122</v>
      </c>
      <c r="I7" s="6">
        <f t="shared" si="0"/>
        <v>272</v>
      </c>
      <c r="J7" s="6">
        <f t="shared" si="0"/>
        <v>0.5</v>
      </c>
      <c r="K7" s="6">
        <f t="shared" si="0"/>
        <v>8</v>
      </c>
      <c r="L7" s="6">
        <f t="shared" si="0"/>
        <v>7</v>
      </c>
      <c r="M7" s="7">
        <f t="shared" si="0"/>
        <v>2344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540</v>
      </c>
      <c r="C8" s="66">
        <f>C3-C5</f>
        <v>13248</v>
      </c>
      <c r="D8" s="4">
        <f>D7+E7</f>
        <v>667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</v>
      </c>
      <c r="C10" s="66">
        <v>73</v>
      </c>
      <c r="D10" s="78">
        <f>B28-D8</f>
        <v>-667</v>
      </c>
      <c r="E10" s="77"/>
      <c r="F10" s="22"/>
      <c r="G10" s="22"/>
      <c r="H10" s="78">
        <f>(H9+H8)-H7</f>
        <v>-122</v>
      </c>
      <c r="I10" s="22"/>
      <c r="J10" s="22"/>
      <c r="K10" s="22"/>
      <c r="L10" s="22"/>
      <c r="M10" s="22">
        <f>(M9+M8)-M7</f>
        <v>-2344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590</v>
      </c>
      <c r="C11" s="67">
        <f>C7+C8</f>
        <v>16791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3593</v>
      </c>
      <c r="C12" s="121"/>
      <c r="D12" s="122">
        <f>B12+B13</f>
        <v>17381</v>
      </c>
      <c r="E12" s="122"/>
      <c r="I12">
        <f>D12-M11-B6</f>
        <v>17381</v>
      </c>
    </row>
    <row r="13" spans="1:18" ht="15.75" customHeight="1" thickBot="1" x14ac:dyDescent="0.4">
      <c r="A13" s="27" t="s">
        <v>49</v>
      </c>
      <c r="B13" s="121">
        <f>B8+C8</f>
        <v>13788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-1993</v>
      </c>
    </row>
    <row r="2" spans="1:18" ht="15.75" customHeight="1" thickBot="1" x14ac:dyDescent="0.4">
      <c r="A2" s="1" t="s">
        <v>0</v>
      </c>
      <c r="B2" s="68">
        <v>7</v>
      </c>
      <c r="C2" s="65">
        <v>1547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10207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4968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44775</v>
      </c>
      <c r="E5" s="11">
        <v>128596</v>
      </c>
      <c r="F5" s="12"/>
      <c r="G5" s="13"/>
      <c r="H5" s="10">
        <v>304612</v>
      </c>
      <c r="I5" s="13">
        <v>67567</v>
      </c>
      <c r="J5" s="14">
        <v>8684.5</v>
      </c>
      <c r="K5" s="15">
        <v>136146</v>
      </c>
      <c r="L5" s="10">
        <v>1289</v>
      </c>
      <c r="M5" s="16">
        <v>2181636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44615</v>
      </c>
      <c r="E6" s="11">
        <f>'12'!E5</f>
        <v>128286</v>
      </c>
      <c r="F6" s="12">
        <f>'12'!F5</f>
        <v>0</v>
      </c>
      <c r="G6" s="13">
        <f>'12'!G5</f>
        <v>0</v>
      </c>
      <c r="H6" s="10">
        <f>'12'!H5</f>
        <v>304296</v>
      </c>
      <c r="I6" s="13">
        <f>'12'!I5</f>
        <v>67541</v>
      </c>
      <c r="J6" s="14">
        <f>'12'!J5</f>
        <v>8675.1</v>
      </c>
      <c r="K6" s="15">
        <f>'12'!K5</f>
        <v>135994</v>
      </c>
      <c r="L6" s="10">
        <f>'12'!L5</f>
        <v>1285</v>
      </c>
      <c r="M6" s="16">
        <f>'12'!M5</f>
        <v>2180822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7</v>
      </c>
      <c r="C7" s="74">
        <f>C2-C4</f>
        <v>1547</v>
      </c>
      <c r="D7" s="4">
        <f t="shared" ref="D7:M7" si="0">D5-D6</f>
        <v>160</v>
      </c>
      <c r="E7" s="75">
        <f t="shared" si="0"/>
        <v>310</v>
      </c>
      <c r="F7" s="6">
        <f t="shared" si="0"/>
        <v>0</v>
      </c>
      <c r="G7" s="6">
        <f t="shared" si="0"/>
        <v>0</v>
      </c>
      <c r="H7" s="6">
        <f t="shared" si="0"/>
        <v>316</v>
      </c>
      <c r="I7" s="6">
        <f t="shared" si="0"/>
        <v>26</v>
      </c>
      <c r="J7" s="6">
        <f t="shared" si="0"/>
        <v>9.3999999999996362</v>
      </c>
      <c r="K7" s="6">
        <f t="shared" si="0"/>
        <v>152</v>
      </c>
      <c r="L7" s="6">
        <f t="shared" si="0"/>
        <v>4</v>
      </c>
      <c r="M7" s="7">
        <f t="shared" si="0"/>
        <v>814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10207</v>
      </c>
      <c r="D8" s="4">
        <f>D7+E7</f>
        <v>470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57</v>
      </c>
      <c r="D10" s="78">
        <f>B28-D8</f>
        <v>-470</v>
      </c>
      <c r="E10" s="77"/>
      <c r="F10" s="22"/>
      <c r="G10" s="22"/>
      <c r="H10" s="78">
        <f>(H9+H8)-H7</f>
        <v>-316</v>
      </c>
      <c r="I10" s="22"/>
      <c r="J10" s="22"/>
      <c r="K10" s="22"/>
      <c r="L10" s="22"/>
      <c r="M10" s="22">
        <f>(M9+M8)-M7</f>
        <v>-814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</v>
      </c>
      <c r="C11" s="67">
        <f>C7+C8</f>
        <v>11754</v>
      </c>
      <c r="D11" s="24">
        <f>C10+B10</f>
        <v>58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1554</v>
      </c>
      <c r="C12" s="121"/>
      <c r="D12" s="122">
        <f>B12+B13</f>
        <v>11761</v>
      </c>
      <c r="E12" s="122"/>
      <c r="I12">
        <f>D12-M11-B6</f>
        <v>11761</v>
      </c>
    </row>
    <row r="13" spans="1:18" ht="15.75" customHeight="1" thickBot="1" x14ac:dyDescent="0.4">
      <c r="A13" s="27" t="s">
        <v>49</v>
      </c>
      <c r="B13" s="121">
        <f>B8+C8</f>
        <v>10207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4201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  <c r="Q2">
        <v>18613</v>
      </c>
    </row>
    <row r="3" spans="1:18" ht="20.25" customHeight="1" x14ac:dyDescent="0.35">
      <c r="A3" s="1" t="s">
        <v>2</v>
      </c>
      <c r="B3" s="69">
        <v>204</v>
      </c>
      <c r="C3" s="66">
        <v>6899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7622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45014</v>
      </c>
      <c r="E5" s="11">
        <v>128796</v>
      </c>
      <c r="F5" s="12">
        <v>3182</v>
      </c>
      <c r="G5" s="13">
        <v>15563</v>
      </c>
      <c r="H5" s="10">
        <v>304846</v>
      </c>
      <c r="I5" s="13">
        <v>67643</v>
      </c>
      <c r="J5" s="14">
        <v>8688.7000000000007</v>
      </c>
      <c r="K5" s="15">
        <v>136205</v>
      </c>
      <c r="L5" s="10">
        <v>1289</v>
      </c>
      <c r="M5" s="16">
        <v>2181636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4201</v>
      </c>
      <c r="D7" s="4">
        <f t="shared" ref="D7:M7" si="0">D5-D6</f>
        <v>45014</v>
      </c>
      <c r="E7" s="75">
        <f t="shared" si="0"/>
        <v>128796</v>
      </c>
      <c r="F7" s="6">
        <f t="shared" si="0"/>
        <v>3182</v>
      </c>
      <c r="G7" s="6">
        <f t="shared" si="0"/>
        <v>15563</v>
      </c>
      <c r="H7" s="6">
        <f t="shared" si="0"/>
        <v>304846</v>
      </c>
      <c r="I7" s="6">
        <f t="shared" si="0"/>
        <v>67643</v>
      </c>
      <c r="J7" s="6">
        <f t="shared" si="0"/>
        <v>8688.7000000000007</v>
      </c>
      <c r="K7" s="6">
        <f t="shared" si="0"/>
        <v>136205</v>
      </c>
      <c r="L7" s="6">
        <f t="shared" si="0"/>
        <v>1289</v>
      </c>
      <c r="M7" s="7">
        <f t="shared" si="0"/>
        <v>2181636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204</v>
      </c>
      <c r="C8" s="66">
        <f>C3-C5</f>
        <v>6899</v>
      </c>
      <c r="D8" s="4">
        <f>D7+E7</f>
        <v>173810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</v>
      </c>
      <c r="C10" s="66">
        <v>70</v>
      </c>
      <c r="D10" s="78">
        <f>B28-D8</f>
        <v>-173810</v>
      </c>
      <c r="E10" s="77"/>
      <c r="F10" s="22"/>
      <c r="G10" s="22"/>
      <c r="H10" s="78">
        <f>(H9+H8)-H7</f>
        <v>-304846</v>
      </c>
      <c r="I10" s="22"/>
      <c r="J10" s="22"/>
      <c r="K10" s="22"/>
      <c r="L10" s="22"/>
      <c r="M10" s="22">
        <f>(M9+M8)-M7</f>
        <v>-2181636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204</v>
      </c>
      <c r="C11" s="67">
        <f>C7+C8</f>
        <v>11100</v>
      </c>
      <c r="D11" s="24">
        <f>C10+B10</f>
        <v>72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4201</v>
      </c>
      <c r="C12" s="121"/>
      <c r="D12" s="122">
        <f>B12+B13</f>
        <v>11304</v>
      </c>
      <c r="E12" s="122"/>
      <c r="I12">
        <f>D12-M11-B6</f>
        <v>11304</v>
      </c>
    </row>
    <row r="13" spans="1:18" ht="15.75" customHeight="1" thickBot="1" x14ac:dyDescent="0.4">
      <c r="A13" s="27" t="s">
        <v>49</v>
      </c>
      <c r="B13" s="121">
        <f>B8+C8</f>
        <v>7103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-1895</v>
      </c>
    </row>
    <row r="2" spans="1:18" ht="15.75" customHeight="1" thickBot="1" x14ac:dyDescent="0.4">
      <c r="A2" s="1" t="s">
        <v>0</v>
      </c>
      <c r="B2" s="68">
        <v>105</v>
      </c>
      <c r="C2" s="65">
        <v>2541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7173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5962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45142</v>
      </c>
      <c r="E5" s="11">
        <v>128973</v>
      </c>
      <c r="F5" s="12">
        <v>3184</v>
      </c>
      <c r="G5" s="13">
        <v>15608</v>
      </c>
      <c r="H5" s="10">
        <v>304877</v>
      </c>
      <c r="I5" s="13">
        <v>67682</v>
      </c>
      <c r="J5" s="14">
        <v>8697.4</v>
      </c>
      <c r="K5" s="15">
        <v>136344</v>
      </c>
      <c r="L5" s="10" t="s">
        <v>67</v>
      </c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45014</v>
      </c>
      <c r="E6" s="11">
        <f>'14'!E5</f>
        <v>128796</v>
      </c>
      <c r="F6" s="12">
        <f>'14'!F5</f>
        <v>3182</v>
      </c>
      <c r="G6" s="13">
        <f>'14'!G5</f>
        <v>15563</v>
      </c>
      <c r="H6" s="10">
        <f>'14'!H5</f>
        <v>304846</v>
      </c>
      <c r="I6" s="13">
        <f>'14'!I5</f>
        <v>67643</v>
      </c>
      <c r="J6" s="14">
        <f>'14'!J5</f>
        <v>8688.7000000000007</v>
      </c>
      <c r="K6" s="15">
        <f>'14'!K5</f>
        <v>136205</v>
      </c>
      <c r="L6" s="10">
        <f>'14'!L5</f>
        <v>1289</v>
      </c>
      <c r="M6" s="16">
        <f>'14'!M5</f>
        <v>2181636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105</v>
      </c>
      <c r="C7" s="74">
        <f>C2-C4</f>
        <v>2541</v>
      </c>
      <c r="D7" s="4">
        <f t="shared" ref="D7:M7" si="0">D5-D6</f>
        <v>128</v>
      </c>
      <c r="E7" s="75">
        <f t="shared" si="0"/>
        <v>177</v>
      </c>
      <c r="F7" s="6">
        <f t="shared" si="0"/>
        <v>2</v>
      </c>
      <c r="G7" s="6">
        <f t="shared" si="0"/>
        <v>45</v>
      </c>
      <c r="H7" s="6">
        <f t="shared" si="0"/>
        <v>31</v>
      </c>
      <c r="I7" s="6">
        <f t="shared" si="0"/>
        <v>39</v>
      </c>
      <c r="J7" s="6">
        <f t="shared" si="0"/>
        <v>8.6999999999989086</v>
      </c>
      <c r="K7" s="6">
        <f t="shared" si="0"/>
        <v>139</v>
      </c>
      <c r="L7" s="6" t="e">
        <f t="shared" si="0"/>
        <v>#VALUE!</v>
      </c>
      <c r="M7" s="7">
        <f t="shared" si="0"/>
        <v>-2181636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7173</v>
      </c>
      <c r="D8" s="4">
        <f>D7+E7</f>
        <v>305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66</v>
      </c>
      <c r="D10" s="78">
        <f>B28-D8</f>
        <v>-305</v>
      </c>
      <c r="E10" s="77"/>
      <c r="F10" s="22"/>
      <c r="G10" s="22"/>
      <c r="H10" s="78">
        <f>(H9+H8)-H7</f>
        <v>-31</v>
      </c>
      <c r="I10" s="22"/>
      <c r="J10" s="22"/>
      <c r="K10" s="22"/>
      <c r="L10" s="22"/>
      <c r="M10" s="22">
        <f>(M9+M8)-M7</f>
        <v>2181636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105</v>
      </c>
      <c r="C11" s="67">
        <f>C7+C8</f>
        <v>9714</v>
      </c>
      <c r="D11" s="24">
        <f>C10+B10</f>
        <v>67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2646</v>
      </c>
      <c r="C12" s="121"/>
      <c r="D12" s="122">
        <f>B12+B13</f>
        <v>9819</v>
      </c>
      <c r="E12" s="122"/>
      <c r="I12">
        <f>D12-M11-B6</f>
        <v>9819</v>
      </c>
    </row>
    <row r="13" spans="1:18" ht="15.75" customHeight="1" thickBot="1" x14ac:dyDescent="0.4">
      <c r="A13" s="27" t="s">
        <v>49</v>
      </c>
      <c r="B13" s="121">
        <f>B8+C8</f>
        <v>7173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4028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5197</v>
      </c>
      <c r="C3" s="66"/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7449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>
        <v>1121</v>
      </c>
      <c r="C5" s="66"/>
      <c r="D5" s="10">
        <v>45149</v>
      </c>
      <c r="E5" s="11">
        <v>129081</v>
      </c>
      <c r="F5" s="12">
        <v>3184</v>
      </c>
      <c r="G5" s="13">
        <v>15656</v>
      </c>
      <c r="H5" s="10">
        <v>304903</v>
      </c>
      <c r="I5" s="13">
        <v>67696</v>
      </c>
      <c r="J5" s="14">
        <v>8702.7000000000007</v>
      </c>
      <c r="K5" s="15">
        <v>136427</v>
      </c>
      <c r="L5" s="10">
        <v>1294</v>
      </c>
      <c r="M5" s="16">
        <v>2182447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45014</v>
      </c>
      <c r="E6" s="11">
        <f>'14'!E5</f>
        <v>128796</v>
      </c>
      <c r="F6" s="12">
        <f>'14'!F5</f>
        <v>3182</v>
      </c>
      <c r="G6" s="13">
        <f>'14'!G5</f>
        <v>15563</v>
      </c>
      <c r="H6" s="10">
        <f>'14'!H5</f>
        <v>304846</v>
      </c>
      <c r="I6" s="13">
        <f>'14'!I5</f>
        <v>67643</v>
      </c>
      <c r="J6" s="14">
        <f>'14'!J5</f>
        <v>8688.7000000000007</v>
      </c>
      <c r="K6" s="15">
        <f>'14'!K5</f>
        <v>136205</v>
      </c>
      <c r="L6" s="10" t="str">
        <f>'15'!L5</f>
        <v xml:space="preserve"> </v>
      </c>
      <c r="M6" s="16">
        <f>'15'!M5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4028</v>
      </c>
      <c r="D7" s="4">
        <f t="shared" ref="D7:M7" si="0">D5-D6</f>
        <v>135</v>
      </c>
      <c r="E7" s="75">
        <f t="shared" si="0"/>
        <v>285</v>
      </c>
      <c r="F7" s="6">
        <f t="shared" si="0"/>
        <v>2</v>
      </c>
      <c r="G7" s="6">
        <f t="shared" si="0"/>
        <v>93</v>
      </c>
      <c r="H7" s="6">
        <f t="shared" si="0"/>
        <v>57</v>
      </c>
      <c r="I7" s="6">
        <f t="shared" si="0"/>
        <v>53</v>
      </c>
      <c r="J7" s="6">
        <f t="shared" si="0"/>
        <v>14</v>
      </c>
      <c r="K7" s="6">
        <f t="shared" si="0"/>
        <v>222</v>
      </c>
      <c r="L7" s="6" t="e">
        <f t="shared" si="0"/>
        <v>#VALUE!</v>
      </c>
      <c r="M7" s="7">
        <f t="shared" si="0"/>
        <v>2182447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4076</v>
      </c>
      <c r="C8" s="66">
        <f>C3-C5</f>
        <v>0</v>
      </c>
      <c r="D8" s="4">
        <f>D7+E7</f>
        <v>420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12</v>
      </c>
      <c r="C10" s="66">
        <v>12</v>
      </c>
      <c r="D10" s="78">
        <f>B28-D8</f>
        <v>-420</v>
      </c>
      <c r="E10" s="77"/>
      <c r="F10" s="22"/>
      <c r="G10" s="22"/>
      <c r="H10" s="78">
        <f>(H9+H8)-H7</f>
        <v>-57</v>
      </c>
      <c r="I10" s="22"/>
      <c r="J10" s="22"/>
      <c r="K10" s="22"/>
      <c r="L10" s="22"/>
      <c r="M10" s="22">
        <f>(M9+M8)-M7</f>
        <v>-2182447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4076</v>
      </c>
      <c r="C11" s="67">
        <f>C7+C8</f>
        <v>4028</v>
      </c>
      <c r="D11" s="24">
        <f>C10+B10</f>
        <v>24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4028</v>
      </c>
      <c r="C12" s="121"/>
      <c r="D12" s="122">
        <f>B12+B13</f>
        <v>8104</v>
      </c>
      <c r="E12" s="122"/>
      <c r="I12">
        <f>D12-M11-B6</f>
        <v>8104</v>
      </c>
    </row>
    <row r="13" spans="1:18" ht="15.75" customHeight="1" thickBot="1" x14ac:dyDescent="0.4">
      <c r="A13" s="27" t="s">
        <v>49</v>
      </c>
      <c r="B13" s="121">
        <f>B8+C8</f>
        <v>4076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9" sqref="C9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2208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6788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C2+'11'!C2+'10'!C2+'09'!C2</f>
        <v>5629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45163</v>
      </c>
      <c r="E5" s="11">
        <v>129419</v>
      </c>
      <c r="F5" s="12">
        <v>3193</v>
      </c>
      <c r="G5" s="13">
        <v>15754</v>
      </c>
      <c r="H5" s="10">
        <v>304956</v>
      </c>
      <c r="I5" s="13">
        <v>67712</v>
      </c>
      <c r="J5" s="14">
        <v>8705.2000000000007</v>
      </c>
      <c r="K5" s="15">
        <v>136468</v>
      </c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45149</v>
      </c>
      <c r="E6" s="11">
        <f>'16'!E5</f>
        <v>129081</v>
      </c>
      <c r="F6" s="12">
        <f>'16'!F5</f>
        <v>3184</v>
      </c>
      <c r="G6" s="13">
        <f>'16'!G5</f>
        <v>15656</v>
      </c>
      <c r="H6" s="10">
        <f>'16'!H5</f>
        <v>304903</v>
      </c>
      <c r="I6" s="13">
        <f>'16'!I5</f>
        <v>67696</v>
      </c>
      <c r="J6" s="14">
        <f>'16'!J5</f>
        <v>8702.7000000000007</v>
      </c>
      <c r="K6" s="15">
        <f>'16'!K5</f>
        <v>136427</v>
      </c>
      <c r="L6" s="10">
        <f>'16'!L5</f>
        <v>1294</v>
      </c>
      <c r="M6" s="16">
        <f>'16'!M5</f>
        <v>2182447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2208</v>
      </c>
      <c r="D7" s="4">
        <f t="shared" ref="D7:M7" si="0">D5-D6</f>
        <v>14</v>
      </c>
      <c r="E7" s="75">
        <f t="shared" si="0"/>
        <v>338</v>
      </c>
      <c r="F7" s="6">
        <f t="shared" si="0"/>
        <v>9</v>
      </c>
      <c r="G7" s="6">
        <f t="shared" si="0"/>
        <v>98</v>
      </c>
      <c r="H7" s="6">
        <f t="shared" si="0"/>
        <v>53</v>
      </c>
      <c r="I7" s="6">
        <f t="shared" si="0"/>
        <v>16</v>
      </c>
      <c r="J7" s="6">
        <f t="shared" si="0"/>
        <v>2.5</v>
      </c>
      <c r="K7" s="6">
        <f t="shared" si="0"/>
        <v>41</v>
      </c>
      <c r="L7" s="6">
        <f t="shared" si="0"/>
        <v>-1294</v>
      </c>
      <c r="M7" s="7">
        <f t="shared" si="0"/>
        <v>-2182447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6788</v>
      </c>
      <c r="D8" s="4">
        <f>D7+E7</f>
        <v>352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54</v>
      </c>
      <c r="D10" s="78">
        <f>B28-D8</f>
        <v>-352</v>
      </c>
      <c r="E10" s="77"/>
      <c r="F10" s="22"/>
      <c r="G10" s="22"/>
      <c r="H10" s="78">
        <f>(H9+H8)-H7</f>
        <v>-53</v>
      </c>
      <c r="I10" s="22"/>
      <c r="J10" s="22"/>
      <c r="K10" s="22"/>
      <c r="L10" s="22"/>
      <c r="M10" s="22">
        <f>(M9+M8)-M7</f>
        <v>2182447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8996</v>
      </c>
      <c r="D11" s="24">
        <f>C10+B10</f>
        <v>54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2208</v>
      </c>
      <c r="C12" s="121"/>
      <c r="D12" s="122">
        <f>B12+B13</f>
        <v>8996</v>
      </c>
      <c r="E12" s="122"/>
      <c r="I12">
        <f>D12-M11-B6</f>
        <v>8996</v>
      </c>
    </row>
    <row r="13" spans="1:18" ht="15.75" customHeight="1" thickBot="1" x14ac:dyDescent="0.4">
      <c r="A13" s="27" t="s">
        <v>49</v>
      </c>
      <c r="B13" s="121">
        <f>B8+C8</f>
        <v>6788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5473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</v>
      </c>
      <c r="C3" s="66">
        <v>14426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21788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>
        <v>1</v>
      </c>
      <c r="C5" s="66"/>
      <c r="D5" s="10">
        <v>45669</v>
      </c>
      <c r="E5" s="11">
        <v>129914</v>
      </c>
      <c r="F5" s="12">
        <v>3193</v>
      </c>
      <c r="G5" s="13">
        <v>15818</v>
      </c>
      <c r="H5" s="10">
        <v>305030</v>
      </c>
      <c r="I5" s="13">
        <v>67773</v>
      </c>
      <c r="J5" s="14">
        <v>8710.1</v>
      </c>
      <c r="K5" s="15">
        <v>136545</v>
      </c>
      <c r="L5" s="10">
        <v>1297</v>
      </c>
      <c r="M5" s="16">
        <v>2183709</v>
      </c>
      <c r="N5" s="129" t="s">
        <v>67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45163</v>
      </c>
      <c r="E6" s="11">
        <f>'17'!E5</f>
        <v>129419</v>
      </c>
      <c r="F6" s="12">
        <f>'17'!F5</f>
        <v>3193</v>
      </c>
      <c r="G6" s="13">
        <f>'17'!G5</f>
        <v>15754</v>
      </c>
      <c r="H6" s="10">
        <f>'17'!H5</f>
        <v>304956</v>
      </c>
      <c r="I6" s="13">
        <f>'17'!I5</f>
        <v>67712</v>
      </c>
      <c r="J6" s="14">
        <f>'17'!J5</f>
        <v>8705.2000000000007</v>
      </c>
      <c r="K6" s="15">
        <f>'17'!K5</f>
        <v>136468</v>
      </c>
      <c r="L6" s="10">
        <f>'17'!L5</f>
        <v>0</v>
      </c>
      <c r="M6" s="16">
        <f>'17'!M5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5473</v>
      </c>
      <c r="D7" s="4">
        <f t="shared" ref="D7:M7" si="0">D5-D6</f>
        <v>506</v>
      </c>
      <c r="E7" s="75">
        <f t="shared" si="0"/>
        <v>495</v>
      </c>
      <c r="F7" s="6">
        <f t="shared" si="0"/>
        <v>0</v>
      </c>
      <c r="G7" s="6">
        <f t="shared" si="0"/>
        <v>64</v>
      </c>
      <c r="H7" s="6">
        <f t="shared" si="0"/>
        <v>74</v>
      </c>
      <c r="I7" s="6">
        <f t="shared" si="0"/>
        <v>61</v>
      </c>
      <c r="J7" s="6">
        <f t="shared" si="0"/>
        <v>4.8999999999996362</v>
      </c>
      <c r="K7" s="6">
        <f t="shared" si="0"/>
        <v>77</v>
      </c>
      <c r="L7" s="6">
        <f t="shared" si="0"/>
        <v>1297</v>
      </c>
      <c r="M7" s="7">
        <f t="shared" si="0"/>
        <v>2183709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14426</v>
      </c>
      <c r="D8" s="4">
        <f>D7+E7</f>
        <v>1001</v>
      </c>
      <c r="E8" s="76" t="s">
        <v>52</v>
      </c>
      <c r="F8" s="6"/>
      <c r="G8" s="6">
        <f>G7-G9-G10</f>
        <v>64</v>
      </c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92</v>
      </c>
      <c r="D10" s="78">
        <f>B28-D8</f>
        <v>-1001</v>
      </c>
      <c r="E10" s="77"/>
      <c r="F10" s="22"/>
      <c r="G10" s="22"/>
      <c r="H10" s="78">
        <f>(H9+H8)-H7</f>
        <v>-74</v>
      </c>
      <c r="I10" s="22"/>
      <c r="J10" s="22"/>
      <c r="K10" s="22"/>
      <c r="L10" s="22"/>
      <c r="M10" s="22">
        <f>(M9+M8)-M7</f>
        <v>-2183709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19899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5473</v>
      </c>
      <c r="C12" s="121"/>
      <c r="D12" s="122">
        <f>B12+B13</f>
        <v>19899</v>
      </c>
      <c r="E12" s="122"/>
      <c r="I12">
        <f>D12-M11-B6</f>
        <v>19899</v>
      </c>
    </row>
    <row r="13" spans="1:18" ht="15.75" customHeight="1" thickBot="1" x14ac:dyDescent="0.4">
      <c r="A13" s="27" t="s">
        <v>49</v>
      </c>
      <c r="B13" s="121">
        <f>B8+C8</f>
        <v>14426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1937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11088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21788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45807</v>
      </c>
      <c r="E5" s="11">
        <v>130178</v>
      </c>
      <c r="F5" s="12">
        <v>3234</v>
      </c>
      <c r="G5" s="13">
        <v>16021</v>
      </c>
      <c r="H5" s="10">
        <v>305118</v>
      </c>
      <c r="I5" s="13">
        <v>67870</v>
      </c>
      <c r="J5" s="14">
        <v>8716.2000000000007</v>
      </c>
      <c r="K5" s="15">
        <v>136640</v>
      </c>
      <c r="L5" s="10">
        <v>1300</v>
      </c>
      <c r="M5" s="16">
        <v>2186309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45669</v>
      </c>
      <c r="E6" s="11">
        <f>'18'!E5</f>
        <v>129914</v>
      </c>
      <c r="F6" s="12">
        <f>'18'!F5</f>
        <v>3193</v>
      </c>
      <c r="G6" s="13">
        <f>'18'!G5</f>
        <v>15818</v>
      </c>
      <c r="H6" s="10">
        <f>'18'!H5</f>
        <v>305030</v>
      </c>
      <c r="I6" s="13">
        <f>'18'!I5</f>
        <v>67773</v>
      </c>
      <c r="J6" s="14">
        <f>'18'!J5</f>
        <v>8710.1</v>
      </c>
      <c r="K6" s="15">
        <f>'18'!K5</f>
        <v>136545</v>
      </c>
      <c r="L6" s="10">
        <f>'18'!L5</f>
        <v>1297</v>
      </c>
      <c r="M6" s="16">
        <f>'18'!M5</f>
        <v>2183709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1937</v>
      </c>
      <c r="D7" s="4">
        <f t="shared" ref="D7:M7" si="0">D5-D6</f>
        <v>138</v>
      </c>
      <c r="E7" s="75">
        <f t="shared" si="0"/>
        <v>264</v>
      </c>
      <c r="F7" s="6">
        <f t="shared" si="0"/>
        <v>41</v>
      </c>
      <c r="G7" s="6">
        <f t="shared" si="0"/>
        <v>203</v>
      </c>
      <c r="H7" s="6">
        <f t="shared" si="0"/>
        <v>88</v>
      </c>
      <c r="I7" s="6">
        <f t="shared" si="0"/>
        <v>97</v>
      </c>
      <c r="J7" s="6">
        <f t="shared" si="0"/>
        <v>6.1000000000003638</v>
      </c>
      <c r="K7" s="6">
        <f t="shared" si="0"/>
        <v>95</v>
      </c>
      <c r="L7" s="6">
        <f t="shared" si="0"/>
        <v>3</v>
      </c>
      <c r="M7" s="7">
        <f t="shared" si="0"/>
        <v>2600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11088</v>
      </c>
      <c r="D8" s="4">
        <f>D7+E7</f>
        <v>402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70</v>
      </c>
      <c r="D10" s="78">
        <f>B28-D8</f>
        <v>-402</v>
      </c>
      <c r="E10" s="77"/>
      <c r="F10" s="22"/>
      <c r="G10" s="22"/>
      <c r="H10" s="78">
        <f>(H9+H8)-H7</f>
        <v>-88</v>
      </c>
      <c r="I10" s="22"/>
      <c r="J10" s="22"/>
      <c r="K10" s="22"/>
      <c r="L10" s="22"/>
      <c r="M10" s="22">
        <f>(M9+M8)-M7</f>
        <v>-2600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13025</v>
      </c>
      <c r="D11" s="24">
        <f>C10+B10</f>
        <v>70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1937</v>
      </c>
      <c r="C12" s="121"/>
      <c r="D12" s="122">
        <f>B12+B13</f>
        <v>13025</v>
      </c>
      <c r="E12" s="122"/>
      <c r="I12">
        <f>D12-M11-B6</f>
        <v>13025</v>
      </c>
    </row>
    <row r="13" spans="1:18" ht="15.75" customHeight="1" thickBot="1" x14ac:dyDescent="0.4">
      <c r="A13" s="27" t="s">
        <v>49</v>
      </c>
      <c r="B13" s="121">
        <f>B8+C8</f>
        <v>11088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3165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18</v>
      </c>
      <c r="C3" s="66">
        <v>16872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21788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46051</v>
      </c>
      <c r="E5" s="11">
        <v>130816</v>
      </c>
      <c r="F5" s="12">
        <v>3243</v>
      </c>
      <c r="G5" s="13">
        <v>16248</v>
      </c>
      <c r="H5" s="10">
        <v>305330</v>
      </c>
      <c r="I5" s="13">
        <v>67938</v>
      </c>
      <c r="J5" s="14">
        <v>8716.2000000000007</v>
      </c>
      <c r="K5" s="15">
        <v>136640</v>
      </c>
      <c r="L5" s="10">
        <v>1303</v>
      </c>
      <c r="M5" s="16">
        <v>2187489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45807</v>
      </c>
      <c r="E6" s="11">
        <f>'19'!E5</f>
        <v>130178</v>
      </c>
      <c r="F6" s="12">
        <f>'19'!F5</f>
        <v>3234</v>
      </c>
      <c r="G6" s="13">
        <f>'19'!G5</f>
        <v>16021</v>
      </c>
      <c r="H6" s="10">
        <f>'19'!H5</f>
        <v>305118</v>
      </c>
      <c r="I6" s="13">
        <f>'19'!I5</f>
        <v>67870</v>
      </c>
      <c r="J6" s="14">
        <f>'19'!J5</f>
        <v>8716.2000000000007</v>
      </c>
      <c r="K6" s="15">
        <f>'19'!K5</f>
        <v>136640</v>
      </c>
      <c r="L6" s="10">
        <f>'19'!L5</f>
        <v>1300</v>
      </c>
      <c r="M6" s="16">
        <f>'19'!M5</f>
        <v>2186309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3165</v>
      </c>
      <c r="D7" s="4">
        <f t="shared" ref="D7:M7" si="0">D5-D6</f>
        <v>244</v>
      </c>
      <c r="E7" s="75">
        <f t="shared" si="0"/>
        <v>638</v>
      </c>
      <c r="F7" s="6">
        <f t="shared" si="0"/>
        <v>9</v>
      </c>
      <c r="G7" s="6">
        <f t="shared" si="0"/>
        <v>227</v>
      </c>
      <c r="H7" s="6">
        <f t="shared" si="0"/>
        <v>212</v>
      </c>
      <c r="I7" s="6">
        <f t="shared" si="0"/>
        <v>68</v>
      </c>
      <c r="J7" s="6">
        <f t="shared" si="0"/>
        <v>0</v>
      </c>
      <c r="K7" s="6">
        <f t="shared" si="0"/>
        <v>0</v>
      </c>
      <c r="L7" s="6">
        <f t="shared" si="0"/>
        <v>3</v>
      </c>
      <c r="M7" s="7">
        <f t="shared" si="0"/>
        <v>1180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18</v>
      </c>
      <c r="C8" s="66">
        <f>C3-C5</f>
        <v>16872</v>
      </c>
      <c r="D8" s="4">
        <f>D7+E7</f>
        <v>882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</v>
      </c>
      <c r="C10" s="66">
        <v>93</v>
      </c>
      <c r="D10" s="78">
        <f>B28-D8</f>
        <v>-882</v>
      </c>
      <c r="E10" s="77"/>
      <c r="F10" s="22"/>
      <c r="G10" s="22"/>
      <c r="H10" s="78">
        <f>(H9+H8)-H7</f>
        <v>-212</v>
      </c>
      <c r="I10" s="22"/>
      <c r="J10" s="22"/>
      <c r="K10" s="22"/>
      <c r="L10" s="22"/>
      <c r="M10" s="22">
        <f>(M9+M8)-M7</f>
        <v>-1180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18</v>
      </c>
      <c r="C11" s="67">
        <f>C7+C8</f>
        <v>20037</v>
      </c>
      <c r="D11" s="24">
        <f>C10+B10</f>
        <v>95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3165</v>
      </c>
      <c r="C12" s="121"/>
      <c r="D12" s="122">
        <f>B12+B13</f>
        <v>20055</v>
      </c>
      <c r="E12" s="122"/>
      <c r="I12">
        <f>D12-M11-B6</f>
        <v>20055</v>
      </c>
    </row>
    <row r="13" spans="1:18" ht="15.75" customHeight="1" thickBot="1" x14ac:dyDescent="0.4">
      <c r="A13" s="27" t="s">
        <v>49</v>
      </c>
      <c r="B13" s="121">
        <f>B8+C8</f>
        <v>16890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8328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180</v>
      </c>
      <c r="C3" s="66">
        <v>8948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21788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46324</v>
      </c>
      <c r="E5" s="11">
        <v>131452</v>
      </c>
      <c r="F5" s="12">
        <v>3246</v>
      </c>
      <c r="G5" s="13">
        <v>16680</v>
      </c>
      <c r="H5" s="10">
        <v>306151</v>
      </c>
      <c r="I5" s="13">
        <v>67973</v>
      </c>
      <c r="J5" s="14">
        <v>8766.1</v>
      </c>
      <c r="K5" s="15">
        <v>137441</v>
      </c>
      <c r="L5" s="10">
        <v>1307</v>
      </c>
      <c r="M5" s="16">
        <v>2189892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46051</v>
      </c>
      <c r="E6" s="11">
        <f>'20'!E5</f>
        <v>130816</v>
      </c>
      <c r="F6" s="12">
        <f>'20'!F5</f>
        <v>3243</v>
      </c>
      <c r="G6" s="13">
        <f>'19'!G5</f>
        <v>16021</v>
      </c>
      <c r="H6" s="10">
        <f>'20'!H5</f>
        <v>305330</v>
      </c>
      <c r="I6" s="13">
        <f>'20'!I5</f>
        <v>67938</v>
      </c>
      <c r="J6" s="14">
        <f>'20'!J5</f>
        <v>8716.2000000000007</v>
      </c>
      <c r="K6" s="15">
        <f>'20'!K5</f>
        <v>136640</v>
      </c>
      <c r="L6" s="10">
        <f>'20'!L5</f>
        <v>1303</v>
      </c>
      <c r="M6" s="16" t="s">
        <v>67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8328</v>
      </c>
      <c r="D7" s="4">
        <f t="shared" ref="D7:M7" si="0">D5-D6</f>
        <v>273</v>
      </c>
      <c r="E7" s="75">
        <f t="shared" si="0"/>
        <v>636</v>
      </c>
      <c r="F7" s="6">
        <f t="shared" si="0"/>
        <v>3</v>
      </c>
      <c r="G7" s="6">
        <f t="shared" si="0"/>
        <v>659</v>
      </c>
      <c r="H7" s="6">
        <f t="shared" si="0"/>
        <v>821</v>
      </c>
      <c r="I7" s="6">
        <f t="shared" si="0"/>
        <v>35</v>
      </c>
      <c r="J7" s="6">
        <f t="shared" si="0"/>
        <v>49.899999999999636</v>
      </c>
      <c r="K7" s="6">
        <f t="shared" si="0"/>
        <v>801</v>
      </c>
      <c r="L7" s="6">
        <f t="shared" si="0"/>
        <v>4</v>
      </c>
      <c r="M7" s="7" t="e">
        <f t="shared" si="0"/>
        <v>#VALUE!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180</v>
      </c>
      <c r="C8" s="66">
        <f>C3-C5</f>
        <v>8948</v>
      </c>
      <c r="D8" s="4">
        <f>D7+E7</f>
        <v>909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92</v>
      </c>
      <c r="D10" s="78">
        <f>B28-D8</f>
        <v>-909</v>
      </c>
      <c r="E10" s="77"/>
      <c r="F10" s="22"/>
      <c r="G10" s="22"/>
      <c r="H10" s="78">
        <f>(H9+H8)-H7</f>
        <v>-821</v>
      </c>
      <c r="I10" s="22"/>
      <c r="J10" s="22"/>
      <c r="K10" s="22"/>
      <c r="L10" s="22"/>
      <c r="M10" s="22" t="e">
        <f>(M9+M8)-M7</f>
        <v>#VALUE!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180</v>
      </c>
      <c r="C11" s="67">
        <f>C7+C8</f>
        <v>17276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8328</v>
      </c>
      <c r="C12" s="121"/>
      <c r="D12" s="122">
        <f>B12+B13</f>
        <v>17456</v>
      </c>
      <c r="E12" s="122"/>
      <c r="I12">
        <f>D12-M11-B6</f>
        <v>17456</v>
      </c>
    </row>
    <row r="13" spans="1:18" ht="15.75" customHeight="1" thickBot="1" x14ac:dyDescent="0.4">
      <c r="A13" s="27" t="s">
        <v>49</v>
      </c>
      <c r="B13" s="121">
        <f>B8+C8</f>
        <v>9128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1229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3036</v>
      </c>
      <c r="C3" s="66">
        <v>2841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O3">
        <f>'13'!C2+'14'!C2+'15'!C2+'16'!C2+'17'!C2+'18'!C2+2240-450</f>
        <v>21788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46417</v>
      </c>
      <c r="E5" s="11">
        <v>133474</v>
      </c>
      <c r="F5" s="12">
        <v>3255</v>
      </c>
      <c r="G5" s="13">
        <v>16691</v>
      </c>
      <c r="H5" s="10">
        <v>306798</v>
      </c>
      <c r="I5" s="13">
        <v>68096</v>
      </c>
      <c r="J5" s="14">
        <v>8775.4</v>
      </c>
      <c r="K5" s="15">
        <v>137589</v>
      </c>
      <c r="L5" s="10">
        <v>1311</v>
      </c>
      <c r="M5" s="16">
        <v>2190925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46324</v>
      </c>
      <c r="E6" s="11">
        <f>'21'!E5</f>
        <v>131452</v>
      </c>
      <c r="F6" s="12">
        <f>'21'!F5</f>
        <v>3246</v>
      </c>
      <c r="G6" s="13">
        <f>'21'!G5</f>
        <v>16680</v>
      </c>
      <c r="H6" s="10">
        <f>'21'!H5</f>
        <v>306151</v>
      </c>
      <c r="I6" s="13">
        <f>'21'!I5</f>
        <v>67973</v>
      </c>
      <c r="J6" s="14">
        <f>'21'!J5</f>
        <v>8766.1</v>
      </c>
      <c r="K6" s="15">
        <f>'21'!K5</f>
        <v>137441</v>
      </c>
      <c r="L6" s="10">
        <f>'21'!L5</f>
        <v>1307</v>
      </c>
      <c r="M6" s="16">
        <f>'21'!M5</f>
        <v>2189892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1229</v>
      </c>
      <c r="D7" s="4">
        <f t="shared" ref="D7:M7" si="0">D5-D6</f>
        <v>93</v>
      </c>
      <c r="E7" s="75">
        <f t="shared" si="0"/>
        <v>2022</v>
      </c>
      <c r="F7" s="6">
        <f t="shared" si="0"/>
        <v>9</v>
      </c>
      <c r="G7" s="6">
        <f t="shared" si="0"/>
        <v>11</v>
      </c>
      <c r="H7" s="6">
        <f t="shared" si="0"/>
        <v>647</v>
      </c>
      <c r="I7" s="6">
        <f t="shared" si="0"/>
        <v>123</v>
      </c>
      <c r="J7" s="6">
        <f t="shared" si="0"/>
        <v>9.2999999999992724</v>
      </c>
      <c r="K7" s="6">
        <f t="shared" si="0"/>
        <v>148</v>
      </c>
      <c r="L7" s="6">
        <f t="shared" si="0"/>
        <v>4</v>
      </c>
      <c r="M7" s="7">
        <f t="shared" si="0"/>
        <v>1033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3036</v>
      </c>
      <c r="C8" s="66">
        <f>C3-C5</f>
        <v>2841</v>
      </c>
      <c r="D8" s="4">
        <f>D7+E7</f>
        <v>2115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36</v>
      </c>
      <c r="C10" s="66">
        <v>36</v>
      </c>
      <c r="D10" s="78">
        <f>B28-D8</f>
        <v>-2115</v>
      </c>
      <c r="E10" s="77"/>
      <c r="F10" s="22"/>
      <c r="G10" s="22"/>
      <c r="H10" s="78">
        <f>(H9+H8)-H7</f>
        <v>-647</v>
      </c>
      <c r="I10" s="22"/>
      <c r="J10" s="22"/>
      <c r="K10" s="22"/>
      <c r="L10" s="22"/>
      <c r="M10" s="22">
        <f>(M9+M8)-M7</f>
        <v>-1033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3036</v>
      </c>
      <c r="C11" s="67">
        <f>C7+C8</f>
        <v>4070</v>
      </c>
      <c r="D11" s="24">
        <f>C10+B10</f>
        <v>72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1229</v>
      </c>
      <c r="C12" s="121"/>
      <c r="D12" s="122">
        <f>B12+B13</f>
        <v>7106</v>
      </c>
      <c r="E12" s="122"/>
      <c r="I12">
        <f>D12-M11-B6</f>
        <v>7106</v>
      </c>
    </row>
    <row r="13" spans="1:18" ht="15.75" customHeight="1" thickBot="1" x14ac:dyDescent="0.4">
      <c r="A13" s="27" t="s">
        <v>49</v>
      </c>
      <c r="B13" s="121">
        <f>B8+C8</f>
        <v>5877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6113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6120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46524</v>
      </c>
      <c r="E5" s="11">
        <v>133686</v>
      </c>
      <c r="F5" s="12">
        <v>3261</v>
      </c>
      <c r="G5" s="13">
        <v>16774</v>
      </c>
      <c r="H5" s="10">
        <v>306808</v>
      </c>
      <c r="I5" s="13">
        <v>68122</v>
      </c>
      <c r="J5" s="14">
        <v>8775.7000000000007</v>
      </c>
      <c r="K5" s="15">
        <v>137595</v>
      </c>
      <c r="L5" s="10">
        <v>1316</v>
      </c>
      <c r="M5" s="16">
        <v>2193736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46417</v>
      </c>
      <c r="E6" s="11">
        <f>'22'!E5</f>
        <v>133474</v>
      </c>
      <c r="F6" s="12">
        <f>'22'!F5</f>
        <v>3255</v>
      </c>
      <c r="G6" s="13">
        <f>'22'!G5</f>
        <v>16691</v>
      </c>
      <c r="H6" s="10">
        <f>'22'!H5</f>
        <v>306798</v>
      </c>
      <c r="I6" s="13">
        <f>'22'!I5</f>
        <v>68096</v>
      </c>
      <c r="J6" s="14">
        <f>'22'!J5</f>
        <v>8775.4</v>
      </c>
      <c r="K6" s="15">
        <f>'22'!K5</f>
        <v>137589</v>
      </c>
      <c r="L6" s="10">
        <f>'22'!L5</f>
        <v>1311</v>
      </c>
      <c r="M6" s="16">
        <f>'22'!M5</f>
        <v>2190925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6113</v>
      </c>
      <c r="D7" s="4">
        <f t="shared" ref="D7:M7" si="0">D5-D6</f>
        <v>107</v>
      </c>
      <c r="E7" s="75">
        <f t="shared" si="0"/>
        <v>212</v>
      </c>
      <c r="F7" s="6">
        <f t="shared" si="0"/>
        <v>6</v>
      </c>
      <c r="G7" s="6">
        <f t="shared" si="0"/>
        <v>83</v>
      </c>
      <c r="H7" s="6">
        <f t="shared" si="0"/>
        <v>10</v>
      </c>
      <c r="I7" s="6">
        <f t="shared" si="0"/>
        <v>26</v>
      </c>
      <c r="J7" s="6">
        <f t="shared" si="0"/>
        <v>0.30000000000109139</v>
      </c>
      <c r="K7" s="6">
        <f t="shared" si="0"/>
        <v>6</v>
      </c>
      <c r="L7" s="6">
        <f t="shared" si="0"/>
        <v>5</v>
      </c>
      <c r="M7" s="7">
        <f t="shared" si="0"/>
        <v>2811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6120</v>
      </c>
      <c r="D8" s="4">
        <f>D7+E7</f>
        <v>319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61</v>
      </c>
      <c r="D10" s="78">
        <f>B28-D8</f>
        <v>-319</v>
      </c>
      <c r="E10" s="77"/>
      <c r="F10" s="22"/>
      <c r="G10" s="22"/>
      <c r="H10" s="78">
        <f>(H9+H8)-H7</f>
        <v>-10</v>
      </c>
      <c r="I10" s="22"/>
      <c r="J10" s="22"/>
      <c r="K10" s="22"/>
      <c r="L10" s="22"/>
      <c r="M10" s="22">
        <f>(M9+M8)-M7</f>
        <v>-2811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12233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6113</v>
      </c>
      <c r="C12" s="121"/>
      <c r="D12" s="122">
        <f>B12+B13</f>
        <v>12233</v>
      </c>
      <c r="E12" s="122"/>
      <c r="I12">
        <f>D12-M11-B6</f>
        <v>12233</v>
      </c>
    </row>
    <row r="13" spans="1:18" ht="15.75" customHeight="1" thickBot="1" x14ac:dyDescent="0.4">
      <c r="A13" s="27" t="s">
        <v>49</v>
      </c>
      <c r="B13" s="121">
        <f>B8+C8</f>
        <v>6120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1213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4919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46617</v>
      </c>
      <c r="E5" s="11">
        <v>133785</v>
      </c>
      <c r="F5" s="12">
        <v>3264</v>
      </c>
      <c r="G5" s="13">
        <v>16857</v>
      </c>
      <c r="H5" s="10">
        <v>306834</v>
      </c>
      <c r="I5" s="13">
        <v>68137</v>
      </c>
      <c r="J5" s="14">
        <v>8776.7000000000007</v>
      </c>
      <c r="K5" s="15">
        <v>137611</v>
      </c>
      <c r="L5" s="10">
        <v>1316</v>
      </c>
      <c r="M5" s="16">
        <v>2193736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46524</v>
      </c>
      <c r="E6" s="11">
        <f>'23'!E5</f>
        <v>133686</v>
      </c>
      <c r="F6" s="12">
        <f>'23'!F5</f>
        <v>3261</v>
      </c>
      <c r="G6" s="13">
        <f>'23'!G5</f>
        <v>16774</v>
      </c>
      <c r="H6" s="10">
        <f>'23'!H5</f>
        <v>306808</v>
      </c>
      <c r="I6" s="13">
        <f>'23'!I5</f>
        <v>68122</v>
      </c>
      <c r="J6" s="14">
        <f>'23'!J5</f>
        <v>8775.7000000000007</v>
      </c>
      <c r="K6" s="15">
        <f>'23'!K5</f>
        <v>137595</v>
      </c>
      <c r="L6" s="10">
        <f>'23'!L5</f>
        <v>1316</v>
      </c>
      <c r="M6" s="16">
        <f>'23'!M5</f>
        <v>2193736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1213</v>
      </c>
      <c r="D7" s="4">
        <f t="shared" ref="D7:M7" si="0">D5-D6</f>
        <v>93</v>
      </c>
      <c r="E7" s="75">
        <f t="shared" si="0"/>
        <v>99</v>
      </c>
      <c r="F7" s="6">
        <f t="shared" si="0"/>
        <v>3</v>
      </c>
      <c r="G7" s="6">
        <f t="shared" si="0"/>
        <v>83</v>
      </c>
      <c r="H7" s="6">
        <f t="shared" si="0"/>
        <v>26</v>
      </c>
      <c r="I7" s="6">
        <f t="shared" si="0"/>
        <v>15</v>
      </c>
      <c r="J7" s="6">
        <f t="shared" si="0"/>
        <v>1</v>
      </c>
      <c r="K7" s="6">
        <f t="shared" si="0"/>
        <v>16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4919</v>
      </c>
      <c r="D8" s="4">
        <f>D7+E7</f>
        <v>192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46</v>
      </c>
      <c r="D10" s="78">
        <f>B28-D8</f>
        <v>-192</v>
      </c>
      <c r="E10" s="77"/>
      <c r="F10" s="22"/>
      <c r="G10" s="22"/>
      <c r="H10" s="78">
        <f>(H9+H8)-H7</f>
        <v>-26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6132</v>
      </c>
      <c r="D11" s="24">
        <f>C10+B10</f>
        <v>46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1213</v>
      </c>
      <c r="C12" s="121"/>
      <c r="D12" s="122">
        <f>B12+B13</f>
        <v>6132</v>
      </c>
      <c r="E12" s="122"/>
      <c r="I12">
        <f>D12-M11-B6</f>
        <v>6132</v>
      </c>
    </row>
    <row r="13" spans="1:18" ht="15.75" customHeight="1" thickBot="1" x14ac:dyDescent="0.4">
      <c r="A13" s="27" t="s">
        <v>49</v>
      </c>
      <c r="B13" s="121">
        <f>B8+C8</f>
        <v>4919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-2353</v>
      </c>
    </row>
    <row r="2" spans="1:18" ht="15.75" customHeight="1" thickBot="1" x14ac:dyDescent="0.4">
      <c r="A2" s="1" t="s">
        <v>0</v>
      </c>
      <c r="B2" s="68"/>
      <c r="C2" s="65">
        <v>1080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600</v>
      </c>
      <c r="C3" s="66">
        <v>10064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46689</v>
      </c>
      <c r="E5" s="11">
        <v>134160</v>
      </c>
      <c r="F5" s="12">
        <v>3279</v>
      </c>
      <c r="G5" s="13">
        <v>16945</v>
      </c>
      <c r="H5" s="10">
        <v>306864</v>
      </c>
      <c r="I5" s="13">
        <v>68157</v>
      </c>
      <c r="J5" s="14">
        <v>8782.2999999999993</v>
      </c>
      <c r="K5" s="15">
        <v>137697</v>
      </c>
      <c r="L5" s="10">
        <v>1319</v>
      </c>
      <c r="M5" s="16">
        <v>2196024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46617</v>
      </c>
      <c r="E6" s="11">
        <f>'24'!E5</f>
        <v>133785</v>
      </c>
      <c r="F6" s="12">
        <f>'24'!F5</f>
        <v>3264</v>
      </c>
      <c r="G6" s="13">
        <f>'24'!G5</f>
        <v>16857</v>
      </c>
      <c r="H6" s="10">
        <f>'24'!H5</f>
        <v>306834</v>
      </c>
      <c r="I6" s="13">
        <f>'24'!I5</f>
        <v>68137</v>
      </c>
      <c r="J6" s="14">
        <f>'24'!J5</f>
        <v>8776.7000000000007</v>
      </c>
      <c r="K6" s="15">
        <f>'24'!K5</f>
        <v>137611</v>
      </c>
      <c r="L6" s="10">
        <f>'24'!L5</f>
        <v>1316</v>
      </c>
      <c r="M6" s="16">
        <f>'24'!M5</f>
        <v>2193736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1080</v>
      </c>
      <c r="D7" s="4">
        <f t="shared" ref="D7:M7" si="0">D5-D6</f>
        <v>72</v>
      </c>
      <c r="E7" s="75">
        <f t="shared" si="0"/>
        <v>375</v>
      </c>
      <c r="F7" s="6">
        <f t="shared" si="0"/>
        <v>15</v>
      </c>
      <c r="G7" s="6">
        <f t="shared" si="0"/>
        <v>88</v>
      </c>
      <c r="H7" s="6">
        <f t="shared" si="0"/>
        <v>30</v>
      </c>
      <c r="I7" s="6">
        <f t="shared" si="0"/>
        <v>20</v>
      </c>
      <c r="J7" s="6">
        <f t="shared" si="0"/>
        <v>5.5999999999985448</v>
      </c>
      <c r="K7" s="6">
        <f t="shared" si="0"/>
        <v>86</v>
      </c>
      <c r="L7" s="6">
        <f t="shared" si="0"/>
        <v>3</v>
      </c>
      <c r="M7" s="7">
        <f t="shared" si="0"/>
        <v>2288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600</v>
      </c>
      <c r="C8" s="66">
        <f>C3-C5</f>
        <v>10064</v>
      </c>
      <c r="D8" s="4">
        <f>D7+E7</f>
        <v>447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65</v>
      </c>
      <c r="D10" s="78">
        <f>B28-D8</f>
        <v>-447</v>
      </c>
      <c r="E10" s="77"/>
      <c r="F10" s="22"/>
      <c r="G10" s="22"/>
      <c r="H10" s="78">
        <f>(H9+H8)-H7</f>
        <v>-30</v>
      </c>
      <c r="I10" s="22"/>
      <c r="J10" s="22"/>
      <c r="K10" s="22"/>
      <c r="L10" s="22"/>
      <c r="M10" s="22">
        <f>(M9+M8)-M7</f>
        <v>-2288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600</v>
      </c>
      <c r="C11" s="67">
        <f>C7+C8</f>
        <v>11144</v>
      </c>
      <c r="D11" s="24">
        <f>C10+B10</f>
        <v>66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1080</v>
      </c>
      <c r="C12" s="121"/>
      <c r="D12" s="122">
        <f>B12+B13</f>
        <v>11744</v>
      </c>
      <c r="E12" s="122"/>
      <c r="I12">
        <f>D12-M11-B6</f>
        <v>11744</v>
      </c>
    </row>
    <row r="13" spans="1:18" ht="15.75" customHeight="1" thickBot="1" x14ac:dyDescent="0.4">
      <c r="A13" s="27" t="s">
        <v>49</v>
      </c>
      <c r="B13" s="121">
        <f>B8+C8</f>
        <v>10664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8" sqref="D8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-1451</v>
      </c>
    </row>
    <row r="2" spans="1:18" ht="15.75" customHeight="1" thickBot="1" x14ac:dyDescent="0.4">
      <c r="A2" s="1" t="s">
        <v>0</v>
      </c>
      <c r="B2" s="68">
        <v>549</v>
      </c>
      <c r="C2" s="65">
        <v>1459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60</v>
      </c>
      <c r="C3" s="66">
        <v>15696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549</v>
      </c>
    </row>
    <row r="5" spans="1:18" ht="15.75" customHeight="1" x14ac:dyDescent="0.35">
      <c r="A5" s="1" t="s">
        <v>13</v>
      </c>
      <c r="B5" s="69"/>
      <c r="C5" s="66"/>
      <c r="D5" s="10">
        <v>46773</v>
      </c>
      <c r="E5" s="11">
        <v>134506</v>
      </c>
      <c r="F5" s="12"/>
      <c r="G5" s="13"/>
      <c r="H5" s="10">
        <v>307108</v>
      </c>
      <c r="I5" s="13">
        <v>68186</v>
      </c>
      <c r="J5" s="14">
        <v>8789.5</v>
      </c>
      <c r="K5" s="15">
        <v>137810</v>
      </c>
      <c r="L5" s="10">
        <v>1322</v>
      </c>
      <c r="M5" s="16">
        <v>2196810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46689</v>
      </c>
      <c r="E6" s="11">
        <f>'25'!E5</f>
        <v>134160</v>
      </c>
      <c r="F6" s="12">
        <f>'25'!F5</f>
        <v>3279</v>
      </c>
      <c r="G6" s="13">
        <f>'25'!G5</f>
        <v>16945</v>
      </c>
      <c r="H6" s="10">
        <f>'25'!H5</f>
        <v>306864</v>
      </c>
      <c r="I6" s="13">
        <f>'25'!I5</f>
        <v>68157</v>
      </c>
      <c r="J6" s="14">
        <f>'25'!J5</f>
        <v>8782.2999999999993</v>
      </c>
      <c r="K6" s="15">
        <f>'25'!K5</f>
        <v>137697</v>
      </c>
      <c r="L6" s="10">
        <f>'25'!L5</f>
        <v>1319</v>
      </c>
      <c r="M6" s="16">
        <f>'25'!M5</f>
        <v>2196024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549</v>
      </c>
      <c r="C7" s="74">
        <f>C2-C4</f>
        <v>1459</v>
      </c>
      <c r="D7" s="4">
        <f t="shared" ref="D7:M7" si="0">D5-D6</f>
        <v>84</v>
      </c>
      <c r="E7" s="75">
        <f t="shared" si="0"/>
        <v>346</v>
      </c>
      <c r="F7" s="6">
        <f t="shared" si="0"/>
        <v>-3279</v>
      </c>
      <c r="G7" s="6">
        <f t="shared" si="0"/>
        <v>-16945</v>
      </c>
      <c r="H7" s="6">
        <f t="shared" si="0"/>
        <v>244</v>
      </c>
      <c r="I7" s="6">
        <f t="shared" si="0"/>
        <v>29</v>
      </c>
      <c r="J7" s="6">
        <f t="shared" si="0"/>
        <v>7.2000000000007276</v>
      </c>
      <c r="K7" s="6">
        <f t="shared" si="0"/>
        <v>113</v>
      </c>
      <c r="L7" s="6">
        <f t="shared" si="0"/>
        <v>3</v>
      </c>
      <c r="M7" s="7">
        <f t="shared" si="0"/>
        <v>786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60</v>
      </c>
      <c r="C8" s="66">
        <f>C3-C5</f>
        <v>15696</v>
      </c>
      <c r="D8" s="4">
        <f>D7+E7</f>
        <v>430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</v>
      </c>
      <c r="C10" s="66">
        <v>69</v>
      </c>
      <c r="D10" s="78">
        <f>B28-D8</f>
        <v>-430</v>
      </c>
      <c r="E10" s="77"/>
      <c r="F10" s="22"/>
      <c r="G10" s="22"/>
      <c r="H10" s="78">
        <f>(H9+H8)-H7</f>
        <v>-244</v>
      </c>
      <c r="I10" s="22"/>
      <c r="J10" s="22"/>
      <c r="K10" s="22"/>
      <c r="L10" s="22"/>
      <c r="M10" s="22">
        <f>(M9+M8)-M7</f>
        <v>-786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609</v>
      </c>
      <c r="C11" s="67">
        <f>C7+C8</f>
        <v>17155</v>
      </c>
      <c r="D11" s="24">
        <f>C10+B10</f>
        <v>71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2008</v>
      </c>
      <c r="C12" s="121"/>
      <c r="D12" s="122">
        <f>B12+B13</f>
        <v>17764</v>
      </c>
      <c r="E12" s="122"/>
      <c r="I12">
        <f>D12-M11-B6</f>
        <v>17764</v>
      </c>
    </row>
    <row r="13" spans="1:18" ht="15.75" customHeight="1" thickBot="1" x14ac:dyDescent="0.4">
      <c r="A13" s="27" t="s">
        <v>49</v>
      </c>
      <c r="B13" s="121">
        <f>B8+C8</f>
        <v>15756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45" zoomScaleNormal="145" workbookViewId="0">
      <selection activeCell="E7" sqref="E7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1" spans="1:6" x14ac:dyDescent="0.3">
      <c r="B1" s="80" t="s">
        <v>68</v>
      </c>
      <c r="C1" t="s">
        <v>69</v>
      </c>
    </row>
    <row r="2" spans="1:6" x14ac:dyDescent="0.3">
      <c r="A2" t="s">
        <v>55</v>
      </c>
      <c r="B2" s="80">
        <f>'01'!C2+'02'!C2+'03'!C2+'04'!C2+'05'!C2+'06'!C2+'07'!C2+'08'!C2+'09'!C2+'10'!C2+'11'!C2+'12'!C2+'13'!C2+'14'!C2+'15'!C2+'16'!C2+'17'!C2+'18'!C2+'19'!C2+'20'!C2+'21'!C2+'22'!C2+'23'!C2+'24'!C2+'25'!C2+'26'!C2+'27'!C2+'28'!C2+'29'!C2+'30'!C2+'31'!C2</f>
        <v>89985</v>
      </c>
      <c r="C2" s="119">
        <f>'расходы '!B33</f>
        <v>0</v>
      </c>
    </row>
    <row r="3" spans="1:6" x14ac:dyDescent="0.3">
      <c r="A3" t="s">
        <v>56</v>
      </c>
      <c r="B3" s="80">
        <f>'01'!C3+'02'!C3+'03'!C3+'04'!C3+'05'!C3+'06'!C3+'07'!C3+'08'!C3+'09'!C3+'10'!C3+'11'!C3+'12'!C3+'13'!C3+'14'!C3+'15'!C3+'16'!C3+'17'!C3+'18'!C3+'19'!C3+'20'!C3+'21'!C3+'22'!C3+'23'!C3+'24'!C3+'25'!C3+'26'!C3+'27'!C3+'28'!C3+'29'!C3+'30'!C3+'31'!C3</f>
        <v>236555</v>
      </c>
      <c r="C3" s="120"/>
    </row>
    <row r="4" spans="1:6" x14ac:dyDescent="0.3">
      <c r="A4" t="s">
        <v>57</v>
      </c>
      <c r="B4" s="80">
        <f>'01'!B2+'02'!B2+'03'!B2+'04'!B2+'05'!B2+'06'!B2+'07'!B2+'08'!B2+'09'!B2+'10'!B2+'11'!B2+'12'!B2+'13'!B2+'14'!B2+'15'!B2+'16'!B2+'17'!B2+'18'!B2+'19'!B2+'20'!B2+'21'!B2+'22'!B2+'23'!B2+'24'!B2+'25'!B2+'26'!B2+'27'!B2+'28'!B2+'29'!B2+'30'!B2+'31'!B2</f>
        <v>2527</v>
      </c>
      <c r="F4" s="61"/>
    </row>
    <row r="5" spans="1:6" x14ac:dyDescent="0.3">
      <c r="A5" t="s">
        <v>58</v>
      </c>
      <c r="B5" s="80">
        <f>'01'!B3+'02'!B3+'03'!B3+'04'!B3+'05'!B3+'06'!B3+'07'!B3+'08'!B3+'09'!B3+'10'!B3+'11'!B3+'12'!B3+'13'!B3+'14'!B3+'15'!B3+'16'!B3+'17'!B3+'18'!B3+'19'!B3+'20'!B3+'21'!B3+'22'!B3+'23'!B3+'24'!B3+'25'!B3+'26'!B3+'27'!B3+'28'!B3+'29'!B3+'30'!B3+'31'!B3</f>
        <v>28788</v>
      </c>
      <c r="C5" s="63">
        <v>138486.39999999999</v>
      </c>
      <c r="D5" s="63"/>
    </row>
    <row r="6" spans="1:6" x14ac:dyDescent="0.3">
      <c r="A6" s="62" t="s">
        <v>59</v>
      </c>
      <c r="B6" s="80">
        <v>37448</v>
      </c>
      <c r="D6" s="63"/>
    </row>
    <row r="7" spans="1:6" x14ac:dyDescent="0.3">
      <c r="A7" t="s">
        <v>60</v>
      </c>
      <c r="B7" s="80">
        <f>SUM(B2:B6)</f>
        <v>395303</v>
      </c>
      <c r="C7" s="80">
        <f>C2+C5</f>
        <v>138486.39999999999</v>
      </c>
      <c r="D7" s="112">
        <f>B7-C7</f>
        <v>256816.6</v>
      </c>
    </row>
    <row r="9" spans="1:6" x14ac:dyDescent="0.3">
      <c r="A9" t="s">
        <v>70</v>
      </c>
      <c r="B9" s="80">
        <v>57715.87</v>
      </c>
    </row>
    <row r="10" spans="1:6" x14ac:dyDescent="0.3">
      <c r="A10" t="s">
        <v>71</v>
      </c>
    </row>
    <row r="11" spans="1:6" x14ac:dyDescent="0.3">
      <c r="A11" t="s">
        <v>72</v>
      </c>
      <c r="B11" s="80">
        <v>97913.38</v>
      </c>
    </row>
    <row r="12" spans="1:6" x14ac:dyDescent="0.3">
      <c r="A12" t="s">
        <v>57</v>
      </c>
    </row>
    <row r="13" spans="1:6" ht="14.55" customHeight="1" x14ac:dyDescent="0.3">
      <c r="A13" t="s">
        <v>73</v>
      </c>
      <c r="B13" s="80">
        <v>33592.839999999997</v>
      </c>
    </row>
  </sheetData>
  <mergeCells count="1">
    <mergeCell ref="C2:C3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928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1138</v>
      </c>
      <c r="C3" s="66">
        <v>7014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17255</v>
      </c>
      <c r="E5" s="11">
        <v>92588</v>
      </c>
      <c r="F5" s="12"/>
      <c r="G5" s="13"/>
      <c r="H5" s="10">
        <v>307191</v>
      </c>
      <c r="I5" s="13">
        <v>68229</v>
      </c>
      <c r="J5" s="14">
        <v>8791.7000000000007</v>
      </c>
      <c r="K5" s="15">
        <v>137845</v>
      </c>
      <c r="L5" s="10">
        <v>1323</v>
      </c>
      <c r="M5" s="16">
        <v>2197013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46773</v>
      </c>
      <c r="E6" s="11">
        <f>'26'!E5</f>
        <v>134506</v>
      </c>
      <c r="F6" s="12">
        <f>'26'!F5</f>
        <v>0</v>
      </c>
      <c r="G6" s="13">
        <f>'26'!G5</f>
        <v>0</v>
      </c>
      <c r="H6" s="10">
        <f>'26'!H5</f>
        <v>307108</v>
      </c>
      <c r="I6" s="13">
        <f>'26'!I5</f>
        <v>68186</v>
      </c>
      <c r="J6" s="14">
        <f>'26'!J5</f>
        <v>8789.5</v>
      </c>
      <c r="K6" s="15">
        <f>'26'!K5</f>
        <v>137810</v>
      </c>
      <c r="L6" s="10">
        <f>'26'!L5</f>
        <v>1322</v>
      </c>
      <c r="M6" s="16">
        <f>'26'!M5</f>
        <v>2196810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928</v>
      </c>
      <c r="D7" s="4">
        <f t="shared" ref="D7:M7" si="0">D5-D6</f>
        <v>-29518</v>
      </c>
      <c r="E7" s="75">
        <f t="shared" si="0"/>
        <v>-41918</v>
      </c>
      <c r="F7" s="6">
        <f t="shared" si="0"/>
        <v>0</v>
      </c>
      <c r="G7" s="6">
        <f t="shared" si="0"/>
        <v>0</v>
      </c>
      <c r="H7" s="6">
        <f t="shared" si="0"/>
        <v>83</v>
      </c>
      <c r="I7" s="6">
        <f t="shared" si="0"/>
        <v>43</v>
      </c>
      <c r="J7" s="6">
        <f t="shared" si="0"/>
        <v>2.2000000000007276</v>
      </c>
      <c r="K7" s="6">
        <f t="shared" si="0"/>
        <v>35</v>
      </c>
      <c r="L7" s="6">
        <f t="shared" si="0"/>
        <v>1</v>
      </c>
      <c r="M7" s="7">
        <f t="shared" si="0"/>
        <v>203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1138</v>
      </c>
      <c r="C8" s="66">
        <f>C3-C5</f>
        <v>7014</v>
      </c>
      <c r="D8" s="4">
        <f>D7+E7</f>
        <v>-71436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</v>
      </c>
      <c r="C10" s="66">
        <v>63</v>
      </c>
      <c r="D10" s="78">
        <f>B28-D8</f>
        <v>71436</v>
      </c>
      <c r="E10" s="77"/>
      <c r="F10" s="22"/>
      <c r="G10" s="22"/>
      <c r="H10" s="78">
        <f>(H9+H8)-H7</f>
        <v>-83</v>
      </c>
      <c r="I10" s="22"/>
      <c r="J10" s="22"/>
      <c r="K10" s="22"/>
      <c r="L10" s="22"/>
      <c r="M10" s="22">
        <f>(M9+M8)-M7</f>
        <v>-203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1138</v>
      </c>
      <c r="C11" s="67">
        <f>C7+C8</f>
        <v>7942</v>
      </c>
      <c r="D11" s="24">
        <f>C10+B10</f>
        <v>65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928</v>
      </c>
      <c r="C12" s="121"/>
      <c r="D12" s="122">
        <f>B12+B13</f>
        <v>9080</v>
      </c>
      <c r="E12" s="122"/>
      <c r="I12">
        <f>D12-M11-B6</f>
        <v>9080</v>
      </c>
    </row>
    <row r="13" spans="1:18" ht="15.75" customHeight="1" thickBot="1" x14ac:dyDescent="0.4">
      <c r="A13" s="27" t="s">
        <v>49</v>
      </c>
      <c r="B13" s="121">
        <f>B8+C8</f>
        <v>8152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12" sqref="M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-1375</v>
      </c>
    </row>
    <row r="2" spans="1:18" ht="15.75" customHeight="1" thickBot="1" x14ac:dyDescent="0.4">
      <c r="A2" s="1" t="s">
        <v>0</v>
      </c>
      <c r="B2" s="68">
        <v>625</v>
      </c>
      <c r="C2" s="65">
        <v>4966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8847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625</v>
      </c>
    </row>
    <row r="5" spans="1:18" ht="15.75" customHeight="1" x14ac:dyDescent="0.35">
      <c r="A5" s="1" t="s">
        <v>13</v>
      </c>
      <c r="B5" s="69"/>
      <c r="C5" s="66"/>
      <c r="D5" s="10">
        <v>17406</v>
      </c>
      <c r="E5" s="11">
        <v>93152</v>
      </c>
      <c r="F5" s="12">
        <v>3271</v>
      </c>
      <c r="G5" s="13">
        <v>16972</v>
      </c>
      <c r="H5" s="10">
        <v>307302</v>
      </c>
      <c r="I5" s="13">
        <v>68259</v>
      </c>
      <c r="J5" s="14">
        <v>8793.9</v>
      </c>
      <c r="K5" s="15">
        <v>137881</v>
      </c>
      <c r="L5" s="10">
        <v>1326</v>
      </c>
      <c r="M5" s="16">
        <v>2198218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17255</v>
      </c>
      <c r="E6" s="11">
        <f>'27'!E5</f>
        <v>92588</v>
      </c>
      <c r="F6" s="12">
        <f>'27'!F5</f>
        <v>0</v>
      </c>
      <c r="G6" s="13">
        <f>'27'!G5</f>
        <v>0</v>
      </c>
      <c r="H6" s="10">
        <f>'27'!H5</f>
        <v>307191</v>
      </c>
      <c r="I6" s="13">
        <f>'27'!I5</f>
        <v>68229</v>
      </c>
      <c r="J6" s="14">
        <f>'27'!J5</f>
        <v>8791.7000000000007</v>
      </c>
      <c r="K6" s="15">
        <f>'27'!K5</f>
        <v>137845</v>
      </c>
      <c r="L6" s="10">
        <f>'27'!L5</f>
        <v>1323</v>
      </c>
      <c r="M6" s="16">
        <f>'27'!M5</f>
        <v>2197013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625</v>
      </c>
      <c r="C7" s="74">
        <f>C2-C4</f>
        <v>4966</v>
      </c>
      <c r="D7" s="4">
        <f t="shared" ref="D7:M7" si="0">D5-D6</f>
        <v>151</v>
      </c>
      <c r="E7" s="75">
        <f t="shared" si="0"/>
        <v>564</v>
      </c>
      <c r="F7" s="6">
        <f t="shared" si="0"/>
        <v>3271</v>
      </c>
      <c r="G7" s="6">
        <f t="shared" si="0"/>
        <v>16972</v>
      </c>
      <c r="H7" s="6">
        <f t="shared" si="0"/>
        <v>111</v>
      </c>
      <c r="I7" s="6">
        <f t="shared" si="0"/>
        <v>30</v>
      </c>
      <c r="J7" s="6">
        <f t="shared" si="0"/>
        <v>2.1999999999989086</v>
      </c>
      <c r="K7" s="6">
        <f t="shared" si="0"/>
        <v>36</v>
      </c>
      <c r="L7" s="6">
        <f t="shared" si="0"/>
        <v>3</v>
      </c>
      <c r="M7" s="7">
        <f t="shared" si="0"/>
        <v>1205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8847</v>
      </c>
      <c r="D8" s="4">
        <f>D7+E7</f>
        <v>715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</v>
      </c>
      <c r="C10" s="66">
        <v>89</v>
      </c>
      <c r="D10" s="78">
        <f>B28-D8</f>
        <v>-715</v>
      </c>
      <c r="E10" s="77"/>
      <c r="F10" s="22"/>
      <c r="G10" s="22"/>
      <c r="H10" s="78">
        <f>(H9+H8)-H7</f>
        <v>-111</v>
      </c>
      <c r="I10" s="22"/>
      <c r="J10" s="22"/>
      <c r="K10" s="22"/>
      <c r="L10" s="22"/>
      <c r="M10" s="22">
        <f>(M9+M8)-M7</f>
        <v>-1205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625</v>
      </c>
      <c r="C11" s="67">
        <f>C7+C8</f>
        <v>13813</v>
      </c>
      <c r="D11" s="24">
        <f>C10+B10</f>
        <v>90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5591</v>
      </c>
      <c r="C12" s="121"/>
      <c r="D12" s="122">
        <f>B12+B13</f>
        <v>14438</v>
      </c>
      <c r="E12" s="122"/>
      <c r="I12">
        <f>D12-M11-B6</f>
        <v>14438</v>
      </c>
    </row>
    <row r="13" spans="1:18" ht="15.75" customHeight="1" thickBot="1" x14ac:dyDescent="0.4">
      <c r="A13" s="27" t="s">
        <v>49</v>
      </c>
      <c r="B13" s="121">
        <f>B8+C8</f>
        <v>8847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F15" sqref="F15:G1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6743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148</v>
      </c>
      <c r="C3" s="66">
        <v>9941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17516</v>
      </c>
      <c r="E5" s="11">
        <v>93317</v>
      </c>
      <c r="F5" s="12">
        <v>3274</v>
      </c>
      <c r="G5" s="13">
        <v>17021</v>
      </c>
      <c r="H5" s="10">
        <v>308150</v>
      </c>
      <c r="I5" s="13">
        <v>68286</v>
      </c>
      <c r="J5" s="14">
        <v>8795.4</v>
      </c>
      <c r="K5" s="15">
        <v>137906</v>
      </c>
      <c r="L5" s="10">
        <v>1330</v>
      </c>
      <c r="M5" s="16">
        <v>2199818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17406</v>
      </c>
      <c r="E6" s="11">
        <f>'28'!E5</f>
        <v>93152</v>
      </c>
      <c r="F6" s="12">
        <f>'28'!F5</f>
        <v>3271</v>
      </c>
      <c r="G6" s="13">
        <f>'28'!G5</f>
        <v>16972</v>
      </c>
      <c r="H6" s="10">
        <f>'28'!H5</f>
        <v>307302</v>
      </c>
      <c r="I6" s="13">
        <f>'28'!I5</f>
        <v>68259</v>
      </c>
      <c r="J6" s="14">
        <f>'28'!J5</f>
        <v>8793.9</v>
      </c>
      <c r="K6" s="15">
        <f>'28'!K5</f>
        <v>137881</v>
      </c>
      <c r="L6" s="10">
        <f>'28'!L5</f>
        <v>1326</v>
      </c>
      <c r="M6" s="16">
        <f>'28'!M5</f>
        <v>2198218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6743</v>
      </c>
      <c r="D7" s="4">
        <f t="shared" ref="D7:M7" si="0">D5-D6</f>
        <v>110</v>
      </c>
      <c r="E7" s="75">
        <f t="shared" si="0"/>
        <v>165</v>
      </c>
      <c r="F7" s="6">
        <f t="shared" si="0"/>
        <v>3</v>
      </c>
      <c r="G7" s="6">
        <f t="shared" si="0"/>
        <v>49</v>
      </c>
      <c r="H7" s="6">
        <f t="shared" si="0"/>
        <v>848</v>
      </c>
      <c r="I7" s="6">
        <f t="shared" si="0"/>
        <v>27</v>
      </c>
      <c r="J7" s="6">
        <f t="shared" si="0"/>
        <v>1.5</v>
      </c>
      <c r="K7" s="6">
        <f t="shared" si="0"/>
        <v>25</v>
      </c>
      <c r="L7" s="6">
        <f t="shared" si="0"/>
        <v>4</v>
      </c>
      <c r="M7" s="7">
        <f t="shared" si="0"/>
        <v>1600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148</v>
      </c>
      <c r="C8" s="66">
        <f>C3-C5</f>
        <v>9941</v>
      </c>
      <c r="D8" s="4">
        <f>D7+E7</f>
        <v>275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2</v>
      </c>
      <c r="C10" s="66">
        <v>64</v>
      </c>
      <c r="D10" s="78">
        <f>B28-D8</f>
        <v>-275</v>
      </c>
      <c r="E10" s="77"/>
      <c r="F10" s="22"/>
      <c r="G10" s="22"/>
      <c r="H10" s="78">
        <f>(H9+H8)-H7</f>
        <v>-848</v>
      </c>
      <c r="I10" s="22"/>
      <c r="J10" s="22"/>
      <c r="K10" s="22"/>
      <c r="L10" s="22"/>
      <c r="M10" s="22">
        <f>(M9+M8)-M7</f>
        <v>-1600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148</v>
      </c>
      <c r="C11" s="67">
        <f>C7+C8</f>
        <v>16684</v>
      </c>
      <c r="D11" s="24">
        <f>C10+B10</f>
        <v>66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6743</v>
      </c>
      <c r="C12" s="121"/>
      <c r="D12" s="122">
        <f>B12+B13</f>
        <v>16832</v>
      </c>
      <c r="E12" s="122"/>
      <c r="I12">
        <f>D12-M11-B6</f>
        <v>16832</v>
      </c>
    </row>
    <row r="13" spans="1:18" ht="15.75" customHeight="1" thickBot="1" x14ac:dyDescent="0.4">
      <c r="A13" s="27" t="s">
        <v>49</v>
      </c>
      <c r="B13" s="121">
        <f>B8+C8</f>
        <v>10089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566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5856</v>
      </c>
      <c r="C3" s="66">
        <v>2108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17655</v>
      </c>
      <c r="E5" s="11">
        <v>93435</v>
      </c>
      <c r="F5" s="12">
        <v>3278</v>
      </c>
      <c r="G5" s="13">
        <v>17089</v>
      </c>
      <c r="H5" s="10">
        <v>308321</v>
      </c>
      <c r="I5" s="13">
        <v>68301</v>
      </c>
      <c r="J5" s="14">
        <v>8797</v>
      </c>
      <c r="K5" s="15">
        <v>137930</v>
      </c>
      <c r="L5" s="10">
        <v>1330</v>
      </c>
      <c r="M5" s="16">
        <v>2199818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17516</v>
      </c>
      <c r="E6" s="11">
        <f>'29'!E5</f>
        <v>93317</v>
      </c>
      <c r="F6" s="12">
        <f>'29'!F5</f>
        <v>3274</v>
      </c>
      <c r="G6" s="13">
        <f>'29'!G5</f>
        <v>17021</v>
      </c>
      <c r="H6" s="10">
        <f>'29'!H5</f>
        <v>308150</v>
      </c>
      <c r="I6" s="13">
        <f>'29'!I5</f>
        <v>68286</v>
      </c>
      <c r="J6" s="14">
        <f>'29'!J5</f>
        <v>8795.4</v>
      </c>
      <c r="K6" s="15">
        <f>'29'!K5</f>
        <v>137906</v>
      </c>
      <c r="L6" s="10">
        <f>'29'!L5</f>
        <v>1330</v>
      </c>
      <c r="M6" s="16">
        <f>'29'!M5</f>
        <v>2199818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566</v>
      </c>
      <c r="D7" s="4">
        <f t="shared" ref="D7:M7" si="0">D5-D6</f>
        <v>139</v>
      </c>
      <c r="E7" s="75">
        <f t="shared" si="0"/>
        <v>118</v>
      </c>
      <c r="F7" s="6">
        <f t="shared" si="0"/>
        <v>4</v>
      </c>
      <c r="G7" s="6">
        <f t="shared" si="0"/>
        <v>68</v>
      </c>
      <c r="H7" s="6">
        <f t="shared" si="0"/>
        <v>171</v>
      </c>
      <c r="I7" s="6">
        <f t="shared" si="0"/>
        <v>15</v>
      </c>
      <c r="J7" s="6">
        <f t="shared" si="0"/>
        <v>1.6000000000003638</v>
      </c>
      <c r="K7" s="6">
        <f t="shared" si="0"/>
        <v>24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5856</v>
      </c>
      <c r="C8" s="66">
        <f>C3-C5</f>
        <v>2108</v>
      </c>
      <c r="D8" s="4">
        <f>D7+E7</f>
        <v>257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12</v>
      </c>
      <c r="C10" s="66">
        <v>25</v>
      </c>
      <c r="D10" s="78">
        <f>B28-D8</f>
        <v>-257</v>
      </c>
      <c r="E10" s="77"/>
      <c r="F10" s="22"/>
      <c r="G10" s="22"/>
      <c r="H10" s="78">
        <f>(H9+H8)-H7</f>
        <v>-171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5856</v>
      </c>
      <c r="C11" s="67">
        <f>C7+C8</f>
        <v>2674</v>
      </c>
      <c r="D11" s="24">
        <f>C10+B10</f>
        <v>37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566</v>
      </c>
      <c r="C12" s="121"/>
      <c r="D12" s="122">
        <f>B12+B13</f>
        <v>8530</v>
      </c>
      <c r="E12" s="122"/>
      <c r="I12">
        <f>D12-M11-B6</f>
        <v>8530</v>
      </c>
    </row>
    <row r="13" spans="1:18" ht="15.75" customHeight="1" thickBot="1" x14ac:dyDescent="0.4">
      <c r="A13" s="27" t="s">
        <v>49</v>
      </c>
      <c r="B13" s="121">
        <f>B8+C8</f>
        <v>7964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-1778</v>
      </c>
    </row>
    <row r="2" spans="1:18" ht="15.75" customHeight="1" thickBot="1" x14ac:dyDescent="0.4">
      <c r="A2" s="1" t="s">
        <v>0</v>
      </c>
      <c r="B2" s="68">
        <v>222</v>
      </c>
      <c r="C2" s="65">
        <v>1367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6907</v>
      </c>
      <c r="C3" s="66"/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N3" t="s">
        <v>53</v>
      </c>
      <c r="O3">
        <f>'20'!C2+'21'!C2+'22'!C2+'23'!C2</f>
        <v>18835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222</v>
      </c>
    </row>
    <row r="5" spans="1:18" ht="15.75" customHeight="1" x14ac:dyDescent="0.35">
      <c r="A5" s="1" t="s">
        <v>13</v>
      </c>
      <c r="B5" s="69"/>
      <c r="C5" s="66"/>
      <c r="D5" s="10">
        <v>17753</v>
      </c>
      <c r="E5" s="11">
        <v>93710</v>
      </c>
      <c r="F5" s="12">
        <v>3283</v>
      </c>
      <c r="G5" s="13">
        <v>17117</v>
      </c>
      <c r="H5" s="10">
        <v>308377</v>
      </c>
      <c r="I5" s="13">
        <v>68325</v>
      </c>
      <c r="J5" s="14">
        <v>8797.2000000000007</v>
      </c>
      <c r="K5" s="15">
        <v>137934</v>
      </c>
      <c r="L5" s="10">
        <v>1332</v>
      </c>
      <c r="M5" s="16">
        <v>2201323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17655</v>
      </c>
      <c r="E6" s="11">
        <f>'30'!E5</f>
        <v>93435</v>
      </c>
      <c r="F6" s="12">
        <f>'30'!F5</f>
        <v>3278</v>
      </c>
      <c r="G6" s="13">
        <f>'30'!G5</f>
        <v>17089</v>
      </c>
      <c r="H6" s="10">
        <f>'30'!H5</f>
        <v>308321</v>
      </c>
      <c r="I6" s="13">
        <f>'30'!I5</f>
        <v>68301</v>
      </c>
      <c r="J6" s="14">
        <f>'30'!J5</f>
        <v>8797</v>
      </c>
      <c r="K6" s="15">
        <f>'30'!K5</f>
        <v>137930</v>
      </c>
      <c r="L6" s="10">
        <f>'30'!L5</f>
        <v>1330</v>
      </c>
      <c r="M6" s="16">
        <f>'30'!M5</f>
        <v>2199818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222</v>
      </c>
      <c r="C7" s="74">
        <f>C2-C4</f>
        <v>1367</v>
      </c>
      <c r="D7" s="4">
        <f t="shared" ref="D7:M7" si="0">D5-D6</f>
        <v>98</v>
      </c>
      <c r="E7" s="75">
        <f t="shared" si="0"/>
        <v>275</v>
      </c>
      <c r="F7" s="6">
        <f t="shared" si="0"/>
        <v>5</v>
      </c>
      <c r="G7" s="6">
        <f t="shared" si="0"/>
        <v>28</v>
      </c>
      <c r="H7" s="6">
        <f t="shared" si="0"/>
        <v>56</v>
      </c>
      <c r="I7" s="6">
        <f t="shared" si="0"/>
        <v>24</v>
      </c>
      <c r="J7" s="6">
        <f t="shared" si="0"/>
        <v>0.2000000000007276</v>
      </c>
      <c r="K7" s="6">
        <f t="shared" si="0"/>
        <v>4</v>
      </c>
      <c r="L7" s="6">
        <f t="shared" si="0"/>
        <v>2</v>
      </c>
      <c r="M7" s="7">
        <f t="shared" si="0"/>
        <v>1505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6907</v>
      </c>
      <c r="C8" s="66">
        <f>C3-C5</f>
        <v>0</v>
      </c>
      <c r="D8" s="4">
        <f>D7+E7</f>
        <v>373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56</v>
      </c>
      <c r="C10" s="66">
        <v>21</v>
      </c>
      <c r="D10" s="78">
        <f>B28-D8</f>
        <v>-373</v>
      </c>
      <c r="E10" s="77"/>
      <c r="F10" s="22"/>
      <c r="G10" s="22"/>
      <c r="H10" s="78">
        <f>(H9+H8)-H7</f>
        <v>-56</v>
      </c>
      <c r="I10" s="22"/>
      <c r="J10" s="22"/>
      <c r="K10" s="22"/>
      <c r="L10" s="22"/>
      <c r="M10" s="22">
        <f>(M9+M8)-M7</f>
        <v>-1505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7129</v>
      </c>
      <c r="C11" s="67">
        <f>C7+C8</f>
        <v>1367</v>
      </c>
      <c r="D11" s="24">
        <f>C10+B10</f>
        <v>77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1589</v>
      </c>
      <c r="C12" s="121"/>
      <c r="D12" s="122">
        <f>B12+B13</f>
        <v>8496</v>
      </c>
      <c r="E12" s="122"/>
      <c r="I12">
        <f>D12-M11-B6</f>
        <v>8496</v>
      </c>
    </row>
    <row r="13" spans="1:18" ht="15.75" customHeight="1" thickBot="1" x14ac:dyDescent="0.4">
      <c r="A13" s="27" t="s">
        <v>49</v>
      </c>
      <c r="B13" s="121">
        <f>B8+C8</f>
        <v>6907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-1770</v>
      </c>
    </row>
    <row r="2" spans="1:18" ht="15.75" customHeight="1" thickBot="1" x14ac:dyDescent="0.4">
      <c r="A2" s="1" t="s">
        <v>0</v>
      </c>
      <c r="B2" s="68">
        <v>230</v>
      </c>
      <c r="C2" s="65">
        <v>1133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2156</v>
      </c>
      <c r="C3" s="66">
        <v>7642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43460</v>
      </c>
      <c r="E5" s="11">
        <v>124828</v>
      </c>
      <c r="F5" s="12"/>
      <c r="G5" s="13"/>
      <c r="H5" s="10">
        <v>299165</v>
      </c>
      <c r="I5" s="13">
        <v>66926</v>
      </c>
      <c r="J5" s="14">
        <v>8634.4</v>
      </c>
      <c r="K5" s="15">
        <v>135355</v>
      </c>
      <c r="L5" s="10">
        <v>1242</v>
      </c>
      <c r="M5" s="16">
        <v>2164836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34" t="s">
        <v>15</v>
      </c>
      <c r="O6" s="135"/>
    </row>
    <row r="7" spans="1:18" ht="15.75" customHeight="1" x14ac:dyDescent="0.35">
      <c r="A7" s="1" t="s">
        <v>16</v>
      </c>
      <c r="B7" s="73">
        <f>B2-B4</f>
        <v>230</v>
      </c>
      <c r="C7" s="74">
        <f>C2-C4</f>
        <v>1133</v>
      </c>
      <c r="D7" s="4">
        <f t="shared" ref="D7:M7" si="0">D5-D6</f>
        <v>-24214</v>
      </c>
      <c r="E7" s="75">
        <f t="shared" si="0"/>
        <v>12752</v>
      </c>
      <c r="F7" s="6">
        <f t="shared" si="0"/>
        <v>-372</v>
      </c>
      <c r="G7" s="6">
        <f t="shared" si="0"/>
        <v>-1852</v>
      </c>
      <c r="H7" s="6">
        <f t="shared" si="0"/>
        <v>264130</v>
      </c>
      <c r="I7" s="6">
        <f t="shared" si="0"/>
        <v>62091</v>
      </c>
      <c r="J7" s="6">
        <f t="shared" si="0"/>
        <v>-17120.599999999999</v>
      </c>
      <c r="K7" s="6">
        <f t="shared" si="0"/>
        <v>133703.6</v>
      </c>
      <c r="L7" s="6">
        <f t="shared" si="0"/>
        <v>-1004</v>
      </c>
      <c r="M7" s="7">
        <f t="shared" si="0"/>
        <v>1633520</v>
      </c>
      <c r="N7" s="124" t="s">
        <v>17</v>
      </c>
      <c r="O7" s="125"/>
    </row>
    <row r="8" spans="1:18" ht="15.75" customHeight="1" x14ac:dyDescent="0.35">
      <c r="A8" s="1" t="s">
        <v>18</v>
      </c>
      <c r="B8" s="69">
        <f>B3-B5</f>
        <v>2156</v>
      </c>
      <c r="C8" s="66">
        <f>C3-C5</f>
        <v>7642</v>
      </c>
      <c r="D8" s="4">
        <f>D7+E7</f>
        <v>-11462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6</v>
      </c>
      <c r="C10" s="66">
        <v>55</v>
      </c>
      <c r="D10" s="78">
        <f>B28-D8</f>
        <v>11462</v>
      </c>
      <c r="E10" s="77"/>
      <c r="F10" s="22"/>
      <c r="G10" s="22"/>
      <c r="H10" s="78">
        <f>(H9+H8)-H7</f>
        <v>-264130</v>
      </c>
      <c r="I10" s="22"/>
      <c r="J10" s="22"/>
      <c r="K10" s="22"/>
      <c r="L10" s="22"/>
      <c r="M10" s="22">
        <f>(M9+M8)-M7</f>
        <v>-1633520</v>
      </c>
      <c r="N10" s="128" t="s">
        <v>23</v>
      </c>
      <c r="O10" s="128"/>
    </row>
    <row r="11" spans="1:18" ht="15.75" customHeight="1" thickBot="1" x14ac:dyDescent="0.4">
      <c r="A11" s="23" t="s">
        <v>24</v>
      </c>
      <c r="B11" s="70">
        <f>B7+B8</f>
        <v>2386</v>
      </c>
      <c r="C11" s="67">
        <f>C7+C8</f>
        <v>8775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1363</v>
      </c>
      <c r="C12" s="121"/>
      <c r="D12" s="122">
        <f>B12+B13</f>
        <v>11161</v>
      </c>
      <c r="E12" s="122"/>
    </row>
    <row r="13" spans="1:18" ht="15.75" customHeight="1" thickBot="1" x14ac:dyDescent="0.4">
      <c r="A13" s="27" t="s">
        <v>49</v>
      </c>
      <c r="B13" s="121">
        <f>B8+C8</f>
        <v>9798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4721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190</v>
      </c>
      <c r="C3" s="66">
        <v>9502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43594</v>
      </c>
      <c r="E5" s="11">
        <v>124967</v>
      </c>
      <c r="F5" s="12"/>
      <c r="G5" s="13"/>
      <c r="H5" s="10">
        <v>299654</v>
      </c>
      <c r="I5" s="13">
        <v>66927</v>
      </c>
      <c r="J5" s="14">
        <v>8635.5</v>
      </c>
      <c r="K5" s="15">
        <v>135371</v>
      </c>
      <c r="L5" s="10">
        <v>1251</v>
      </c>
      <c r="M5" s="16">
        <v>2168636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43460</v>
      </c>
      <c r="E6" s="11">
        <f>'01'!E5</f>
        <v>124828</v>
      </c>
      <c r="F6" s="12">
        <f>'01'!F5</f>
        <v>0</v>
      </c>
      <c r="G6" s="13">
        <f>'01'!G5</f>
        <v>0</v>
      </c>
      <c r="H6" s="10">
        <f>'01'!H5</f>
        <v>299165</v>
      </c>
      <c r="I6" s="13">
        <f>'01'!I5</f>
        <v>66926</v>
      </c>
      <c r="J6" s="14">
        <f>'01'!J5</f>
        <v>8634.4</v>
      </c>
      <c r="K6" s="15">
        <f>'01'!K5</f>
        <v>135355</v>
      </c>
      <c r="L6" s="10">
        <f>'01'!L5</f>
        <v>1242</v>
      </c>
      <c r="M6" s="16" t="s">
        <v>79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4721</v>
      </c>
      <c r="D7" s="4">
        <f t="shared" ref="D7:M7" si="0">D5-D6</f>
        <v>134</v>
      </c>
      <c r="E7" s="75">
        <f t="shared" si="0"/>
        <v>139</v>
      </c>
      <c r="F7" s="6">
        <f t="shared" si="0"/>
        <v>0</v>
      </c>
      <c r="G7" s="6">
        <f t="shared" si="0"/>
        <v>0</v>
      </c>
      <c r="H7" s="6">
        <f t="shared" si="0"/>
        <v>489</v>
      </c>
      <c r="I7" s="6">
        <f t="shared" si="0"/>
        <v>1</v>
      </c>
      <c r="J7" s="6">
        <f t="shared" si="0"/>
        <v>1.1000000000003638</v>
      </c>
      <c r="K7" s="6">
        <f t="shared" si="0"/>
        <v>16</v>
      </c>
      <c r="L7" s="6">
        <f t="shared" si="0"/>
        <v>9</v>
      </c>
      <c r="M7" s="7" t="e">
        <f t="shared" si="0"/>
        <v>#VALUE!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190</v>
      </c>
      <c r="C8" s="66">
        <f>C3-C5</f>
        <v>9502</v>
      </c>
      <c r="D8" s="4">
        <f>D7+E7</f>
        <v>273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37</v>
      </c>
      <c r="D10" s="78">
        <f>B28-D8</f>
        <v>-273</v>
      </c>
      <c r="E10" s="77"/>
      <c r="F10" s="22"/>
      <c r="G10" s="22"/>
      <c r="H10" s="78">
        <f>(H9+H8)-H7</f>
        <v>-489</v>
      </c>
      <c r="I10" s="22"/>
      <c r="J10" s="22"/>
      <c r="K10" s="22"/>
      <c r="L10" s="22"/>
      <c r="M10" s="22" t="e">
        <f>(M9+M8)-M7</f>
        <v>#VALUE!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190</v>
      </c>
      <c r="C11" s="67">
        <f>C7+C8</f>
        <v>14223</v>
      </c>
      <c r="D11" s="24">
        <f>C10+B10</f>
        <v>37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4721</v>
      </c>
      <c r="C12" s="121"/>
      <c r="D12" s="122">
        <f>B12+B13</f>
        <v>14413</v>
      </c>
      <c r="E12" s="122"/>
      <c r="I12">
        <f>D12-M11-B6</f>
        <v>14413</v>
      </c>
    </row>
    <row r="13" spans="1:18" ht="15.75" customHeight="1" thickBot="1" x14ac:dyDescent="0.4">
      <c r="A13" s="27" t="s">
        <v>49</v>
      </c>
      <c r="B13" s="121">
        <f>B8+C8</f>
        <v>9692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845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759</v>
      </c>
      <c r="C3" s="66">
        <v>3518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43679</v>
      </c>
      <c r="E5" s="11">
        <v>125086</v>
      </c>
      <c r="F5" s="12"/>
      <c r="G5" s="13"/>
      <c r="H5" s="10">
        <v>299811</v>
      </c>
      <c r="I5" s="13">
        <v>66962</v>
      </c>
      <c r="J5" s="14">
        <v>8637</v>
      </c>
      <c r="K5" s="15">
        <v>135393</v>
      </c>
      <c r="L5" s="10">
        <v>1252</v>
      </c>
      <c r="M5" s="16">
        <v>2168636</v>
      </c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43594</v>
      </c>
      <c r="E6" s="11">
        <f>'02'!E5</f>
        <v>124967</v>
      </c>
      <c r="F6" s="12">
        <f>'02'!F5</f>
        <v>0</v>
      </c>
      <c r="G6" s="13">
        <f>'02'!G5</f>
        <v>0</v>
      </c>
      <c r="H6" s="10">
        <f>'02'!H5</f>
        <v>299654</v>
      </c>
      <c r="I6" s="13">
        <f>'02'!I5</f>
        <v>66927</v>
      </c>
      <c r="J6" s="14">
        <f>'02'!J5</f>
        <v>8635.5</v>
      </c>
      <c r="K6" s="15">
        <f>'02'!K5</f>
        <v>135371</v>
      </c>
      <c r="L6" s="10">
        <f>'02'!L5</f>
        <v>1251</v>
      </c>
      <c r="M6" s="16">
        <f>'02'!M5</f>
        <v>2168636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845</v>
      </c>
      <c r="D7" s="4">
        <f t="shared" ref="D7:M7" si="0">D5-D6</f>
        <v>85</v>
      </c>
      <c r="E7" s="75">
        <f t="shared" si="0"/>
        <v>119</v>
      </c>
      <c r="F7" s="6">
        <f t="shared" si="0"/>
        <v>0</v>
      </c>
      <c r="G7" s="6">
        <f t="shared" si="0"/>
        <v>0</v>
      </c>
      <c r="H7" s="6">
        <f t="shared" si="0"/>
        <v>157</v>
      </c>
      <c r="I7" s="6">
        <f t="shared" si="0"/>
        <v>35</v>
      </c>
      <c r="J7" s="6">
        <f t="shared" si="0"/>
        <v>1.5</v>
      </c>
      <c r="K7" s="6">
        <f t="shared" si="0"/>
        <v>22</v>
      </c>
      <c r="L7" s="6">
        <f t="shared" si="0"/>
        <v>1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759</v>
      </c>
      <c r="C8" s="66">
        <f>C3-C5</f>
        <v>3518</v>
      </c>
      <c r="D8" s="4">
        <f>D7+E7</f>
        <v>204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</v>
      </c>
      <c r="C10" s="66">
        <v>47</v>
      </c>
      <c r="D10" s="78">
        <f>B28-D8</f>
        <v>-204</v>
      </c>
      <c r="E10" s="77"/>
      <c r="F10" s="22"/>
      <c r="G10" s="22"/>
      <c r="H10" s="78">
        <f>(H9+H8)-H7</f>
        <v>-157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759</v>
      </c>
      <c r="C11" s="67">
        <f>C7+C8</f>
        <v>4363</v>
      </c>
      <c r="D11" s="24">
        <f>C10+B10</f>
        <v>50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845</v>
      </c>
      <c r="C12" s="121"/>
      <c r="D12" s="122">
        <f>B12+B13</f>
        <v>5122</v>
      </c>
      <c r="E12" s="122"/>
      <c r="I12">
        <f>D12-M11-B6</f>
        <v>5122</v>
      </c>
    </row>
    <row r="13" spans="1:18" ht="15.75" customHeight="1" thickBot="1" x14ac:dyDescent="0.4">
      <c r="A13" s="27" t="s">
        <v>49</v>
      </c>
      <c r="B13" s="121">
        <f>B8+C8</f>
        <v>4277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H6" sqref="H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4554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8451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>
        <v>299811</v>
      </c>
      <c r="I5" s="13"/>
      <c r="J5" s="14"/>
      <c r="K5" s="15"/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43679</v>
      </c>
      <c r="E6" s="11">
        <f>'03'!E5</f>
        <v>125086</v>
      </c>
      <c r="F6" s="12">
        <f>'03'!F5</f>
        <v>0</v>
      </c>
      <c r="G6" s="13">
        <f>'03'!G5</f>
        <v>0</v>
      </c>
      <c r="H6" s="10">
        <f>'03'!H5</f>
        <v>299811</v>
      </c>
      <c r="I6" s="13">
        <f>'03'!I5</f>
        <v>66962</v>
      </c>
      <c r="J6" s="14">
        <f>'03'!J5</f>
        <v>8637</v>
      </c>
      <c r="K6" s="15">
        <f>'03'!K5</f>
        <v>135393</v>
      </c>
      <c r="L6" s="10">
        <f>'03'!L5</f>
        <v>1252</v>
      </c>
      <c r="M6" s="16">
        <f>'04'!M5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4554</v>
      </c>
      <c r="D7" s="4">
        <f t="shared" ref="D7:M7" si="0">D5-D6</f>
        <v>-43679</v>
      </c>
      <c r="E7" s="75">
        <f t="shared" si="0"/>
        <v>-125086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-66962</v>
      </c>
      <c r="J7" s="6">
        <f t="shared" si="0"/>
        <v>-8637</v>
      </c>
      <c r="K7" s="6">
        <f t="shared" si="0"/>
        <v>-135393</v>
      </c>
      <c r="L7" s="6">
        <f t="shared" si="0"/>
        <v>-1252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8451</v>
      </c>
      <c r="D8" s="4">
        <f>D7+E7</f>
        <v>-168765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61</v>
      </c>
      <c r="D10" s="78">
        <f>B28-D8</f>
        <v>168765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13005</v>
      </c>
      <c r="D11" s="24">
        <f>C10+B10</f>
        <v>61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4554</v>
      </c>
      <c r="C12" s="121"/>
      <c r="D12" s="122">
        <f>B12+B13</f>
        <v>13005</v>
      </c>
      <c r="E12" s="122"/>
      <c r="I12">
        <f>D12-M11-B6</f>
        <v>13005</v>
      </c>
    </row>
    <row r="13" spans="1:18" ht="15.75" customHeight="1" thickBot="1" x14ac:dyDescent="0.4">
      <c r="A13" s="27" t="s">
        <v>49</v>
      </c>
      <c r="B13" s="121">
        <f>B8+C8</f>
        <v>8451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1372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>
        <v>422</v>
      </c>
      <c r="C3" s="66">
        <v>15972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43880</v>
      </c>
      <c r="E5" s="11">
        <v>126742</v>
      </c>
      <c r="F5" s="12"/>
      <c r="G5" s="13"/>
      <c r="H5" s="10">
        <v>303574</v>
      </c>
      <c r="I5" s="13">
        <v>67118</v>
      </c>
      <c r="J5" s="14">
        <v>8665.9</v>
      </c>
      <c r="K5" s="15">
        <v>135856</v>
      </c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0</v>
      </c>
      <c r="E6" s="11">
        <f>'04'!E5</f>
        <v>0</v>
      </c>
      <c r="F6" s="12">
        <f>'04'!F5</f>
        <v>0</v>
      </c>
      <c r="G6" s="13">
        <f>'04'!G5</f>
        <v>0</v>
      </c>
      <c r="H6" s="10">
        <f>'04'!H5</f>
        <v>299811</v>
      </c>
      <c r="I6" s="13">
        <f>'04'!I5</f>
        <v>0</v>
      </c>
      <c r="J6" s="14">
        <f>'04'!J5</f>
        <v>0</v>
      </c>
      <c r="K6" s="15">
        <f>'04'!K5</f>
        <v>0</v>
      </c>
      <c r="L6" s="10">
        <f>'05'!L5</f>
        <v>0</v>
      </c>
      <c r="M6" s="16">
        <f>'05'!M5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1372</v>
      </c>
      <c r="D7" s="4">
        <f t="shared" ref="D7:M7" si="0">D5-D6</f>
        <v>43880</v>
      </c>
      <c r="E7" s="75">
        <f t="shared" si="0"/>
        <v>126742</v>
      </c>
      <c r="F7" s="6">
        <f t="shared" si="0"/>
        <v>0</v>
      </c>
      <c r="G7" s="6">
        <f t="shared" si="0"/>
        <v>0</v>
      </c>
      <c r="H7" s="6">
        <f t="shared" si="0"/>
        <v>3763</v>
      </c>
      <c r="I7" s="6">
        <f t="shared" si="0"/>
        <v>67118</v>
      </c>
      <c r="J7" s="6">
        <f t="shared" si="0"/>
        <v>8665.9</v>
      </c>
      <c r="K7" s="6">
        <f t="shared" si="0"/>
        <v>135856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422</v>
      </c>
      <c r="C8" s="66">
        <f>C3-C5</f>
        <v>15972</v>
      </c>
      <c r="D8" s="4">
        <f>D7+E7</f>
        <v>170622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>
        <v>3</v>
      </c>
      <c r="C10" s="66">
        <v>81</v>
      </c>
      <c r="D10" s="78">
        <f>B28-D8</f>
        <v>-170622</v>
      </c>
      <c r="E10" s="77"/>
      <c r="F10" s="22"/>
      <c r="G10" s="22"/>
      <c r="H10" s="78">
        <f>(H9+H8)-H7</f>
        <v>-3763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422</v>
      </c>
      <c r="C11" s="67">
        <f>C7+C8</f>
        <v>17344</v>
      </c>
      <c r="D11" s="24">
        <f>C10+B10</f>
        <v>84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1372</v>
      </c>
      <c r="C12" s="121"/>
      <c r="D12" s="122">
        <f>B12+B13</f>
        <v>17766</v>
      </c>
      <c r="E12" s="122"/>
      <c r="I12">
        <f>D12-M11-B6</f>
        <v>17766</v>
      </c>
    </row>
    <row r="13" spans="1:18" ht="15.75" customHeight="1" thickBot="1" x14ac:dyDescent="0.4">
      <c r="A13" s="27" t="s">
        <v>49</v>
      </c>
      <c r="B13" s="121">
        <f>B8+C8</f>
        <v>16394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1863</v>
      </c>
      <c r="D2" s="130" t="s">
        <v>1</v>
      </c>
      <c r="E2" s="130"/>
      <c r="F2" s="130"/>
      <c r="G2" s="130"/>
      <c r="H2" s="130"/>
      <c r="I2" s="130"/>
      <c r="J2" s="130"/>
      <c r="K2" s="130"/>
      <c r="L2" s="130"/>
      <c r="M2" s="131"/>
    </row>
    <row r="3" spans="1:18" ht="20.25" customHeight="1" x14ac:dyDescent="0.35">
      <c r="A3" s="1" t="s">
        <v>2</v>
      </c>
      <c r="B3" s="69"/>
      <c r="C3" s="66">
        <v>5628</v>
      </c>
      <c r="D3" s="136" t="s">
        <v>74</v>
      </c>
      <c r="E3" s="137"/>
      <c r="F3" s="138" t="s">
        <v>75</v>
      </c>
      <c r="G3" s="139"/>
      <c r="H3" s="132" t="s">
        <v>3</v>
      </c>
      <c r="I3" s="133"/>
      <c r="J3" s="2" t="s">
        <v>4</v>
      </c>
      <c r="K3" s="3"/>
      <c r="L3" s="132" t="s">
        <v>66</v>
      </c>
      <c r="M3" s="133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76</v>
      </c>
      <c r="F4" s="6" t="s">
        <v>77</v>
      </c>
      <c r="G4" s="7" t="s">
        <v>78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29">
        <v>8</v>
      </c>
      <c r="O5" s="129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43880</v>
      </c>
      <c r="E6" s="11">
        <f>'05'!E5</f>
        <v>126742</v>
      </c>
      <c r="F6" s="12">
        <f>'05'!F5</f>
        <v>0</v>
      </c>
      <c r="G6" s="13">
        <f>'05'!G5</f>
        <v>0</v>
      </c>
      <c r="H6" s="10">
        <f>'05'!H5</f>
        <v>303574</v>
      </c>
      <c r="I6" s="13">
        <f>'05'!I5</f>
        <v>67118</v>
      </c>
      <c r="J6" s="14">
        <f>'05'!J5</f>
        <v>8665.9</v>
      </c>
      <c r="K6" s="15">
        <f>'05'!K5</f>
        <v>135856</v>
      </c>
      <c r="L6" s="10">
        <f>'05'!L5</f>
        <v>0</v>
      </c>
      <c r="M6" s="16">
        <f>'05'!M5</f>
        <v>0</v>
      </c>
      <c r="N6" s="134" t="s">
        <v>15</v>
      </c>
      <c r="O6" s="13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1863</v>
      </c>
      <c r="D7" s="4">
        <f t="shared" ref="D7:M7" si="0">D5-D6</f>
        <v>-43880</v>
      </c>
      <c r="E7" s="75">
        <f t="shared" si="0"/>
        <v>-126742</v>
      </c>
      <c r="F7" s="6">
        <f t="shared" si="0"/>
        <v>0</v>
      </c>
      <c r="G7" s="6">
        <f t="shared" si="0"/>
        <v>0</v>
      </c>
      <c r="H7" s="6">
        <f t="shared" si="0"/>
        <v>-303574</v>
      </c>
      <c r="I7" s="6">
        <f t="shared" si="0"/>
        <v>-67118</v>
      </c>
      <c r="J7" s="6">
        <f t="shared" si="0"/>
        <v>-8665.9</v>
      </c>
      <c r="K7" s="6">
        <f t="shared" si="0"/>
        <v>-135856</v>
      </c>
      <c r="L7" s="6">
        <f t="shared" si="0"/>
        <v>0</v>
      </c>
      <c r="M7" s="7">
        <f t="shared" si="0"/>
        <v>0</v>
      </c>
      <c r="N7" s="124" t="s">
        <v>17</v>
      </c>
      <c r="O7" s="125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5628</v>
      </c>
      <c r="D8" s="4">
        <f>D7+E7</f>
        <v>-170622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24" t="s">
        <v>19</v>
      </c>
      <c r="O8" s="125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26" t="s">
        <v>21</v>
      </c>
      <c r="O9" s="127"/>
    </row>
    <row r="10" spans="1:18" ht="15.75" customHeight="1" thickBot="1" x14ac:dyDescent="0.4">
      <c r="A10" s="21" t="s">
        <v>22</v>
      </c>
      <c r="B10" s="69"/>
      <c r="C10" s="66">
        <v>74</v>
      </c>
      <c r="D10" s="78">
        <f>B28-D8</f>
        <v>170622</v>
      </c>
      <c r="E10" s="77"/>
      <c r="F10" s="22"/>
      <c r="G10" s="22"/>
      <c r="H10" s="78">
        <f>(H9+H8)-H7</f>
        <v>303574</v>
      </c>
      <c r="I10" s="22"/>
      <c r="J10" s="22"/>
      <c r="K10" s="22"/>
      <c r="L10" s="22"/>
      <c r="M10" s="22">
        <f>(M9+M8)-M7</f>
        <v>0</v>
      </c>
      <c r="N10" s="128" t="s">
        <v>23</v>
      </c>
      <c r="O10" s="128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7491</v>
      </c>
      <c r="D11" s="24">
        <f>C10+B10</f>
        <v>74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29" t="s">
        <v>25</v>
      </c>
      <c r="O11" s="129"/>
    </row>
    <row r="12" spans="1:18" ht="15.75" customHeight="1" thickBot="1" x14ac:dyDescent="0.4">
      <c r="A12" s="27" t="s">
        <v>48</v>
      </c>
      <c r="B12" s="121">
        <f>B7+C7</f>
        <v>1863</v>
      </c>
      <c r="C12" s="121"/>
      <c r="D12" s="122">
        <f>B12+B13</f>
        <v>7491</v>
      </c>
      <c r="E12" s="122"/>
      <c r="I12">
        <f>D12-M11-B6</f>
        <v>7491</v>
      </c>
    </row>
    <row r="13" spans="1:18" ht="15.75" customHeight="1" thickBot="1" x14ac:dyDescent="0.4">
      <c r="A13" s="27" t="s">
        <v>49</v>
      </c>
      <c r="B13" s="121">
        <f>B8+C8</f>
        <v>5628</v>
      </c>
      <c r="C13" s="121"/>
      <c r="D13" s="123"/>
      <c r="E13" s="123"/>
    </row>
    <row r="14" spans="1:18" ht="15.75" customHeight="1" thickBot="1" x14ac:dyDescent="0.35">
      <c r="A14" s="29">
        <v>43647</v>
      </c>
      <c r="B14" s="140" t="s">
        <v>26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2"/>
      <c r="R14" s="30"/>
    </row>
    <row r="15" spans="1:18" ht="15.75" customHeight="1" x14ac:dyDescent="0.3">
      <c r="A15" s="143" t="s">
        <v>27</v>
      </c>
      <c r="B15" s="136" t="s">
        <v>28</v>
      </c>
      <c r="C15" s="139"/>
      <c r="D15" s="136" t="s">
        <v>29</v>
      </c>
      <c r="E15" s="139"/>
      <c r="F15" s="136" t="s">
        <v>30</v>
      </c>
      <c r="G15" s="139"/>
      <c r="H15" s="136" t="s">
        <v>31</v>
      </c>
      <c r="I15" s="139"/>
      <c r="J15" s="136" t="s">
        <v>32</v>
      </c>
      <c r="K15" s="139"/>
      <c r="L15" s="136" t="s">
        <v>33</v>
      </c>
      <c r="M15" s="139"/>
      <c r="N15" s="136" t="s">
        <v>34</v>
      </c>
      <c r="O15" s="139"/>
      <c r="P15" s="136" t="s">
        <v>35</v>
      </c>
      <c r="Q15" s="139"/>
      <c r="R15" s="2" t="s">
        <v>36</v>
      </c>
    </row>
    <row r="16" spans="1:18" ht="15.75" customHeight="1" thickBot="1" x14ac:dyDescent="0.35">
      <c r="A16" s="14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45">
        <f>SUM(B21+D21+F21+H21+J21+L21+N21+P21)+R21</f>
        <v>0</v>
      </c>
      <c r="C22" s="146"/>
      <c r="D22" s="146"/>
      <c r="E22" s="146"/>
      <c r="F22" s="146"/>
      <c r="G22" s="146"/>
      <c r="H22" s="146"/>
      <c r="I22" s="39" t="s">
        <v>43</v>
      </c>
      <c r="J22" s="146">
        <f>C21+E21+G21+I21+K21+M21+O21+Q21</f>
        <v>0</v>
      </c>
      <c r="K22" s="146"/>
      <c r="L22" s="146"/>
      <c r="M22" s="146"/>
      <c r="N22" s="146"/>
      <c r="O22" s="146"/>
      <c r="P22" s="146"/>
      <c r="Q22" s="146"/>
      <c r="R22" s="147"/>
    </row>
    <row r="23" spans="1:20" ht="15.75" customHeight="1" thickBot="1" x14ac:dyDescent="0.35">
      <c r="A23" s="148" t="s">
        <v>6</v>
      </c>
      <c r="B23" s="149"/>
      <c r="C23" s="149"/>
      <c r="D23" s="149"/>
      <c r="E23" s="149"/>
      <c r="F23" s="150"/>
      <c r="G23" s="151" t="s">
        <v>44</v>
      </c>
      <c r="H23" s="152"/>
      <c r="I23" s="152"/>
      <c r="J23" s="152"/>
      <c r="K23" s="152"/>
      <c r="L23" s="152"/>
      <c r="M23" s="152"/>
      <c r="N23" s="152"/>
      <c r="O23" s="145" t="s">
        <v>45</v>
      </c>
      <c r="P23" s="146"/>
      <c r="Q23" s="146"/>
      <c r="R23" s="146"/>
      <c r="S23" s="147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2025-05-28T09:01:51Z</dcterms:modified>
</cp:coreProperties>
</file>