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600" windowHeight="9204" activeTab="2"/>
  </bookViews>
  <sheets>
    <sheet name="расходы " sheetId="42" r:id="rId1"/>
    <sheet name="Лист1" sheetId="111" r:id="rId2"/>
    <sheet name="Итоги" sheetId="1" r:id="rId3"/>
    <sheet name="01" sheetId="228" r:id="rId4"/>
    <sheet name="02" sheetId="229" r:id="rId5"/>
    <sheet name="03" sheetId="230" r:id="rId6"/>
    <sheet name="04" sheetId="231" r:id="rId7"/>
    <sheet name="05" sheetId="232" r:id="rId8"/>
    <sheet name="06" sheetId="233" r:id="rId9"/>
    <sheet name="07" sheetId="234" r:id="rId10"/>
    <sheet name="08" sheetId="235" r:id="rId11"/>
    <sheet name="09" sheetId="236" r:id="rId12"/>
    <sheet name="10" sheetId="237" r:id="rId13"/>
    <sheet name="11" sheetId="238" r:id="rId14"/>
    <sheet name="12" sheetId="239" r:id="rId15"/>
    <sheet name="13" sheetId="240" r:id="rId16"/>
    <sheet name="14" sheetId="241" r:id="rId17"/>
    <sheet name="15" sheetId="242" r:id="rId18"/>
    <sheet name="16" sheetId="243" r:id="rId19"/>
    <sheet name="17" sheetId="244" r:id="rId20"/>
    <sheet name="18" sheetId="245" r:id="rId21"/>
    <sheet name="19" sheetId="246" r:id="rId22"/>
    <sheet name="20" sheetId="247" r:id="rId23"/>
    <sheet name="21" sheetId="248" r:id="rId24"/>
    <sheet name="22" sheetId="249" r:id="rId25"/>
    <sheet name="23" sheetId="250" r:id="rId26"/>
    <sheet name="24" sheetId="251" r:id="rId27"/>
    <sheet name="25" sheetId="252" r:id="rId28"/>
    <sheet name="26" sheetId="253" r:id="rId29"/>
    <sheet name="27" sheetId="254" r:id="rId30"/>
    <sheet name="28" sheetId="255" r:id="rId31"/>
    <sheet name="29" sheetId="256" r:id="rId32"/>
    <sheet name="30" sheetId="257" r:id="rId33"/>
    <sheet name="31" sheetId="258" r:id="rId3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252" l="1"/>
  <c r="C3" i="242" l="1"/>
  <c r="D1" i="252" l="1"/>
  <c r="F16" i="42" l="1"/>
  <c r="D1" i="234" l="1"/>
  <c r="K6" i="258" l="1"/>
  <c r="J6" i="258"/>
  <c r="I6" i="258"/>
  <c r="H6" i="258"/>
  <c r="G6" i="258"/>
  <c r="F6" i="258"/>
  <c r="E6" i="258"/>
  <c r="D6" i="258"/>
  <c r="M6" i="258"/>
  <c r="L6" i="258"/>
  <c r="M6" i="257"/>
  <c r="L6" i="257"/>
  <c r="M6" i="256"/>
  <c r="L6" i="256"/>
  <c r="M6" i="255"/>
  <c r="L6" i="255"/>
  <c r="M6" i="254"/>
  <c r="L6" i="254"/>
  <c r="M6" i="253"/>
  <c r="L6" i="253"/>
  <c r="M6" i="252"/>
  <c r="L6" i="252"/>
  <c r="M6" i="251"/>
  <c r="L6" i="251"/>
  <c r="M6" i="250"/>
  <c r="L6" i="250"/>
  <c r="M6" i="249"/>
  <c r="L6" i="249"/>
  <c r="M6" i="248"/>
  <c r="L6" i="248"/>
  <c r="M6" i="247"/>
  <c r="L6" i="247"/>
  <c r="M6" i="246"/>
  <c r="L6" i="246"/>
  <c r="M6" i="245"/>
  <c r="L6" i="245"/>
  <c r="M6" i="244"/>
  <c r="L6" i="244"/>
  <c r="M6" i="243"/>
  <c r="L6" i="243"/>
  <c r="M6" i="242"/>
  <c r="L6" i="242"/>
  <c r="M6" i="240"/>
  <c r="L6" i="240"/>
  <c r="M6" i="239"/>
  <c r="L6" i="239"/>
  <c r="M6" i="238"/>
  <c r="L6" i="238"/>
  <c r="M6" i="237"/>
  <c r="L6" i="237"/>
  <c r="M6" i="236"/>
  <c r="L6" i="236"/>
  <c r="M6" i="235"/>
  <c r="L6" i="235"/>
  <c r="M6" i="234"/>
  <c r="L6" i="234"/>
  <c r="M6" i="233"/>
  <c r="L6" i="233"/>
  <c r="M6" i="232"/>
  <c r="L6" i="232"/>
  <c r="M6" i="231"/>
  <c r="L6" i="231"/>
  <c r="M6" i="230"/>
  <c r="L6" i="230"/>
  <c r="M6" i="229"/>
  <c r="L6" i="229"/>
  <c r="K6" i="257" l="1"/>
  <c r="J6" i="257"/>
  <c r="I6" i="257"/>
  <c r="H6" i="257"/>
  <c r="G6" i="257"/>
  <c r="F6" i="257"/>
  <c r="E6" i="257"/>
  <c r="D6" i="257"/>
  <c r="K6" i="255" l="1"/>
  <c r="J6" i="255"/>
  <c r="I6" i="255"/>
  <c r="H6" i="255"/>
  <c r="G6" i="255"/>
  <c r="F6" i="255"/>
  <c r="E6" i="255"/>
  <c r="D6" i="255"/>
  <c r="K6" i="256"/>
  <c r="J6" i="256"/>
  <c r="I6" i="256"/>
  <c r="H6" i="256"/>
  <c r="G6" i="256"/>
  <c r="F6" i="256"/>
  <c r="E6" i="256"/>
  <c r="D6" i="256"/>
  <c r="K6" i="254" l="1"/>
  <c r="J6" i="254"/>
  <c r="I6" i="254"/>
  <c r="H6" i="254"/>
  <c r="G6" i="254"/>
  <c r="F6" i="254"/>
  <c r="E6" i="254"/>
  <c r="D6" i="254"/>
  <c r="K6" i="253" l="1"/>
  <c r="J6" i="253"/>
  <c r="I6" i="253"/>
  <c r="H6" i="253"/>
  <c r="G6" i="253"/>
  <c r="F6" i="253"/>
  <c r="E6" i="253"/>
  <c r="D6" i="253"/>
  <c r="K6" i="252"/>
  <c r="J6" i="252"/>
  <c r="I6" i="252"/>
  <c r="G6" i="252"/>
  <c r="F6" i="252"/>
  <c r="E6" i="252"/>
  <c r="D6" i="252"/>
  <c r="K6" i="251"/>
  <c r="J6" i="251"/>
  <c r="I6" i="251"/>
  <c r="H6" i="251"/>
  <c r="G6" i="251"/>
  <c r="F6" i="251"/>
  <c r="E6" i="251"/>
  <c r="D6" i="251"/>
  <c r="K6" i="250" l="1"/>
  <c r="J6" i="250"/>
  <c r="I6" i="250"/>
  <c r="H6" i="250"/>
  <c r="G6" i="250"/>
  <c r="F6" i="250"/>
  <c r="E6" i="250"/>
  <c r="D6" i="250"/>
  <c r="K6" i="249"/>
  <c r="J6" i="249"/>
  <c r="I6" i="249"/>
  <c r="H6" i="249"/>
  <c r="G6" i="249"/>
  <c r="F6" i="249"/>
  <c r="E6" i="249"/>
  <c r="D6" i="249"/>
  <c r="K6" i="248" l="1"/>
  <c r="J6" i="248"/>
  <c r="I6" i="248"/>
  <c r="H6" i="248"/>
  <c r="F6" i="248"/>
  <c r="E6" i="248"/>
  <c r="D6" i="248"/>
  <c r="G6" i="248"/>
  <c r="K6" i="247" l="1"/>
  <c r="J6" i="247"/>
  <c r="I6" i="247"/>
  <c r="H6" i="247"/>
  <c r="G6" i="247"/>
  <c r="F6" i="247"/>
  <c r="E6" i="247"/>
  <c r="D6" i="247"/>
  <c r="K6" i="246"/>
  <c r="J6" i="246"/>
  <c r="I6" i="246"/>
  <c r="H6" i="246"/>
  <c r="G6" i="246"/>
  <c r="F6" i="246"/>
  <c r="E6" i="246"/>
  <c r="D6" i="246"/>
  <c r="K6" i="245"/>
  <c r="J6" i="245"/>
  <c r="I6" i="245"/>
  <c r="H6" i="245"/>
  <c r="G6" i="245"/>
  <c r="F6" i="245"/>
  <c r="E6" i="245"/>
  <c r="D6" i="245"/>
  <c r="K6" i="244"/>
  <c r="J6" i="244"/>
  <c r="I6" i="244"/>
  <c r="H6" i="244"/>
  <c r="G6" i="244"/>
  <c r="F6" i="244"/>
  <c r="E6" i="244"/>
  <c r="D6" i="244"/>
  <c r="K6" i="243" l="1"/>
  <c r="J6" i="243"/>
  <c r="I6" i="243"/>
  <c r="H6" i="243"/>
  <c r="G6" i="243"/>
  <c r="F6" i="243"/>
  <c r="E6" i="243"/>
  <c r="D6" i="243"/>
  <c r="K6" i="242"/>
  <c r="J6" i="242"/>
  <c r="I6" i="242"/>
  <c r="H6" i="242"/>
  <c r="G6" i="242"/>
  <c r="F6" i="242"/>
  <c r="E6" i="242"/>
  <c r="D6" i="242"/>
  <c r="K6" i="240" l="1"/>
  <c r="J6" i="240"/>
  <c r="I6" i="240"/>
  <c r="H6" i="240"/>
  <c r="G6" i="240"/>
  <c r="F6" i="240"/>
  <c r="E6" i="240"/>
  <c r="D6" i="240"/>
  <c r="K6" i="239" l="1"/>
  <c r="J6" i="239"/>
  <c r="I6" i="239"/>
  <c r="H6" i="239"/>
  <c r="G6" i="239"/>
  <c r="F6" i="239"/>
  <c r="E6" i="239"/>
  <c r="D6" i="239"/>
  <c r="K6" i="238"/>
  <c r="J6" i="238"/>
  <c r="I6" i="238"/>
  <c r="H6" i="238"/>
  <c r="G6" i="238"/>
  <c r="F6" i="238"/>
  <c r="E6" i="238"/>
  <c r="D6" i="238"/>
  <c r="K6" i="237"/>
  <c r="J6" i="237"/>
  <c r="I6" i="237"/>
  <c r="H6" i="237"/>
  <c r="G6" i="237"/>
  <c r="F6" i="237"/>
  <c r="E6" i="237"/>
  <c r="D6" i="237"/>
  <c r="K6" i="236"/>
  <c r="J6" i="236"/>
  <c r="I6" i="236"/>
  <c r="H6" i="236"/>
  <c r="G6" i="236"/>
  <c r="F6" i="236"/>
  <c r="E6" i="236"/>
  <c r="D6" i="236"/>
  <c r="K6" i="234" l="1"/>
  <c r="J6" i="234"/>
  <c r="I6" i="234"/>
  <c r="H6" i="234"/>
  <c r="G6" i="234"/>
  <c r="F6" i="234"/>
  <c r="E6" i="234"/>
  <c r="D6" i="234"/>
  <c r="K6" i="235"/>
  <c r="J6" i="235"/>
  <c r="I6" i="235"/>
  <c r="H6" i="235"/>
  <c r="G6" i="235"/>
  <c r="F6" i="235"/>
  <c r="E6" i="235"/>
  <c r="D6" i="235"/>
  <c r="K6" i="232" l="1"/>
  <c r="J6" i="232"/>
  <c r="I6" i="232"/>
  <c r="H6" i="232"/>
  <c r="G6" i="232"/>
  <c r="F6" i="232"/>
  <c r="E6" i="232"/>
  <c r="D6" i="232"/>
  <c r="K6" i="231"/>
  <c r="J6" i="231"/>
  <c r="I6" i="231"/>
  <c r="H6" i="231"/>
  <c r="G6" i="231"/>
  <c r="F6" i="231"/>
  <c r="E6" i="231"/>
  <c r="D6" i="231"/>
  <c r="K6" i="233"/>
  <c r="J6" i="233"/>
  <c r="I6" i="233"/>
  <c r="H6" i="233"/>
  <c r="G6" i="233"/>
  <c r="F6" i="233"/>
  <c r="E6" i="233"/>
  <c r="D6" i="233"/>
  <c r="K6" i="230"/>
  <c r="J6" i="230"/>
  <c r="I6" i="230"/>
  <c r="H6" i="230"/>
  <c r="G6" i="230"/>
  <c r="F6" i="230"/>
  <c r="E6" i="230"/>
  <c r="D6" i="230"/>
  <c r="K6" i="229" l="1"/>
  <c r="J6" i="229"/>
  <c r="I6" i="229"/>
  <c r="H6" i="229"/>
  <c r="G6" i="229"/>
  <c r="F6" i="229"/>
  <c r="E6" i="229"/>
  <c r="D6" i="229"/>
  <c r="B7" i="228" l="1"/>
  <c r="C7" i="228"/>
  <c r="B8" i="228"/>
  <c r="C8" i="228"/>
  <c r="B4" i="42" l="1"/>
  <c r="B3" i="42"/>
  <c r="B2" i="42" l="1"/>
  <c r="B1" i="42"/>
  <c r="C33" i="42"/>
  <c r="B33" i="42"/>
  <c r="B34" i="42" l="1"/>
  <c r="B6" i="42"/>
  <c r="S28" i="258"/>
  <c r="R28" i="258"/>
  <c r="Q28" i="258"/>
  <c r="P28" i="258"/>
  <c r="O28" i="258"/>
  <c r="N28" i="258"/>
  <c r="M28" i="258"/>
  <c r="L28" i="258"/>
  <c r="K28" i="258"/>
  <c r="J28" i="258"/>
  <c r="I28" i="258"/>
  <c r="H9" i="258" s="1"/>
  <c r="H28" i="258"/>
  <c r="F28" i="258"/>
  <c r="E28" i="258"/>
  <c r="D28" i="258"/>
  <c r="C28" i="258"/>
  <c r="H8" i="258" s="1"/>
  <c r="B28" i="258"/>
  <c r="R21" i="258"/>
  <c r="Q21" i="258"/>
  <c r="P21" i="258"/>
  <c r="O21" i="258"/>
  <c r="N21" i="258"/>
  <c r="M21" i="258"/>
  <c r="L21" i="258"/>
  <c r="K21" i="258"/>
  <c r="J21" i="258"/>
  <c r="I21" i="258"/>
  <c r="H21" i="258"/>
  <c r="G21" i="258"/>
  <c r="F21" i="258"/>
  <c r="E21" i="258"/>
  <c r="D21" i="258"/>
  <c r="C21" i="258"/>
  <c r="J22" i="258" s="1"/>
  <c r="B21" i="258"/>
  <c r="B22" i="258" s="1"/>
  <c r="M11" i="258" s="1"/>
  <c r="D11" i="258"/>
  <c r="Q10" i="258"/>
  <c r="M9" i="258"/>
  <c r="D9" i="258"/>
  <c r="Q8" i="258"/>
  <c r="M8" i="258"/>
  <c r="C8" i="258"/>
  <c r="B8" i="258"/>
  <c r="Q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O4" i="258"/>
  <c r="O3" i="258"/>
  <c r="D1" i="258"/>
  <c r="S28" i="257"/>
  <c r="R28" i="257"/>
  <c r="Q28" i="257"/>
  <c r="P28" i="257"/>
  <c r="H9" i="257" s="1"/>
  <c r="O28" i="257"/>
  <c r="N28" i="257"/>
  <c r="M28" i="257"/>
  <c r="L28" i="257"/>
  <c r="K28" i="257"/>
  <c r="J28" i="257"/>
  <c r="I28" i="257"/>
  <c r="H28" i="257"/>
  <c r="F28" i="257"/>
  <c r="E28" i="257"/>
  <c r="D28" i="257"/>
  <c r="C28" i="257"/>
  <c r="H8" i="257" s="1"/>
  <c r="B28" i="257"/>
  <c r="R21" i="257"/>
  <c r="Q21" i="257"/>
  <c r="P21" i="257"/>
  <c r="O21" i="257"/>
  <c r="N21" i="257"/>
  <c r="M21" i="257"/>
  <c r="L21" i="257"/>
  <c r="K21" i="257"/>
  <c r="J21" i="257"/>
  <c r="I21" i="257"/>
  <c r="H21" i="257"/>
  <c r="G21" i="257"/>
  <c r="F21" i="257"/>
  <c r="E21" i="257"/>
  <c r="D21" i="257"/>
  <c r="C21" i="257"/>
  <c r="J22" i="257" s="1"/>
  <c r="B21" i="257"/>
  <c r="B22" i="257" s="1"/>
  <c r="M11" i="257" s="1"/>
  <c r="D11" i="257"/>
  <c r="Q10" i="257"/>
  <c r="M9" i="257"/>
  <c r="D9" i="257"/>
  <c r="Q8" i="257"/>
  <c r="M8" i="257"/>
  <c r="M10" i="257" s="1"/>
  <c r="C8" i="257"/>
  <c r="B8" i="257"/>
  <c r="Q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O4" i="257"/>
  <c r="O3" i="257"/>
  <c r="D1" i="257"/>
  <c r="S28" i="256"/>
  <c r="R28" i="256"/>
  <c r="Q28" i="256"/>
  <c r="P28" i="256"/>
  <c r="O28" i="256"/>
  <c r="N28" i="256"/>
  <c r="M28" i="256"/>
  <c r="L28" i="256"/>
  <c r="K28" i="256"/>
  <c r="J28" i="256"/>
  <c r="I28" i="256"/>
  <c r="H9" i="256" s="1"/>
  <c r="H28" i="256"/>
  <c r="F28" i="256"/>
  <c r="E28" i="256"/>
  <c r="D28" i="256"/>
  <c r="C28" i="256"/>
  <c r="H8" i="256" s="1"/>
  <c r="B28" i="256"/>
  <c r="R21" i="256"/>
  <c r="Q21" i="256"/>
  <c r="P21" i="256"/>
  <c r="O21" i="256"/>
  <c r="N21" i="256"/>
  <c r="M21" i="256"/>
  <c r="L21" i="256"/>
  <c r="K21" i="256"/>
  <c r="J21" i="256"/>
  <c r="I21" i="256"/>
  <c r="H21" i="256"/>
  <c r="G21" i="256"/>
  <c r="F21" i="256"/>
  <c r="E21" i="256"/>
  <c r="D21" i="256"/>
  <c r="C21" i="256"/>
  <c r="J22" i="256" s="1"/>
  <c r="B21" i="256"/>
  <c r="B22" i="256" s="1"/>
  <c r="M11" i="256" s="1"/>
  <c r="D11" i="256"/>
  <c r="Q10" i="256"/>
  <c r="M9" i="256"/>
  <c r="D9" i="256"/>
  <c r="Q8" i="256"/>
  <c r="M8" i="256"/>
  <c r="C8" i="256"/>
  <c r="B8" i="256"/>
  <c r="Q7" i="256"/>
  <c r="M7" i="256"/>
  <c r="M10" i="256" s="1"/>
  <c r="L7" i="256"/>
  <c r="K7" i="256"/>
  <c r="J7" i="256"/>
  <c r="I7" i="256"/>
  <c r="H7" i="256"/>
  <c r="G7" i="256"/>
  <c r="F7" i="256"/>
  <c r="E7" i="256"/>
  <c r="D7" i="256"/>
  <c r="C7" i="256"/>
  <c r="B7" i="256"/>
  <c r="O4" i="256"/>
  <c r="O3" i="256"/>
  <c r="D1" i="256"/>
  <c r="S28" i="255"/>
  <c r="R28" i="255"/>
  <c r="Q28" i="255"/>
  <c r="P28" i="255"/>
  <c r="O28" i="255"/>
  <c r="N28" i="255"/>
  <c r="M28" i="255"/>
  <c r="L28" i="255"/>
  <c r="K28" i="255"/>
  <c r="J28" i="255"/>
  <c r="I28" i="255"/>
  <c r="H28" i="255"/>
  <c r="F28" i="255"/>
  <c r="E28" i="255"/>
  <c r="D28" i="255"/>
  <c r="C28" i="255"/>
  <c r="B28" i="255"/>
  <c r="R21" i="255"/>
  <c r="Q21" i="255"/>
  <c r="P21" i="255"/>
  <c r="O21" i="255"/>
  <c r="N21" i="255"/>
  <c r="M21" i="255"/>
  <c r="L21" i="255"/>
  <c r="K21" i="255"/>
  <c r="J21" i="255"/>
  <c r="I21" i="255"/>
  <c r="H21" i="255"/>
  <c r="G21" i="255"/>
  <c r="F21" i="255"/>
  <c r="E21" i="255"/>
  <c r="D21" i="255"/>
  <c r="C21" i="255"/>
  <c r="J22" i="255" s="1"/>
  <c r="B21" i="255"/>
  <c r="B22" i="255" s="1"/>
  <c r="M11" i="255" s="1"/>
  <c r="D11" i="255"/>
  <c r="Q10" i="255"/>
  <c r="M9" i="255"/>
  <c r="H9" i="255"/>
  <c r="D9" i="255"/>
  <c r="M8" i="255"/>
  <c r="H8" i="255"/>
  <c r="C8" i="255"/>
  <c r="B8" i="255"/>
  <c r="Q7" i="255"/>
  <c r="Q8" i="255" s="1"/>
  <c r="M7" i="255"/>
  <c r="L7" i="255"/>
  <c r="K7" i="255"/>
  <c r="J7" i="255"/>
  <c r="I7" i="255"/>
  <c r="H7" i="255"/>
  <c r="G7" i="255"/>
  <c r="F7" i="255"/>
  <c r="E7" i="255"/>
  <c r="D7" i="255"/>
  <c r="C7" i="255"/>
  <c r="B7" i="255"/>
  <c r="O4" i="255"/>
  <c r="O3" i="255"/>
  <c r="D1" i="255"/>
  <c r="S28" i="254"/>
  <c r="R28" i="254"/>
  <c r="Q28" i="254"/>
  <c r="P28" i="254"/>
  <c r="O28" i="254"/>
  <c r="N28" i="254"/>
  <c r="M28" i="254"/>
  <c r="L28" i="254"/>
  <c r="K28" i="254"/>
  <c r="J28" i="254"/>
  <c r="I28" i="254"/>
  <c r="H9" i="254" s="1"/>
  <c r="H28" i="254"/>
  <c r="F28" i="254"/>
  <c r="E28" i="254"/>
  <c r="D28" i="254"/>
  <c r="C28" i="254"/>
  <c r="H8" i="254" s="1"/>
  <c r="B28" i="254"/>
  <c r="R21" i="254"/>
  <c r="Q21" i="254"/>
  <c r="P21" i="254"/>
  <c r="O21" i="254"/>
  <c r="N21" i="254"/>
  <c r="M21" i="254"/>
  <c r="L21" i="254"/>
  <c r="K21" i="254"/>
  <c r="J21" i="254"/>
  <c r="I21" i="254"/>
  <c r="H21" i="254"/>
  <c r="G21" i="254"/>
  <c r="F21" i="254"/>
  <c r="E21" i="254"/>
  <c r="D21" i="254"/>
  <c r="C21" i="254"/>
  <c r="J22" i="254" s="1"/>
  <c r="B21" i="254"/>
  <c r="B22" i="254" s="1"/>
  <c r="M11" i="254" s="1"/>
  <c r="D11" i="254"/>
  <c r="Q10" i="254"/>
  <c r="M9" i="254"/>
  <c r="D9" i="254"/>
  <c r="Q8" i="254"/>
  <c r="M8" i="254"/>
  <c r="C8" i="254"/>
  <c r="B8" i="254"/>
  <c r="B13" i="254" s="1"/>
  <c r="Q7" i="254"/>
  <c r="M7" i="254"/>
  <c r="L7" i="254"/>
  <c r="K7" i="254"/>
  <c r="J7" i="254"/>
  <c r="I7" i="254"/>
  <c r="H7" i="254"/>
  <c r="G7" i="254"/>
  <c r="F7" i="254"/>
  <c r="E7" i="254"/>
  <c r="D7" i="254"/>
  <c r="C7" i="254"/>
  <c r="B7" i="254"/>
  <c r="O4" i="254"/>
  <c r="O3" i="254"/>
  <c r="D1" i="254"/>
  <c r="S28" i="253"/>
  <c r="R28" i="253"/>
  <c r="Q28" i="253"/>
  <c r="P28" i="253"/>
  <c r="O28" i="253"/>
  <c r="N28" i="253"/>
  <c r="M28" i="253"/>
  <c r="L28" i="253"/>
  <c r="K28" i="253"/>
  <c r="J28" i="253"/>
  <c r="I28" i="253"/>
  <c r="H9" i="253" s="1"/>
  <c r="H28" i="253"/>
  <c r="F28" i="253"/>
  <c r="E28" i="253"/>
  <c r="D28" i="253"/>
  <c r="C28" i="253"/>
  <c r="H8" i="253" s="1"/>
  <c r="B28" i="253"/>
  <c r="R21" i="253"/>
  <c r="Q21" i="253"/>
  <c r="P21" i="253"/>
  <c r="O21" i="253"/>
  <c r="N21" i="253"/>
  <c r="M21" i="253"/>
  <c r="L21" i="253"/>
  <c r="K21" i="253"/>
  <c r="J21" i="253"/>
  <c r="I21" i="253"/>
  <c r="H21" i="253"/>
  <c r="G21" i="253"/>
  <c r="F21" i="253"/>
  <c r="E21" i="253"/>
  <c r="D21" i="253"/>
  <c r="C21" i="253"/>
  <c r="J22" i="253" s="1"/>
  <c r="B21" i="253"/>
  <c r="B22" i="253" s="1"/>
  <c r="M11" i="253" s="1"/>
  <c r="D11" i="253"/>
  <c r="Q10" i="253"/>
  <c r="M9" i="253"/>
  <c r="D9" i="253"/>
  <c r="Q8" i="253"/>
  <c r="M8" i="253"/>
  <c r="C8" i="253"/>
  <c r="B8" i="253"/>
  <c r="Q7" i="253"/>
  <c r="M7" i="253"/>
  <c r="L7" i="253"/>
  <c r="K7" i="253"/>
  <c r="J7" i="253"/>
  <c r="I7" i="253"/>
  <c r="H7" i="253"/>
  <c r="G7" i="253"/>
  <c r="F7" i="253"/>
  <c r="E7" i="253"/>
  <c r="D7" i="253"/>
  <c r="C7" i="253"/>
  <c r="B7" i="253"/>
  <c r="O4" i="253"/>
  <c r="O3" i="253"/>
  <c r="D1" i="253"/>
  <c r="S28" i="252"/>
  <c r="R28" i="252"/>
  <c r="Q28" i="252"/>
  <c r="P28" i="252"/>
  <c r="O28" i="252"/>
  <c r="N28" i="252"/>
  <c r="M28" i="252"/>
  <c r="L28" i="252"/>
  <c r="K28" i="252"/>
  <c r="J28" i="252"/>
  <c r="I28" i="252"/>
  <c r="H9" i="252" s="1"/>
  <c r="H28" i="252"/>
  <c r="F28" i="252"/>
  <c r="E28" i="252"/>
  <c r="D28" i="252"/>
  <c r="C28" i="252"/>
  <c r="H8" i="252" s="1"/>
  <c r="B28" i="252"/>
  <c r="R21" i="252"/>
  <c r="Q21" i="252"/>
  <c r="P21" i="252"/>
  <c r="O21" i="252"/>
  <c r="N21" i="252"/>
  <c r="M21" i="252"/>
  <c r="L21" i="252"/>
  <c r="K21" i="252"/>
  <c r="J21" i="252"/>
  <c r="I21" i="252"/>
  <c r="H21" i="252"/>
  <c r="G21" i="252"/>
  <c r="F21" i="252"/>
  <c r="E21" i="252"/>
  <c r="D21" i="252"/>
  <c r="C21" i="252"/>
  <c r="J22" i="252" s="1"/>
  <c r="B21" i="252"/>
  <c r="B22" i="252" s="1"/>
  <c r="M11" i="252" s="1"/>
  <c r="D11" i="252"/>
  <c r="Q10" i="252"/>
  <c r="M9" i="252"/>
  <c r="D9" i="252"/>
  <c r="Q8" i="252"/>
  <c r="M8" i="252"/>
  <c r="C8" i="252"/>
  <c r="B8" i="252"/>
  <c r="Q7" i="252"/>
  <c r="M7" i="252"/>
  <c r="L7" i="252"/>
  <c r="K7" i="252"/>
  <c r="J7" i="252"/>
  <c r="I7" i="252"/>
  <c r="H7" i="252"/>
  <c r="G7" i="252"/>
  <c r="F7" i="252"/>
  <c r="E7" i="252"/>
  <c r="D7" i="252"/>
  <c r="C7" i="252"/>
  <c r="B7" i="252"/>
  <c r="O4" i="252"/>
  <c r="O3" i="252"/>
  <c r="D8" i="256" l="1"/>
  <c r="D10" i="256" s="1"/>
  <c r="M10" i="252"/>
  <c r="M10" i="254"/>
  <c r="B13" i="252"/>
  <c r="D8" i="253"/>
  <c r="D10" i="253" s="1"/>
  <c r="M10" i="253"/>
  <c r="M10" i="258"/>
  <c r="M10" i="255"/>
  <c r="D8" i="257"/>
  <c r="D10" i="257" s="1"/>
  <c r="D8" i="254"/>
  <c r="D10" i="254" s="1"/>
  <c r="D8" i="258"/>
  <c r="D10" i="258" s="1"/>
  <c r="H10" i="255"/>
  <c r="D8" i="255"/>
  <c r="D10" i="255" s="1"/>
  <c r="D8" i="252"/>
  <c r="D10" i="252" s="1"/>
  <c r="B11" i="254"/>
  <c r="C11" i="257"/>
  <c r="B11" i="256"/>
  <c r="B12" i="252"/>
  <c r="B13" i="256"/>
  <c r="B12" i="255"/>
  <c r="C11" i="255"/>
  <c r="B11" i="258"/>
  <c r="B12" i="258"/>
  <c r="B13" i="258"/>
  <c r="C11" i="258"/>
  <c r="H10" i="258"/>
  <c r="B11" i="257"/>
  <c r="B13" i="257"/>
  <c r="B12" i="257"/>
  <c r="H10" i="257"/>
  <c r="B12" i="256"/>
  <c r="C11" i="256"/>
  <c r="H10" i="256"/>
  <c r="B13" i="255"/>
  <c r="B11" i="255"/>
  <c r="C11" i="254"/>
  <c r="B12" i="254"/>
  <c r="D12" i="254" s="1"/>
  <c r="I12" i="254" s="1"/>
  <c r="H10" i="254"/>
  <c r="C11" i="253"/>
  <c r="B13" i="253"/>
  <c r="H10" i="253"/>
  <c r="B11" i="253"/>
  <c r="B12" i="253"/>
  <c r="B11" i="252"/>
  <c r="C11" i="252"/>
  <c r="H10" i="252"/>
  <c r="S28" i="251"/>
  <c r="R28" i="251"/>
  <c r="Q28" i="251"/>
  <c r="P28" i="251"/>
  <c r="H9" i="251" s="1"/>
  <c r="O28" i="251"/>
  <c r="N28" i="251"/>
  <c r="M28" i="251"/>
  <c r="L28" i="251"/>
  <c r="K28" i="251"/>
  <c r="J28" i="251"/>
  <c r="I28" i="251"/>
  <c r="H28" i="251"/>
  <c r="F28" i="251"/>
  <c r="E28" i="251"/>
  <c r="D28" i="251"/>
  <c r="C28" i="251"/>
  <c r="H8" i="251" s="1"/>
  <c r="B28" i="251"/>
  <c r="R21" i="251"/>
  <c r="Q21" i="251"/>
  <c r="P21" i="251"/>
  <c r="O21" i="251"/>
  <c r="N21" i="251"/>
  <c r="M21" i="251"/>
  <c r="L21" i="251"/>
  <c r="K21" i="251"/>
  <c r="J21" i="251"/>
  <c r="I21" i="251"/>
  <c r="H21" i="251"/>
  <c r="G21" i="251"/>
  <c r="F21" i="251"/>
  <c r="E21" i="251"/>
  <c r="D21" i="251"/>
  <c r="C21" i="251"/>
  <c r="J22" i="251" s="1"/>
  <c r="B21" i="251"/>
  <c r="B22" i="251" s="1"/>
  <c r="M11" i="251" s="1"/>
  <c r="D11" i="251"/>
  <c r="Q10" i="251"/>
  <c r="M9" i="251"/>
  <c r="D9" i="251"/>
  <c r="Q8" i="251"/>
  <c r="M8" i="251"/>
  <c r="C8" i="251"/>
  <c r="B8" i="251"/>
  <c r="Q7" i="251"/>
  <c r="M7" i="251"/>
  <c r="M10" i="251" s="1"/>
  <c r="L7" i="251"/>
  <c r="K7" i="251"/>
  <c r="J7" i="251"/>
  <c r="I7" i="251"/>
  <c r="H7" i="251"/>
  <c r="G7" i="251"/>
  <c r="F7" i="251"/>
  <c r="E7" i="251"/>
  <c r="D7" i="251"/>
  <c r="C7" i="251"/>
  <c r="B7" i="251"/>
  <c r="O4" i="251"/>
  <c r="O3" i="251"/>
  <c r="D1" i="251"/>
  <c r="D12" i="252" l="1"/>
  <c r="I12" i="252" s="1"/>
  <c r="D12" i="257"/>
  <c r="I12" i="257" s="1"/>
  <c r="D12" i="253"/>
  <c r="I12" i="253" s="1"/>
  <c r="D8" i="251"/>
  <c r="D10" i="251" s="1"/>
  <c r="D12" i="255"/>
  <c r="I12" i="255" s="1"/>
  <c r="D12" i="256"/>
  <c r="I12" i="256" s="1"/>
  <c r="D12" i="258"/>
  <c r="I12" i="258" s="1"/>
  <c r="C11" i="251"/>
  <c r="B11" i="251"/>
  <c r="B13" i="251"/>
  <c r="B12" i="251"/>
  <c r="H10" i="251"/>
  <c r="O4" i="250"/>
  <c r="O3" i="250"/>
  <c r="S28" i="250"/>
  <c r="R28" i="250"/>
  <c r="Q28" i="250"/>
  <c r="P28" i="250"/>
  <c r="O28" i="250"/>
  <c r="N28" i="250"/>
  <c r="M28" i="250"/>
  <c r="L28" i="250"/>
  <c r="K28" i="250"/>
  <c r="J28" i="250"/>
  <c r="I28" i="250"/>
  <c r="H9" i="250" s="1"/>
  <c r="H28" i="250"/>
  <c r="F28" i="250"/>
  <c r="E28" i="250"/>
  <c r="D28" i="250"/>
  <c r="C28" i="250"/>
  <c r="H8" i="250" s="1"/>
  <c r="B28" i="250"/>
  <c r="R21" i="250"/>
  <c r="Q21" i="250"/>
  <c r="P21" i="250"/>
  <c r="O21" i="250"/>
  <c r="N21" i="250"/>
  <c r="M21" i="250"/>
  <c r="L21" i="250"/>
  <c r="K21" i="250"/>
  <c r="J21" i="250"/>
  <c r="I21" i="250"/>
  <c r="H21" i="250"/>
  <c r="G21" i="250"/>
  <c r="F21" i="250"/>
  <c r="E21" i="250"/>
  <c r="D21" i="250"/>
  <c r="C21" i="250"/>
  <c r="J22" i="250" s="1"/>
  <c r="B21" i="250"/>
  <c r="B22" i="250" s="1"/>
  <c r="M11" i="250" s="1"/>
  <c r="D11" i="250"/>
  <c r="Q10" i="250"/>
  <c r="M9" i="250"/>
  <c r="D9" i="250"/>
  <c r="Q8" i="250"/>
  <c r="M8" i="250"/>
  <c r="C8" i="250"/>
  <c r="B8" i="250"/>
  <c r="Q7" i="250"/>
  <c r="M7" i="250"/>
  <c r="L7" i="250"/>
  <c r="K7" i="250"/>
  <c r="J7" i="250"/>
  <c r="I7" i="250"/>
  <c r="H7" i="250"/>
  <c r="G7" i="250"/>
  <c r="F7" i="250"/>
  <c r="E7" i="250"/>
  <c r="D7" i="250"/>
  <c r="C7" i="250"/>
  <c r="B7" i="250"/>
  <c r="D1" i="250"/>
  <c r="S28" i="249"/>
  <c r="R28" i="249"/>
  <c r="Q28" i="249"/>
  <c r="P28" i="249"/>
  <c r="H9" i="249" s="1"/>
  <c r="O28" i="249"/>
  <c r="N28" i="249"/>
  <c r="M28" i="249"/>
  <c r="L28" i="249"/>
  <c r="K28" i="249"/>
  <c r="J28" i="249"/>
  <c r="I28" i="249"/>
  <c r="H28" i="249"/>
  <c r="F28" i="249"/>
  <c r="E28" i="249"/>
  <c r="D28" i="249"/>
  <c r="C28" i="249"/>
  <c r="H8" i="249" s="1"/>
  <c r="B28" i="249"/>
  <c r="R21" i="249"/>
  <c r="Q21" i="249"/>
  <c r="P21" i="249"/>
  <c r="O21" i="249"/>
  <c r="N21" i="249"/>
  <c r="M21" i="249"/>
  <c r="L21" i="249"/>
  <c r="K21" i="249"/>
  <c r="J21" i="249"/>
  <c r="I21" i="249"/>
  <c r="H21" i="249"/>
  <c r="G21" i="249"/>
  <c r="F21" i="249"/>
  <c r="E21" i="249"/>
  <c r="D21" i="249"/>
  <c r="C21" i="249"/>
  <c r="J22" i="249" s="1"/>
  <c r="B21" i="249"/>
  <c r="B22" i="249" s="1"/>
  <c r="M11" i="249" s="1"/>
  <c r="D11" i="249"/>
  <c r="Q10" i="249"/>
  <c r="M9" i="249"/>
  <c r="D9" i="249"/>
  <c r="Q8" i="249"/>
  <c r="M8" i="249"/>
  <c r="C8" i="249"/>
  <c r="B8" i="249"/>
  <c r="Q7" i="249"/>
  <c r="M7" i="249"/>
  <c r="M10" i="249" s="1"/>
  <c r="L7" i="249"/>
  <c r="K7" i="249"/>
  <c r="J7" i="249"/>
  <c r="I7" i="249"/>
  <c r="H7" i="249"/>
  <c r="G7" i="249"/>
  <c r="F7" i="249"/>
  <c r="E7" i="249"/>
  <c r="D7" i="249"/>
  <c r="C7" i="249"/>
  <c r="B7" i="249"/>
  <c r="P3" i="249"/>
  <c r="O3" i="249"/>
  <c r="D1" i="249"/>
  <c r="S28" i="248"/>
  <c r="R28" i="248"/>
  <c r="Q28" i="248"/>
  <c r="P28" i="248"/>
  <c r="H9" i="248" s="1"/>
  <c r="O28" i="248"/>
  <c r="N28" i="248"/>
  <c r="M28" i="248"/>
  <c r="L28" i="248"/>
  <c r="K28" i="248"/>
  <c r="J28" i="248"/>
  <c r="I28" i="248"/>
  <c r="H28" i="248"/>
  <c r="F28" i="248"/>
  <c r="E28" i="248"/>
  <c r="D28" i="248"/>
  <c r="C28" i="248"/>
  <c r="H8" i="248" s="1"/>
  <c r="B28" i="248"/>
  <c r="J22" i="248"/>
  <c r="R21" i="248"/>
  <c r="Q21" i="248"/>
  <c r="P21" i="248"/>
  <c r="O21" i="248"/>
  <c r="N21" i="248"/>
  <c r="M21" i="248"/>
  <c r="L21" i="248"/>
  <c r="K21" i="248"/>
  <c r="J21" i="248"/>
  <c r="I21" i="248"/>
  <c r="H21" i="248"/>
  <c r="G21" i="248"/>
  <c r="F21" i="248"/>
  <c r="E21" i="248"/>
  <c r="D21" i="248"/>
  <c r="C21" i="248"/>
  <c r="B21" i="248"/>
  <c r="B22" i="248" s="1"/>
  <c r="M11" i="248" s="1"/>
  <c r="D11" i="248"/>
  <c r="Q10" i="248"/>
  <c r="M9" i="248"/>
  <c r="D9" i="248"/>
  <c r="Q8" i="248"/>
  <c r="M8" i="248"/>
  <c r="C8" i="248"/>
  <c r="B8" i="248"/>
  <c r="Q7" i="248"/>
  <c r="M7" i="248"/>
  <c r="M10" i="248" s="1"/>
  <c r="L7" i="248"/>
  <c r="K7" i="248"/>
  <c r="J7" i="248"/>
  <c r="I7" i="248"/>
  <c r="H7" i="248"/>
  <c r="G7" i="248"/>
  <c r="F7" i="248"/>
  <c r="E7" i="248"/>
  <c r="D7" i="248"/>
  <c r="C7" i="248"/>
  <c r="B7" i="248"/>
  <c r="P3" i="248"/>
  <c r="O3" i="248"/>
  <c r="D1" i="248"/>
  <c r="S28" i="247"/>
  <c r="R28" i="247"/>
  <c r="Q28" i="247"/>
  <c r="P28" i="247"/>
  <c r="O28" i="247"/>
  <c r="N28" i="247"/>
  <c r="M28" i="247"/>
  <c r="L28" i="247"/>
  <c r="K28" i="247"/>
  <c r="J28" i="247"/>
  <c r="I28" i="247"/>
  <c r="H9" i="247" s="1"/>
  <c r="H28" i="247"/>
  <c r="F28" i="247"/>
  <c r="E28" i="247"/>
  <c r="D28" i="247"/>
  <c r="C28" i="247"/>
  <c r="H8" i="247" s="1"/>
  <c r="B28" i="247"/>
  <c r="R21" i="247"/>
  <c r="Q21" i="247"/>
  <c r="P21" i="247"/>
  <c r="O21" i="247"/>
  <c r="N21" i="247"/>
  <c r="M21" i="247"/>
  <c r="L21" i="247"/>
  <c r="K21" i="247"/>
  <c r="J21" i="247"/>
  <c r="I21" i="247"/>
  <c r="H21" i="247"/>
  <c r="G21" i="247"/>
  <c r="F21" i="247"/>
  <c r="E21" i="247"/>
  <c r="D21" i="247"/>
  <c r="C21" i="247"/>
  <c r="J22" i="247" s="1"/>
  <c r="B21" i="247"/>
  <c r="B22" i="247" s="1"/>
  <c r="M11" i="247" s="1"/>
  <c r="D11" i="247"/>
  <c r="Q10" i="247"/>
  <c r="M9" i="247"/>
  <c r="D9" i="247"/>
  <c r="Q8" i="247"/>
  <c r="M8" i="247"/>
  <c r="C8" i="247"/>
  <c r="B8" i="247"/>
  <c r="Q7" i="247"/>
  <c r="M7" i="247"/>
  <c r="L7" i="247"/>
  <c r="K7" i="247"/>
  <c r="J7" i="247"/>
  <c r="I7" i="247"/>
  <c r="H7" i="247"/>
  <c r="G7" i="247"/>
  <c r="F7" i="247"/>
  <c r="E7" i="247"/>
  <c r="D7" i="247"/>
  <c r="C7" i="247"/>
  <c r="B7" i="247"/>
  <c r="P3" i="247"/>
  <c r="O3" i="247"/>
  <c r="D1" i="247"/>
  <c r="M10" i="247" l="1"/>
  <c r="D8" i="247"/>
  <c r="D10" i="247" s="1"/>
  <c r="M10" i="250"/>
  <c r="D8" i="249"/>
  <c r="D10" i="249" s="1"/>
  <c r="B11" i="249"/>
  <c r="D8" i="248"/>
  <c r="D10" i="248" s="1"/>
  <c r="D8" i="250"/>
  <c r="D10" i="250" s="1"/>
  <c r="H10" i="248"/>
  <c r="B12" i="248"/>
  <c r="B12" i="247"/>
  <c r="B11" i="247"/>
  <c r="D12" i="251"/>
  <c r="I12" i="251" s="1"/>
  <c r="B13" i="250"/>
  <c r="C11" i="249"/>
  <c r="B11" i="250"/>
  <c r="B12" i="250"/>
  <c r="C11" i="250"/>
  <c r="H10" i="250"/>
  <c r="B13" i="249"/>
  <c r="B12" i="249"/>
  <c r="H10" i="249"/>
  <c r="C11" i="248"/>
  <c r="B13" i="248"/>
  <c r="B11" i="248"/>
  <c r="C11" i="247"/>
  <c r="B13" i="247"/>
  <c r="H10" i="247"/>
  <c r="S28" i="246"/>
  <c r="R28" i="246"/>
  <c r="M9" i="246" s="1"/>
  <c r="Q28" i="246"/>
  <c r="P28" i="246"/>
  <c r="O28" i="246"/>
  <c r="N28" i="246"/>
  <c r="M28" i="246"/>
  <c r="L28" i="246"/>
  <c r="K28" i="246"/>
  <c r="J28" i="246"/>
  <c r="I28" i="246"/>
  <c r="H9" i="246" s="1"/>
  <c r="H28" i="246"/>
  <c r="F28" i="246"/>
  <c r="E28" i="246"/>
  <c r="M8" i="246" s="1"/>
  <c r="D28" i="246"/>
  <c r="C28" i="246"/>
  <c r="B28" i="246"/>
  <c r="B22" i="246"/>
  <c r="M11" i="246" s="1"/>
  <c r="R21" i="246"/>
  <c r="Q21" i="246"/>
  <c r="P21" i="246"/>
  <c r="O21" i="246"/>
  <c r="N21" i="246"/>
  <c r="M21" i="246"/>
  <c r="L21" i="246"/>
  <c r="K21" i="246"/>
  <c r="J21" i="246"/>
  <c r="I21" i="246"/>
  <c r="H21" i="246"/>
  <c r="G21" i="246"/>
  <c r="F21" i="246"/>
  <c r="E21" i="246"/>
  <c r="D21" i="246"/>
  <c r="C21" i="246"/>
  <c r="J22" i="246" s="1"/>
  <c r="B21" i="246"/>
  <c r="D11" i="246"/>
  <c r="Q10" i="246"/>
  <c r="D9" i="246"/>
  <c r="H8" i="246"/>
  <c r="C8" i="246"/>
  <c r="B8" i="246"/>
  <c r="Q7" i="246"/>
  <c r="Q8" i="246" s="1"/>
  <c r="M7" i="246"/>
  <c r="L7" i="246"/>
  <c r="K7" i="246"/>
  <c r="J7" i="246"/>
  <c r="I7" i="246"/>
  <c r="H7" i="246"/>
  <c r="G7" i="246"/>
  <c r="F7" i="246"/>
  <c r="E7" i="246"/>
  <c r="D7" i="246"/>
  <c r="C7" i="246"/>
  <c r="B7" i="246"/>
  <c r="P3" i="246"/>
  <c r="O3" i="246"/>
  <c r="D1" i="246"/>
  <c r="D12" i="248" l="1"/>
  <c r="I12" i="248" s="1"/>
  <c r="D12" i="247"/>
  <c r="I12" i="247" s="1"/>
  <c r="H10" i="246"/>
  <c r="D8" i="246"/>
  <c r="D10" i="246" s="1"/>
  <c r="D12" i="249"/>
  <c r="I12" i="249" s="1"/>
  <c r="D12" i="250"/>
  <c r="I12" i="250" s="1"/>
  <c r="C11" i="246"/>
  <c r="B13" i="246"/>
  <c r="B12" i="246"/>
  <c r="M10" i="246"/>
  <c r="B11" i="246"/>
  <c r="O3" i="245"/>
  <c r="S28" i="245"/>
  <c r="R28" i="245"/>
  <c r="Q28" i="245"/>
  <c r="P28" i="245"/>
  <c r="O28" i="245"/>
  <c r="N28" i="245"/>
  <c r="M28" i="245"/>
  <c r="L28" i="245"/>
  <c r="K28" i="245"/>
  <c r="J28" i="245"/>
  <c r="I28" i="245"/>
  <c r="H9" i="245" s="1"/>
  <c r="H28" i="245"/>
  <c r="F28" i="245"/>
  <c r="E28" i="245"/>
  <c r="D28" i="245"/>
  <c r="C28" i="245"/>
  <c r="H8" i="245" s="1"/>
  <c r="B28" i="245"/>
  <c r="R21" i="245"/>
  <c r="Q21" i="245"/>
  <c r="P21" i="245"/>
  <c r="O21" i="245"/>
  <c r="N21" i="245"/>
  <c r="M21" i="245"/>
  <c r="L21" i="245"/>
  <c r="K21" i="245"/>
  <c r="J21" i="245"/>
  <c r="I21" i="245"/>
  <c r="H21" i="245"/>
  <c r="G21" i="245"/>
  <c r="F21" i="245"/>
  <c r="E21" i="245"/>
  <c r="D21" i="245"/>
  <c r="C21" i="245"/>
  <c r="J22" i="245" s="1"/>
  <c r="B21" i="245"/>
  <c r="B22" i="245" s="1"/>
  <c r="M11" i="245" s="1"/>
  <c r="D11" i="245"/>
  <c r="Q10" i="245"/>
  <c r="M9" i="245"/>
  <c r="D9" i="245"/>
  <c r="Q8" i="245"/>
  <c r="M8" i="245"/>
  <c r="C8" i="245"/>
  <c r="B8" i="245"/>
  <c r="Q7" i="245"/>
  <c r="M7" i="245"/>
  <c r="L7" i="245"/>
  <c r="K7" i="245"/>
  <c r="J7" i="245"/>
  <c r="I7" i="245"/>
  <c r="H7" i="245"/>
  <c r="G7" i="245"/>
  <c r="F7" i="245"/>
  <c r="E7" i="245"/>
  <c r="D7" i="245"/>
  <c r="C7" i="245"/>
  <c r="B7" i="245"/>
  <c r="P3" i="245"/>
  <c r="D1" i="245"/>
  <c r="S28" i="244"/>
  <c r="R28" i="244"/>
  <c r="Q28" i="244"/>
  <c r="P28" i="244"/>
  <c r="O28" i="244"/>
  <c r="N28" i="244"/>
  <c r="M28" i="244"/>
  <c r="L28" i="244"/>
  <c r="K28" i="244"/>
  <c r="J28" i="244"/>
  <c r="I28" i="244"/>
  <c r="H28" i="244"/>
  <c r="F28" i="244"/>
  <c r="E28" i="244"/>
  <c r="D28" i="244"/>
  <c r="C28" i="244"/>
  <c r="B28" i="244"/>
  <c r="R21" i="244"/>
  <c r="Q21" i="244"/>
  <c r="P21" i="244"/>
  <c r="O21" i="244"/>
  <c r="N21" i="244"/>
  <c r="M21" i="244"/>
  <c r="L21" i="244"/>
  <c r="K21" i="244"/>
  <c r="J21" i="244"/>
  <c r="I21" i="244"/>
  <c r="H21" i="244"/>
  <c r="G21" i="244"/>
  <c r="F21" i="244"/>
  <c r="E21" i="244"/>
  <c r="J22" i="244" s="1"/>
  <c r="D21" i="244"/>
  <c r="C21" i="244"/>
  <c r="B21" i="244"/>
  <c r="B22" i="244" s="1"/>
  <c r="M11" i="244" s="1"/>
  <c r="D11" i="244"/>
  <c r="Q10" i="244"/>
  <c r="M9" i="244"/>
  <c r="H9" i="244"/>
  <c r="D9" i="244"/>
  <c r="M8" i="244"/>
  <c r="H8" i="244"/>
  <c r="C8" i="244"/>
  <c r="B8" i="244"/>
  <c r="Q7" i="244"/>
  <c r="Q8" i="244" s="1"/>
  <c r="M7" i="244"/>
  <c r="M10" i="244" s="1"/>
  <c r="L7" i="244"/>
  <c r="K7" i="244"/>
  <c r="J7" i="244"/>
  <c r="I7" i="244"/>
  <c r="H7" i="244"/>
  <c r="G7" i="244"/>
  <c r="F7" i="244"/>
  <c r="E7" i="244"/>
  <c r="D7" i="244"/>
  <c r="C7" i="244"/>
  <c r="B7" i="244"/>
  <c r="P3" i="244"/>
  <c r="O3" i="244"/>
  <c r="D1" i="244"/>
  <c r="S28" i="243"/>
  <c r="R28" i="243"/>
  <c r="Q28" i="243"/>
  <c r="P28" i="243"/>
  <c r="H9" i="243" s="1"/>
  <c r="O28" i="243"/>
  <c r="N28" i="243"/>
  <c r="M28" i="243"/>
  <c r="L28" i="243"/>
  <c r="K28" i="243"/>
  <c r="J28" i="243"/>
  <c r="I28" i="243"/>
  <c r="H28" i="243"/>
  <c r="F28" i="243"/>
  <c r="E28" i="243"/>
  <c r="D28" i="243"/>
  <c r="C28" i="243"/>
  <c r="H8" i="243" s="1"/>
  <c r="B28" i="243"/>
  <c r="R21" i="243"/>
  <c r="Q21" i="243"/>
  <c r="P21" i="243"/>
  <c r="O21" i="243"/>
  <c r="N21" i="243"/>
  <c r="M21" i="243"/>
  <c r="L21" i="243"/>
  <c r="K21" i="243"/>
  <c r="J21" i="243"/>
  <c r="I21" i="243"/>
  <c r="H21" i="243"/>
  <c r="G21" i="243"/>
  <c r="F21" i="243"/>
  <c r="E21" i="243"/>
  <c r="D21" i="243"/>
  <c r="C21" i="243"/>
  <c r="J22" i="243" s="1"/>
  <c r="B21" i="243"/>
  <c r="B22" i="243" s="1"/>
  <c r="M11" i="243" s="1"/>
  <c r="D11" i="243"/>
  <c r="Q10" i="243"/>
  <c r="M9" i="243"/>
  <c r="D9" i="243"/>
  <c r="Q8" i="243"/>
  <c r="M8" i="243"/>
  <c r="C8" i="243"/>
  <c r="B8" i="243"/>
  <c r="Q7" i="243"/>
  <c r="M7" i="243"/>
  <c r="M10" i="243" s="1"/>
  <c r="L7" i="243"/>
  <c r="K7" i="243"/>
  <c r="J7" i="243"/>
  <c r="I7" i="243"/>
  <c r="H7" i="243"/>
  <c r="G7" i="243"/>
  <c r="F7" i="243"/>
  <c r="E7" i="243"/>
  <c r="D7" i="243"/>
  <c r="C7" i="243"/>
  <c r="B7" i="243"/>
  <c r="P3" i="243"/>
  <c r="O3" i="243"/>
  <c r="D1" i="243"/>
  <c r="S28" i="242"/>
  <c r="R28" i="242"/>
  <c r="Q28" i="242"/>
  <c r="P28" i="242"/>
  <c r="O28" i="242"/>
  <c r="N28" i="242"/>
  <c r="M28" i="242"/>
  <c r="L28" i="242"/>
  <c r="K28" i="242"/>
  <c r="J28" i="242"/>
  <c r="I28" i="242"/>
  <c r="H28" i="242"/>
  <c r="F28" i="242"/>
  <c r="E28" i="242"/>
  <c r="D28" i="242"/>
  <c r="C28" i="242"/>
  <c r="B28" i="242"/>
  <c r="R21" i="242"/>
  <c r="Q21" i="242"/>
  <c r="P21" i="242"/>
  <c r="O21" i="242"/>
  <c r="N21" i="242"/>
  <c r="M21" i="242"/>
  <c r="L21" i="242"/>
  <c r="K21" i="242"/>
  <c r="J21" i="242"/>
  <c r="I21" i="242"/>
  <c r="H21" i="242"/>
  <c r="G21" i="242"/>
  <c r="F21" i="242"/>
  <c r="E21" i="242"/>
  <c r="D21" i="242"/>
  <c r="C21" i="242"/>
  <c r="J22" i="242" s="1"/>
  <c r="B21" i="242"/>
  <c r="B22" i="242" s="1"/>
  <c r="M11" i="242" s="1"/>
  <c r="D11" i="242"/>
  <c r="Q10" i="242"/>
  <c r="M9" i="242"/>
  <c r="H9" i="242"/>
  <c r="D9" i="242"/>
  <c r="M8" i="242"/>
  <c r="H8" i="242"/>
  <c r="C8" i="242"/>
  <c r="B8" i="242"/>
  <c r="Q7" i="242"/>
  <c r="Q8" i="242" s="1"/>
  <c r="M7" i="242"/>
  <c r="M10" i="242" s="1"/>
  <c r="L7" i="242"/>
  <c r="K7" i="242"/>
  <c r="J7" i="242"/>
  <c r="I7" i="242"/>
  <c r="H7" i="242"/>
  <c r="G7" i="242"/>
  <c r="F7" i="242"/>
  <c r="E7" i="242"/>
  <c r="D7" i="242"/>
  <c r="C7" i="242"/>
  <c r="B7" i="242"/>
  <c r="P3" i="242"/>
  <c r="O3" i="242"/>
  <c r="D1" i="242"/>
  <c r="S28" i="241"/>
  <c r="R28" i="241"/>
  <c r="M9" i="241" s="1"/>
  <c r="Q28" i="241"/>
  <c r="P28" i="241"/>
  <c r="O28" i="241"/>
  <c r="N28" i="241"/>
  <c r="M28" i="241"/>
  <c r="L28" i="241"/>
  <c r="K28" i="241"/>
  <c r="J28" i="241"/>
  <c r="I28" i="241"/>
  <c r="H9" i="241" s="1"/>
  <c r="H28" i="241"/>
  <c r="F28" i="241"/>
  <c r="E28" i="241"/>
  <c r="M8" i="241" s="1"/>
  <c r="D28" i="241"/>
  <c r="C28" i="241"/>
  <c r="H8" i="241" s="1"/>
  <c r="B28" i="241"/>
  <c r="R21" i="241"/>
  <c r="Q21" i="241"/>
  <c r="P21" i="241"/>
  <c r="O21" i="241"/>
  <c r="N21" i="241"/>
  <c r="M21" i="241"/>
  <c r="L21" i="241"/>
  <c r="K21" i="241"/>
  <c r="J21" i="241"/>
  <c r="I21" i="241"/>
  <c r="H21" i="241"/>
  <c r="G21" i="241"/>
  <c r="F21" i="241"/>
  <c r="E21" i="241"/>
  <c r="D21" i="241"/>
  <c r="C21" i="241"/>
  <c r="J22" i="241" s="1"/>
  <c r="B21" i="241"/>
  <c r="B22" i="241" s="1"/>
  <c r="M11" i="241" s="1"/>
  <c r="D11" i="241"/>
  <c r="Q10" i="241"/>
  <c r="D9" i="241"/>
  <c r="Q8" i="241"/>
  <c r="C8" i="241"/>
  <c r="B8" i="241"/>
  <c r="Q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P3" i="241"/>
  <c r="O3" i="241"/>
  <c r="D1" i="241"/>
  <c r="S28" i="240"/>
  <c r="R28" i="240"/>
  <c r="M9" i="240" s="1"/>
  <c r="Q28" i="240"/>
  <c r="P28" i="240"/>
  <c r="O28" i="240"/>
  <c r="N28" i="240"/>
  <c r="M28" i="240"/>
  <c r="L28" i="240"/>
  <c r="K28" i="240"/>
  <c r="J28" i="240"/>
  <c r="I28" i="240"/>
  <c r="H9" i="240" s="1"/>
  <c r="H28" i="240"/>
  <c r="F28" i="240"/>
  <c r="E28" i="240"/>
  <c r="M8" i="240" s="1"/>
  <c r="D28" i="240"/>
  <c r="C28" i="240"/>
  <c r="B28" i="240"/>
  <c r="B22" i="240"/>
  <c r="M11" i="240" s="1"/>
  <c r="R21" i="240"/>
  <c r="Q21" i="240"/>
  <c r="P21" i="240"/>
  <c r="O21" i="240"/>
  <c r="N21" i="240"/>
  <c r="M21" i="240"/>
  <c r="L21" i="240"/>
  <c r="K21" i="240"/>
  <c r="J21" i="240"/>
  <c r="I21" i="240"/>
  <c r="H21" i="240"/>
  <c r="G21" i="240"/>
  <c r="F21" i="240"/>
  <c r="E21" i="240"/>
  <c r="D21" i="240"/>
  <c r="C21" i="240"/>
  <c r="J22" i="240" s="1"/>
  <c r="B21" i="240"/>
  <c r="D11" i="240"/>
  <c r="Q10" i="240"/>
  <c r="D9" i="240"/>
  <c r="H8" i="240"/>
  <c r="C8" i="240"/>
  <c r="B8" i="240"/>
  <c r="Q7" i="240"/>
  <c r="Q8" i="240" s="1"/>
  <c r="M7" i="240"/>
  <c r="L7" i="240"/>
  <c r="K7" i="240"/>
  <c r="J7" i="240"/>
  <c r="I7" i="240"/>
  <c r="H7" i="240"/>
  <c r="G7" i="240"/>
  <c r="F7" i="240"/>
  <c r="E7" i="240"/>
  <c r="D7" i="240"/>
  <c r="C7" i="240"/>
  <c r="B7" i="240"/>
  <c r="P3" i="240"/>
  <c r="O3" i="240"/>
  <c r="D1" i="240"/>
  <c r="D12" i="246" l="1"/>
  <c r="I12" i="246" s="1"/>
  <c r="D8" i="245"/>
  <c r="D10" i="245" s="1"/>
  <c r="M10" i="245"/>
  <c r="D8" i="244"/>
  <c r="D10" i="244" s="1"/>
  <c r="D8" i="241"/>
  <c r="D10" i="241" s="1"/>
  <c r="D8" i="242"/>
  <c r="D10" i="242" s="1"/>
  <c r="H10" i="244"/>
  <c r="C11" i="244"/>
  <c r="B13" i="244"/>
  <c r="H10" i="243"/>
  <c r="D8" i="243"/>
  <c r="D10" i="243" s="1"/>
  <c r="H10" i="242"/>
  <c r="H10" i="240"/>
  <c r="D8" i="240"/>
  <c r="D10" i="240" s="1"/>
  <c r="B11" i="241"/>
  <c r="B12" i="241"/>
  <c r="B12" i="242"/>
  <c r="B12" i="240"/>
  <c r="B11" i="245"/>
  <c r="B12" i="245"/>
  <c r="B13" i="245"/>
  <c r="C11" i="245"/>
  <c r="H10" i="245"/>
  <c r="B12" i="244"/>
  <c r="B11" i="244"/>
  <c r="C11" i="243"/>
  <c r="B13" i="243"/>
  <c r="B11" i="243"/>
  <c r="B12" i="243"/>
  <c r="C11" i="242"/>
  <c r="B13" i="242"/>
  <c r="B11" i="242"/>
  <c r="B13" i="241"/>
  <c r="C11" i="241"/>
  <c r="H10" i="241"/>
  <c r="M10" i="241"/>
  <c r="C11" i="240"/>
  <c r="B13" i="240"/>
  <c r="M10" i="240"/>
  <c r="B11" i="240"/>
  <c r="O3" i="239"/>
  <c r="S28" i="239"/>
  <c r="R28" i="239"/>
  <c r="Q28" i="239"/>
  <c r="P28" i="239"/>
  <c r="O28" i="239"/>
  <c r="N28" i="239"/>
  <c r="M28" i="239"/>
  <c r="L28" i="239"/>
  <c r="K28" i="239"/>
  <c r="J28" i="239"/>
  <c r="I28" i="239"/>
  <c r="H9" i="239" s="1"/>
  <c r="H28" i="239"/>
  <c r="F28" i="239"/>
  <c r="E28" i="239"/>
  <c r="D28" i="239"/>
  <c r="C28" i="239"/>
  <c r="H8" i="239" s="1"/>
  <c r="B28" i="239"/>
  <c r="R21" i="239"/>
  <c r="Q21" i="239"/>
  <c r="P21" i="239"/>
  <c r="O21" i="239"/>
  <c r="N21" i="239"/>
  <c r="M21" i="239"/>
  <c r="L21" i="239"/>
  <c r="K21" i="239"/>
  <c r="J21" i="239"/>
  <c r="I21" i="239"/>
  <c r="H21" i="239"/>
  <c r="G21" i="239"/>
  <c r="F21" i="239"/>
  <c r="E21" i="239"/>
  <c r="D21" i="239"/>
  <c r="C21" i="239"/>
  <c r="J22" i="239" s="1"/>
  <c r="B21" i="239"/>
  <c r="B22" i="239" s="1"/>
  <c r="M11" i="239" s="1"/>
  <c r="D11" i="239"/>
  <c r="Q10" i="239"/>
  <c r="M9" i="239"/>
  <c r="D9" i="239"/>
  <c r="Q8" i="239"/>
  <c r="M8" i="239"/>
  <c r="C8" i="239"/>
  <c r="B8" i="239"/>
  <c r="Q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P3" i="239"/>
  <c r="D1" i="239"/>
  <c r="S28" i="238"/>
  <c r="R28" i="238"/>
  <c r="Q28" i="238"/>
  <c r="P28" i="238"/>
  <c r="O28" i="238"/>
  <c r="N28" i="238"/>
  <c r="M28" i="238"/>
  <c r="L28" i="238"/>
  <c r="K28" i="238"/>
  <c r="J28" i="238"/>
  <c r="I28" i="238"/>
  <c r="H9" i="238" s="1"/>
  <c r="H28" i="238"/>
  <c r="F28" i="238"/>
  <c r="E28" i="238"/>
  <c r="D28" i="238"/>
  <c r="C28" i="238"/>
  <c r="H8" i="238" s="1"/>
  <c r="B28" i="238"/>
  <c r="R21" i="238"/>
  <c r="Q21" i="238"/>
  <c r="P21" i="238"/>
  <c r="O21" i="238"/>
  <c r="N21" i="238"/>
  <c r="M21" i="238"/>
  <c r="L21" i="238"/>
  <c r="K21" i="238"/>
  <c r="J21" i="238"/>
  <c r="I21" i="238"/>
  <c r="H21" i="238"/>
  <c r="G21" i="238"/>
  <c r="F21" i="238"/>
  <c r="E21" i="238"/>
  <c r="D21" i="238"/>
  <c r="C21" i="238"/>
  <c r="J22" i="238" s="1"/>
  <c r="B21" i="238"/>
  <c r="B22" i="238" s="1"/>
  <c r="M11" i="238" s="1"/>
  <c r="D11" i="238"/>
  <c r="Q10" i="238"/>
  <c r="M9" i="238"/>
  <c r="D9" i="238"/>
  <c r="Q8" i="238"/>
  <c r="M8" i="238"/>
  <c r="C8" i="238"/>
  <c r="B8" i="238"/>
  <c r="Q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P3" i="238"/>
  <c r="D1" i="238"/>
  <c r="S28" i="237"/>
  <c r="R28" i="237"/>
  <c r="Q28" i="237"/>
  <c r="P28" i="237"/>
  <c r="O28" i="237"/>
  <c r="N28" i="237"/>
  <c r="M28" i="237"/>
  <c r="L28" i="237"/>
  <c r="K28" i="237"/>
  <c r="J28" i="237"/>
  <c r="I28" i="237"/>
  <c r="H9" i="237" s="1"/>
  <c r="H28" i="237"/>
  <c r="F28" i="237"/>
  <c r="E28" i="237"/>
  <c r="D28" i="237"/>
  <c r="C28" i="237"/>
  <c r="H8" i="237" s="1"/>
  <c r="B28" i="237"/>
  <c r="R21" i="237"/>
  <c r="Q21" i="237"/>
  <c r="P21" i="237"/>
  <c r="O21" i="237"/>
  <c r="N21" i="237"/>
  <c r="M21" i="237"/>
  <c r="L21" i="237"/>
  <c r="K21" i="237"/>
  <c r="J21" i="237"/>
  <c r="I21" i="237"/>
  <c r="H21" i="237"/>
  <c r="G21" i="237"/>
  <c r="F21" i="237"/>
  <c r="E21" i="237"/>
  <c r="D21" i="237"/>
  <c r="C21" i="237"/>
  <c r="J22" i="237" s="1"/>
  <c r="B21" i="237"/>
  <c r="B22" i="237" s="1"/>
  <c r="M11" i="237" s="1"/>
  <c r="D11" i="237"/>
  <c r="Q10" i="237"/>
  <c r="M9" i="237"/>
  <c r="D9" i="237"/>
  <c r="Q8" i="237"/>
  <c r="M8" i="237"/>
  <c r="C8" i="237"/>
  <c r="B8" i="237"/>
  <c r="Q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P3" i="237"/>
  <c r="D1" i="237"/>
  <c r="S28" i="236"/>
  <c r="R28" i="236"/>
  <c r="M9" i="236" s="1"/>
  <c r="Q28" i="236"/>
  <c r="P28" i="236"/>
  <c r="O28" i="236"/>
  <c r="N28" i="236"/>
  <c r="M28" i="236"/>
  <c r="L28" i="236"/>
  <c r="K28" i="236"/>
  <c r="J28" i="236"/>
  <c r="I28" i="236"/>
  <c r="H9" i="236" s="1"/>
  <c r="H28" i="236"/>
  <c r="F28" i="236"/>
  <c r="E28" i="236"/>
  <c r="M8" i="236" s="1"/>
  <c r="D28" i="236"/>
  <c r="C28" i="236"/>
  <c r="B28" i="236"/>
  <c r="B22" i="236"/>
  <c r="M11" i="236" s="1"/>
  <c r="R21" i="236"/>
  <c r="Q21" i="236"/>
  <c r="P21" i="236"/>
  <c r="O21" i="236"/>
  <c r="N21" i="236"/>
  <c r="M21" i="236"/>
  <c r="L21" i="236"/>
  <c r="K21" i="236"/>
  <c r="J21" i="236"/>
  <c r="I21" i="236"/>
  <c r="H21" i="236"/>
  <c r="G21" i="236"/>
  <c r="F21" i="236"/>
  <c r="E21" i="236"/>
  <c r="D21" i="236"/>
  <c r="C21" i="236"/>
  <c r="J22" i="236" s="1"/>
  <c r="B21" i="236"/>
  <c r="D11" i="236"/>
  <c r="Q10" i="236"/>
  <c r="D9" i="236"/>
  <c r="H8" i="236"/>
  <c r="C8" i="236"/>
  <c r="B8" i="236"/>
  <c r="Q7" i="236"/>
  <c r="Q8" i="236" s="1"/>
  <c r="M7" i="236"/>
  <c r="L7" i="236"/>
  <c r="K7" i="236"/>
  <c r="J7" i="236"/>
  <c r="I7" i="236"/>
  <c r="H7" i="236"/>
  <c r="G7" i="236"/>
  <c r="F7" i="236"/>
  <c r="E7" i="236"/>
  <c r="D7" i="236"/>
  <c r="C7" i="236"/>
  <c r="B7" i="236"/>
  <c r="P3" i="236"/>
  <c r="D1" i="236"/>
  <c r="D8" i="236" l="1"/>
  <c r="D10" i="236" s="1"/>
  <c r="D8" i="238"/>
  <c r="D10" i="238" s="1"/>
  <c r="M10" i="238"/>
  <c r="D8" i="239"/>
  <c r="D10" i="239" s="1"/>
  <c r="M10" i="239"/>
  <c r="M10" i="237"/>
  <c r="B11" i="237"/>
  <c r="H10" i="236"/>
  <c r="M10" i="236"/>
  <c r="D12" i="245"/>
  <c r="I12" i="245" s="1"/>
  <c r="D12" i="244"/>
  <c r="I12" i="244" s="1"/>
  <c r="D8" i="237"/>
  <c r="D10" i="237" s="1"/>
  <c r="B12" i="238"/>
  <c r="D12" i="241"/>
  <c r="I12" i="241" s="1"/>
  <c r="D12" i="243"/>
  <c r="I12" i="243" s="1"/>
  <c r="D12" i="242"/>
  <c r="I12" i="242" s="1"/>
  <c r="D12" i="240"/>
  <c r="I12" i="240" s="1"/>
  <c r="B11" i="239"/>
  <c r="B12" i="239"/>
  <c r="B11" i="238"/>
  <c r="B13" i="239"/>
  <c r="B13" i="237"/>
  <c r="C11" i="239"/>
  <c r="H10" i="239"/>
  <c r="B13" i="238"/>
  <c r="C11" i="238"/>
  <c r="H10" i="238"/>
  <c r="C11" i="237"/>
  <c r="B12" i="237"/>
  <c r="H10" i="237"/>
  <c r="C11" i="236"/>
  <c r="B12" i="236"/>
  <c r="B13" i="236"/>
  <c r="B11" i="236"/>
  <c r="S28" i="235"/>
  <c r="R28" i="235"/>
  <c r="Q28" i="235"/>
  <c r="P28" i="235"/>
  <c r="H9" i="235" s="1"/>
  <c r="O28" i="235"/>
  <c r="N28" i="235"/>
  <c r="M28" i="235"/>
  <c r="L28" i="235"/>
  <c r="K28" i="235"/>
  <c r="J28" i="235"/>
  <c r="I28" i="235"/>
  <c r="H28" i="235"/>
  <c r="F28" i="235"/>
  <c r="E28" i="235"/>
  <c r="D28" i="235"/>
  <c r="C28" i="235"/>
  <c r="H8" i="235" s="1"/>
  <c r="B28" i="235"/>
  <c r="R21" i="235"/>
  <c r="Q21" i="235"/>
  <c r="P21" i="235"/>
  <c r="O21" i="235"/>
  <c r="N21" i="235"/>
  <c r="M21" i="235"/>
  <c r="L21" i="235"/>
  <c r="K21" i="235"/>
  <c r="J21" i="235"/>
  <c r="I21" i="235"/>
  <c r="H21" i="235"/>
  <c r="G21" i="235"/>
  <c r="F21" i="235"/>
  <c r="E21" i="235"/>
  <c r="D21" i="235"/>
  <c r="C21" i="235"/>
  <c r="J22" i="235" s="1"/>
  <c r="B21" i="235"/>
  <c r="B22" i="235" s="1"/>
  <c r="M11" i="235" s="1"/>
  <c r="D11" i="235"/>
  <c r="Q10" i="235"/>
  <c r="M9" i="235"/>
  <c r="D9" i="235"/>
  <c r="Q8" i="235"/>
  <c r="M8" i="235"/>
  <c r="C8" i="235"/>
  <c r="B8" i="235"/>
  <c r="Q7" i="235"/>
  <c r="M7" i="235"/>
  <c r="M10" i="235" s="1"/>
  <c r="L7" i="235"/>
  <c r="K7" i="235"/>
  <c r="J7" i="235"/>
  <c r="I7" i="235"/>
  <c r="H7" i="235"/>
  <c r="G7" i="235"/>
  <c r="F7" i="235"/>
  <c r="E7" i="235"/>
  <c r="D7" i="235"/>
  <c r="C7" i="235"/>
  <c r="B7" i="235"/>
  <c r="P3" i="235"/>
  <c r="D1" i="235"/>
  <c r="S28" i="234"/>
  <c r="R28" i="234"/>
  <c r="Q28" i="234"/>
  <c r="P28" i="234"/>
  <c r="H9" i="234" s="1"/>
  <c r="O28" i="234"/>
  <c r="N28" i="234"/>
  <c r="M28" i="234"/>
  <c r="L28" i="234"/>
  <c r="K28" i="234"/>
  <c r="J28" i="234"/>
  <c r="I28" i="234"/>
  <c r="H28" i="234"/>
  <c r="F28" i="234"/>
  <c r="E28" i="234"/>
  <c r="D28" i="234"/>
  <c r="C28" i="234"/>
  <c r="H8" i="234" s="1"/>
  <c r="B28" i="234"/>
  <c r="R21" i="234"/>
  <c r="Q21" i="234"/>
  <c r="P21" i="234"/>
  <c r="O21" i="234"/>
  <c r="N21" i="234"/>
  <c r="M21" i="234"/>
  <c r="L21" i="234"/>
  <c r="K21" i="234"/>
  <c r="J21" i="234"/>
  <c r="I21" i="234"/>
  <c r="H21" i="234"/>
  <c r="G21" i="234"/>
  <c r="F21" i="234"/>
  <c r="E21" i="234"/>
  <c r="D21" i="234"/>
  <c r="C21" i="234"/>
  <c r="J22" i="234" s="1"/>
  <c r="B21" i="234"/>
  <c r="B22" i="234" s="1"/>
  <c r="M11" i="234" s="1"/>
  <c r="D11" i="234"/>
  <c r="Q10" i="234"/>
  <c r="M9" i="234"/>
  <c r="D9" i="234"/>
  <c r="Q8" i="234"/>
  <c r="M8" i="234"/>
  <c r="C8" i="234"/>
  <c r="B8" i="234"/>
  <c r="Q7" i="234"/>
  <c r="M7" i="234"/>
  <c r="L7" i="234"/>
  <c r="K7" i="234"/>
  <c r="J7" i="234"/>
  <c r="I7" i="234"/>
  <c r="H7" i="234"/>
  <c r="G7" i="234"/>
  <c r="F7" i="234"/>
  <c r="E7" i="234"/>
  <c r="D7" i="234"/>
  <c r="C7" i="234"/>
  <c r="B7" i="234"/>
  <c r="P3" i="234"/>
  <c r="S28" i="233"/>
  <c r="R28" i="233"/>
  <c r="Q28" i="233"/>
  <c r="P28" i="233"/>
  <c r="H9" i="233" s="1"/>
  <c r="H10" i="233" s="1"/>
  <c r="O28" i="233"/>
  <c r="N28" i="233"/>
  <c r="M28" i="233"/>
  <c r="L28" i="233"/>
  <c r="K28" i="233"/>
  <c r="J28" i="233"/>
  <c r="I28" i="233"/>
  <c r="H28" i="233"/>
  <c r="F28" i="233"/>
  <c r="E28" i="233"/>
  <c r="D28" i="233"/>
  <c r="C28" i="233"/>
  <c r="H8" i="233" s="1"/>
  <c r="B28" i="233"/>
  <c r="R21" i="233"/>
  <c r="Q21" i="233"/>
  <c r="P21" i="233"/>
  <c r="O21" i="233"/>
  <c r="N21" i="233"/>
  <c r="M21" i="233"/>
  <c r="L21" i="233"/>
  <c r="K21" i="233"/>
  <c r="J21" i="233"/>
  <c r="I21" i="233"/>
  <c r="H21" i="233"/>
  <c r="G21" i="233"/>
  <c r="F21" i="233"/>
  <c r="E21" i="233"/>
  <c r="J22" i="233" s="1"/>
  <c r="D21" i="233"/>
  <c r="C21" i="233"/>
  <c r="B21" i="233"/>
  <c r="B22" i="233" s="1"/>
  <c r="M11" i="233" s="1"/>
  <c r="D11" i="233"/>
  <c r="Q10" i="233"/>
  <c r="M9" i="233"/>
  <c r="D9" i="233"/>
  <c r="Q8" i="233"/>
  <c r="M8" i="233"/>
  <c r="C8" i="233"/>
  <c r="B8" i="233"/>
  <c r="Q7" i="233"/>
  <c r="M7" i="233"/>
  <c r="L7" i="233"/>
  <c r="K7" i="233"/>
  <c r="J7" i="233"/>
  <c r="I7" i="233"/>
  <c r="H7" i="233"/>
  <c r="G7" i="233"/>
  <c r="F7" i="233"/>
  <c r="E7" i="233"/>
  <c r="D7" i="233"/>
  <c r="C7" i="233"/>
  <c r="B7" i="233"/>
  <c r="P3" i="233"/>
  <c r="D1" i="233"/>
  <c r="S28" i="232"/>
  <c r="R28" i="232"/>
  <c r="Q28" i="232"/>
  <c r="P28" i="232"/>
  <c r="H9" i="232" s="1"/>
  <c r="O28" i="232"/>
  <c r="N28" i="232"/>
  <c r="M28" i="232"/>
  <c r="L28" i="232"/>
  <c r="K28" i="232"/>
  <c r="J28" i="232"/>
  <c r="I28" i="232"/>
  <c r="H28" i="232"/>
  <c r="F28" i="232"/>
  <c r="E28" i="232"/>
  <c r="D28" i="232"/>
  <c r="C28" i="232"/>
  <c r="H8" i="232" s="1"/>
  <c r="B28" i="232"/>
  <c r="R21" i="232"/>
  <c r="Q21" i="232"/>
  <c r="P21" i="232"/>
  <c r="O21" i="232"/>
  <c r="N21" i="232"/>
  <c r="M21" i="232"/>
  <c r="L21" i="232"/>
  <c r="K21" i="232"/>
  <c r="J21" i="232"/>
  <c r="I21" i="232"/>
  <c r="H21" i="232"/>
  <c r="G21" i="232"/>
  <c r="F21" i="232"/>
  <c r="E21" i="232"/>
  <c r="J22" i="232" s="1"/>
  <c r="D21" i="232"/>
  <c r="C21" i="232"/>
  <c r="B21" i="232"/>
  <c r="B22" i="232" s="1"/>
  <c r="M11" i="232" s="1"/>
  <c r="D11" i="232"/>
  <c r="Q10" i="232"/>
  <c r="M9" i="232"/>
  <c r="D9" i="232"/>
  <c r="Q8" i="232"/>
  <c r="M8" i="232"/>
  <c r="C8" i="232"/>
  <c r="B8" i="232"/>
  <c r="B13" i="232" s="1"/>
  <c r="Q7" i="232"/>
  <c r="M7" i="232"/>
  <c r="L7" i="232"/>
  <c r="K7" i="232"/>
  <c r="J7" i="232"/>
  <c r="I7" i="232"/>
  <c r="H7" i="232"/>
  <c r="G7" i="232"/>
  <c r="F7" i="232"/>
  <c r="E7" i="232"/>
  <c r="D7" i="232"/>
  <c r="C7" i="232"/>
  <c r="B7" i="232"/>
  <c r="P3" i="232"/>
  <c r="D1" i="232"/>
  <c r="S28" i="231"/>
  <c r="R28" i="231"/>
  <c r="Q28" i="231"/>
  <c r="P28" i="231"/>
  <c r="H9" i="231" s="1"/>
  <c r="O28" i="231"/>
  <c r="N28" i="231"/>
  <c r="M28" i="231"/>
  <c r="L28" i="231"/>
  <c r="K28" i="231"/>
  <c r="J28" i="231"/>
  <c r="I28" i="231"/>
  <c r="H28" i="231"/>
  <c r="F28" i="231"/>
  <c r="E28" i="231"/>
  <c r="D28" i="231"/>
  <c r="C28" i="231"/>
  <c r="H8" i="231" s="1"/>
  <c r="B28" i="231"/>
  <c r="R21" i="231"/>
  <c r="Q21" i="231"/>
  <c r="P21" i="231"/>
  <c r="O21" i="231"/>
  <c r="N21" i="231"/>
  <c r="M21" i="231"/>
  <c r="L21" i="231"/>
  <c r="K21" i="231"/>
  <c r="J21" i="231"/>
  <c r="I21" i="231"/>
  <c r="H21" i="231"/>
  <c r="G21" i="231"/>
  <c r="F21" i="231"/>
  <c r="E21" i="231"/>
  <c r="D21" i="231"/>
  <c r="C21" i="231"/>
  <c r="J22" i="231" s="1"/>
  <c r="B21" i="231"/>
  <c r="B22" i="231" s="1"/>
  <c r="M11" i="231" s="1"/>
  <c r="D11" i="231"/>
  <c r="Q10" i="231"/>
  <c r="M9" i="231"/>
  <c r="D9" i="231"/>
  <c r="Q8" i="231"/>
  <c r="M8" i="231"/>
  <c r="C8" i="231"/>
  <c r="B8" i="231"/>
  <c r="Q7" i="231"/>
  <c r="M7" i="231"/>
  <c r="M10" i="231" s="1"/>
  <c r="L7" i="231"/>
  <c r="K7" i="231"/>
  <c r="J7" i="231"/>
  <c r="I7" i="231"/>
  <c r="H7" i="231"/>
  <c r="G7" i="231"/>
  <c r="F7" i="231"/>
  <c r="E7" i="231"/>
  <c r="D7" i="231"/>
  <c r="C7" i="231"/>
  <c r="B7" i="231"/>
  <c r="P3" i="231"/>
  <c r="D1" i="231"/>
  <c r="S28" i="230"/>
  <c r="R28" i="230"/>
  <c r="Q28" i="230"/>
  <c r="P28" i="230"/>
  <c r="H9" i="230" s="1"/>
  <c r="O28" i="230"/>
  <c r="N28" i="230"/>
  <c r="M28" i="230"/>
  <c r="L28" i="230"/>
  <c r="K28" i="230"/>
  <c r="J28" i="230"/>
  <c r="I28" i="230"/>
  <c r="H28" i="230"/>
  <c r="F28" i="230"/>
  <c r="E28" i="230"/>
  <c r="D28" i="230"/>
  <c r="C28" i="230"/>
  <c r="H8" i="230" s="1"/>
  <c r="B28" i="230"/>
  <c r="R21" i="230"/>
  <c r="Q21" i="230"/>
  <c r="P21" i="230"/>
  <c r="O21" i="230"/>
  <c r="N21" i="230"/>
  <c r="M21" i="230"/>
  <c r="L21" i="230"/>
  <c r="K21" i="230"/>
  <c r="J21" i="230"/>
  <c r="I21" i="230"/>
  <c r="H21" i="230"/>
  <c r="G21" i="230"/>
  <c r="F21" i="230"/>
  <c r="E21" i="230"/>
  <c r="D21" i="230"/>
  <c r="C21" i="230"/>
  <c r="J22" i="230" s="1"/>
  <c r="B21" i="230"/>
  <c r="B22" i="230" s="1"/>
  <c r="M11" i="230" s="1"/>
  <c r="D11" i="230"/>
  <c r="Q10" i="230"/>
  <c r="M9" i="230"/>
  <c r="D9" i="230"/>
  <c r="Q8" i="230"/>
  <c r="M8" i="230"/>
  <c r="C8" i="230"/>
  <c r="B8" i="230"/>
  <c r="Q7" i="230"/>
  <c r="M7" i="230"/>
  <c r="L7" i="230"/>
  <c r="K7" i="230"/>
  <c r="J7" i="230"/>
  <c r="I7" i="230"/>
  <c r="H7" i="230"/>
  <c r="G7" i="230"/>
  <c r="F7" i="230"/>
  <c r="E7" i="230"/>
  <c r="D7" i="230"/>
  <c r="C7" i="230"/>
  <c r="B7" i="230"/>
  <c r="P3" i="230"/>
  <c r="D1" i="230"/>
  <c r="S28" i="229"/>
  <c r="R28" i="229"/>
  <c r="Q28" i="229"/>
  <c r="P28" i="229"/>
  <c r="H9" i="229" s="1"/>
  <c r="O28" i="229"/>
  <c r="N28" i="229"/>
  <c r="M28" i="229"/>
  <c r="L28" i="229"/>
  <c r="K28" i="229"/>
  <c r="J28" i="229"/>
  <c r="I28" i="229"/>
  <c r="H28" i="229"/>
  <c r="F28" i="229"/>
  <c r="E28" i="229"/>
  <c r="M8" i="229" s="1"/>
  <c r="M10" i="229" s="1"/>
  <c r="D28" i="229"/>
  <c r="C28" i="229"/>
  <c r="H8" i="229" s="1"/>
  <c r="B28" i="229"/>
  <c r="J22" i="229"/>
  <c r="R21" i="229"/>
  <c r="Q21" i="229"/>
  <c r="P21" i="229"/>
  <c r="O21" i="229"/>
  <c r="N21" i="229"/>
  <c r="M21" i="229"/>
  <c r="L21" i="229"/>
  <c r="K21" i="229"/>
  <c r="J21" i="229"/>
  <c r="I21" i="229"/>
  <c r="H21" i="229"/>
  <c r="G21" i="229"/>
  <c r="F21" i="229"/>
  <c r="E21" i="229"/>
  <c r="D21" i="229"/>
  <c r="C21" i="229"/>
  <c r="B21" i="229"/>
  <c r="B22" i="229" s="1"/>
  <c r="M11" i="229" s="1"/>
  <c r="D11" i="229"/>
  <c r="Q10" i="229"/>
  <c r="M9" i="229"/>
  <c r="D9" i="229"/>
  <c r="Q8" i="229"/>
  <c r="C8" i="229"/>
  <c r="B8" i="229"/>
  <c r="Q7" i="229"/>
  <c r="M7" i="229"/>
  <c r="L7" i="229"/>
  <c r="K7" i="229"/>
  <c r="J7" i="229"/>
  <c r="I7" i="229"/>
  <c r="H7" i="229"/>
  <c r="G7" i="229"/>
  <c r="F7" i="229"/>
  <c r="E7" i="229"/>
  <c r="D7" i="229"/>
  <c r="C7" i="229"/>
  <c r="B7" i="229"/>
  <c r="P3" i="229"/>
  <c r="D1" i="229"/>
  <c r="D8" i="235" l="1"/>
  <c r="D10" i="235" s="1"/>
  <c r="B13" i="234"/>
  <c r="D8" i="231"/>
  <c r="D10" i="231" s="1"/>
  <c r="C11" i="232"/>
  <c r="D8" i="234"/>
  <c r="D10" i="234" s="1"/>
  <c r="M10" i="234"/>
  <c r="D8" i="229"/>
  <c r="D10" i="229" s="1"/>
  <c r="D12" i="237"/>
  <c r="I12" i="237" s="1"/>
  <c r="C11" i="234"/>
  <c r="M10" i="233"/>
  <c r="M10" i="232"/>
  <c r="B11" i="231"/>
  <c r="M10" i="230"/>
  <c r="H10" i="230"/>
  <c r="B11" i="230"/>
  <c r="B11" i="229"/>
  <c r="D12" i="238"/>
  <c r="I12" i="238" s="1"/>
  <c r="B11" i="235"/>
  <c r="H10" i="234"/>
  <c r="B11" i="234"/>
  <c r="D8" i="233"/>
  <c r="D10" i="233" s="1"/>
  <c r="H10" i="232"/>
  <c r="D8" i="232"/>
  <c r="D10" i="232" s="1"/>
  <c r="D8" i="230"/>
  <c r="D10" i="230" s="1"/>
  <c r="B11" i="232"/>
  <c r="D12" i="239"/>
  <c r="I12" i="239" s="1"/>
  <c r="B11" i="233"/>
  <c r="B12" i="235"/>
  <c r="D12" i="235" s="1"/>
  <c r="I12" i="235" s="1"/>
  <c r="D12" i="236"/>
  <c r="I12" i="236" s="1"/>
  <c r="C11" i="233"/>
  <c r="C11" i="229"/>
  <c r="B13" i="229"/>
  <c r="C11" i="235"/>
  <c r="B13" i="235"/>
  <c r="H10" i="235"/>
  <c r="B12" i="234"/>
  <c r="B12" i="233"/>
  <c r="B13" i="233"/>
  <c r="B12" i="232"/>
  <c r="D12" i="232" s="1"/>
  <c r="I12" i="232" s="1"/>
  <c r="B13" i="231"/>
  <c r="C11" i="231"/>
  <c r="B12" i="231"/>
  <c r="H10" i="231"/>
  <c r="B13" i="230"/>
  <c r="C11" i="230"/>
  <c r="B12" i="230"/>
  <c r="B12" i="229"/>
  <c r="H10" i="229"/>
  <c r="S28" i="228"/>
  <c r="R28" i="228"/>
  <c r="Q28" i="228"/>
  <c r="P28" i="228"/>
  <c r="H9" i="228" s="1"/>
  <c r="O28" i="228"/>
  <c r="N28" i="228"/>
  <c r="M28" i="228"/>
  <c r="L28" i="228"/>
  <c r="K28" i="228"/>
  <c r="J28" i="228"/>
  <c r="I28" i="228"/>
  <c r="H28" i="228"/>
  <c r="F28" i="228"/>
  <c r="E28" i="228"/>
  <c r="D28" i="228"/>
  <c r="C28" i="228"/>
  <c r="H8" i="228" s="1"/>
  <c r="B28" i="228"/>
  <c r="R21" i="228"/>
  <c r="Q21" i="228"/>
  <c r="P21" i="228"/>
  <c r="O21" i="228"/>
  <c r="N21" i="228"/>
  <c r="M21" i="228"/>
  <c r="L21" i="228"/>
  <c r="K21" i="228"/>
  <c r="J21" i="228"/>
  <c r="I21" i="228"/>
  <c r="H21" i="228"/>
  <c r="G21" i="228"/>
  <c r="F21" i="228"/>
  <c r="E21" i="228"/>
  <c r="D21" i="228"/>
  <c r="C21" i="228"/>
  <c r="J22" i="228" s="1"/>
  <c r="B21" i="228"/>
  <c r="B22" i="228" s="1"/>
  <c r="M11" i="228" s="1"/>
  <c r="D11" i="228"/>
  <c r="M9" i="228"/>
  <c r="D9" i="228"/>
  <c r="M8" i="228"/>
  <c r="M7" i="228"/>
  <c r="M10" i="228" s="1"/>
  <c r="L7" i="228"/>
  <c r="K7" i="228"/>
  <c r="J7" i="228"/>
  <c r="I7" i="228"/>
  <c r="H7" i="228"/>
  <c r="G7" i="228"/>
  <c r="F7" i="228"/>
  <c r="E7" i="228"/>
  <c r="D7" i="228"/>
  <c r="B11" i="228"/>
  <c r="D1" i="228"/>
  <c r="D12" i="234" l="1"/>
  <c r="I12" i="234" s="1"/>
  <c r="D12" i="230"/>
  <c r="I12" i="230" s="1"/>
  <c r="D12" i="229"/>
  <c r="I12" i="229" s="1"/>
  <c r="D12" i="231"/>
  <c r="I12" i="231" s="1"/>
  <c r="D8" i="228"/>
  <c r="D10" i="228" s="1"/>
  <c r="D12" i="233"/>
  <c r="I12" i="233" s="1"/>
  <c r="C11" i="228"/>
  <c r="B13" i="228"/>
  <c r="B12" i="228"/>
  <c r="H10" i="228"/>
  <c r="D12" i="228" l="1"/>
</calcChain>
</file>

<file path=xl/sharedStrings.xml><?xml version="1.0" encoding="utf-8"?>
<sst xmlns="http://schemas.openxmlformats.org/spreadsheetml/2006/main" count="3072" uniqueCount="73">
  <si>
    <t>нал</t>
  </si>
  <si>
    <t>Счетчики</t>
  </si>
  <si>
    <t>Терминал</t>
  </si>
  <si>
    <t>Canon C3520i</t>
  </si>
  <si>
    <t>Canon TM-300</t>
  </si>
  <si>
    <t>Возврат нал</t>
  </si>
  <si>
    <t>Копии</t>
  </si>
  <si>
    <t>Общий</t>
  </si>
  <si>
    <t>Скан</t>
  </si>
  <si>
    <t>площадь</t>
  </si>
  <si>
    <t>кол-во</t>
  </si>
  <si>
    <t>мастер</t>
  </si>
  <si>
    <t>копии</t>
  </si>
  <si>
    <t>Возврат терминал</t>
  </si>
  <si>
    <t>Авансы</t>
  </si>
  <si>
    <t>пред день</t>
  </si>
  <si>
    <t>Итог нал</t>
  </si>
  <si>
    <t>Кол-во за день</t>
  </si>
  <si>
    <t>Итог терминал</t>
  </si>
  <si>
    <t>по приходкам</t>
  </si>
  <si>
    <t>Б/н</t>
  </si>
  <si>
    <t>брак</t>
  </si>
  <si>
    <t>Кол-во чеков</t>
  </si>
  <si>
    <t>Разница</t>
  </si>
  <si>
    <t>Итого</t>
  </si>
  <si>
    <t>Сумма по приходкам</t>
  </si>
  <si>
    <t>Деньги</t>
  </si>
  <si>
    <t>ФИО</t>
  </si>
  <si>
    <t>Верстка</t>
  </si>
  <si>
    <t>Sharp</t>
  </si>
  <si>
    <t>с3520i</t>
  </si>
  <si>
    <t>TM 300</t>
  </si>
  <si>
    <t>ризо</t>
  </si>
  <si>
    <t>L805</t>
  </si>
  <si>
    <t>Футболки</t>
  </si>
  <si>
    <t>Кружки</t>
  </si>
  <si>
    <t>Канцы</t>
  </si>
  <si>
    <t>б/н</t>
  </si>
  <si>
    <t xml:space="preserve">нал </t>
  </si>
  <si>
    <t>Оля</t>
  </si>
  <si>
    <t xml:space="preserve">Лера </t>
  </si>
  <si>
    <t>Рита</t>
  </si>
  <si>
    <t>Итого нал</t>
  </si>
  <si>
    <t>игого б/н</t>
  </si>
  <si>
    <t>Брак по вине сотрудника</t>
  </si>
  <si>
    <t>Технический Брак</t>
  </si>
  <si>
    <t>ИП</t>
  </si>
  <si>
    <t xml:space="preserve">ООО </t>
  </si>
  <si>
    <t>Итго Нал</t>
  </si>
  <si>
    <t>Итого безнал</t>
  </si>
  <si>
    <t>дата</t>
  </si>
  <si>
    <t>основание</t>
  </si>
  <si>
    <t>итого</t>
  </si>
  <si>
    <t>ип</t>
  </si>
  <si>
    <t>ооо</t>
  </si>
  <si>
    <t>Нал ип за мес</t>
  </si>
  <si>
    <t>Безнал ип за мес</t>
  </si>
  <si>
    <t>Нал ООО</t>
  </si>
  <si>
    <t>Безнал ООО</t>
  </si>
  <si>
    <t>Заказы по р/с</t>
  </si>
  <si>
    <t>Итого мес:</t>
  </si>
  <si>
    <t>Расходы нал ИП</t>
  </si>
  <si>
    <t>Расход</t>
  </si>
  <si>
    <t>Приход</t>
  </si>
  <si>
    <t>Итого остаток нала</t>
  </si>
  <si>
    <t>Расходы р/с ООО (данные из выписки на конец месяца)</t>
  </si>
  <si>
    <t>Riso EZ 200E</t>
  </si>
  <si>
    <t xml:space="preserve"> </t>
  </si>
  <si>
    <t>Kyocera 2035</t>
  </si>
  <si>
    <t>Xerox 8055</t>
  </si>
  <si>
    <t>печать</t>
  </si>
  <si>
    <t>ч/б</t>
  </si>
  <si>
    <t>п/ц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</si>
</sst>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2" fillId="2" borderId="1" xfId="0" applyFont="1" applyFill="1" applyBorder="1"/>
    <xf numFmtId="0" fontId="0" fillId="0" borderId="2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0" fillId="0" borderId="15" xfId="0" applyFill="1" applyBorder="1"/>
    <xf numFmtId="0" fontId="0" fillId="0" borderId="4" xfId="0" applyFill="1" applyBorder="1"/>
    <xf numFmtId="0" fontId="0" fillId="0" borderId="16" xfId="0" applyFill="1" applyBorder="1"/>
    <xf numFmtId="0" fontId="0" fillId="0" borderId="17" xfId="0" applyFill="1" applyBorder="1"/>
    <xf numFmtId="0" fontId="0" fillId="0" borderId="18" xfId="0" applyFill="1" applyBorder="1"/>
    <xf numFmtId="0" fontId="0" fillId="0" borderId="19" xfId="0" applyFill="1" applyBorder="1"/>
    <xf numFmtId="0" fontId="0" fillId="0" borderId="20" xfId="0" applyFill="1" applyBorder="1"/>
    <xf numFmtId="0" fontId="2" fillId="2" borderId="24" xfId="0" applyFont="1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2" fillId="2" borderId="25" xfId="0" applyFont="1" applyFill="1" applyBorder="1" applyAlignment="1"/>
    <xf numFmtId="0" fontId="0" fillId="0" borderId="26" xfId="0" applyBorder="1"/>
    <xf numFmtId="0" fontId="2" fillId="2" borderId="28" xfId="0" applyFont="1" applyFill="1" applyBorder="1"/>
    <xf numFmtId="0" fontId="0" fillId="0" borderId="30" xfId="0" applyBorder="1" applyAlignment="1"/>
    <xf numFmtId="0" fontId="0" fillId="0" borderId="31" xfId="0" applyBorder="1" applyAlignment="1"/>
    <xf numFmtId="0" fontId="0" fillId="0" borderId="32" xfId="0" applyBorder="1" applyAlignment="1"/>
    <xf numFmtId="0" fontId="2" fillId="0" borderId="0" xfId="0" applyFont="1" applyFill="1" applyBorder="1" applyAlignment="1"/>
    <xf numFmtId="0" fontId="0" fillId="0" borderId="0" xfId="0" applyBorder="1" applyAlignment="1"/>
    <xf numFmtId="14" fontId="1" fillId="0" borderId="12" xfId="0" applyNumberFormat="1" applyFont="1" applyBorder="1" applyAlignment="1"/>
    <xf numFmtId="0" fontId="0" fillId="0" borderId="34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21" xfId="0" applyBorder="1"/>
    <xf numFmtId="0" fontId="0" fillId="0" borderId="22" xfId="0" applyBorder="1"/>
    <xf numFmtId="0" fontId="0" fillId="0" borderId="41" xfId="0" applyBorder="1"/>
    <xf numFmtId="0" fontId="0" fillId="0" borderId="42" xfId="0" applyBorder="1"/>
    <xf numFmtId="0" fontId="0" fillId="0" borderId="35" xfId="0" applyBorder="1"/>
    <xf numFmtId="0" fontId="0" fillId="0" borderId="44" xfId="0" applyBorder="1" applyAlignment="1"/>
    <xf numFmtId="0" fontId="0" fillId="0" borderId="2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Fill="1" applyBorder="1" applyAlignment="1">
      <alignment horizontal="center"/>
    </xf>
    <xf numFmtId="0" fontId="0" fillId="0" borderId="52" xfId="0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25" xfId="0" applyBorder="1"/>
    <xf numFmtId="0" fontId="0" fillId="0" borderId="4" xfId="0" applyBorder="1"/>
    <xf numFmtId="0" fontId="0" fillId="0" borderId="18" xfId="0" applyBorder="1"/>
    <xf numFmtId="0" fontId="0" fillId="0" borderId="20" xfId="0" applyBorder="1"/>
    <xf numFmtId="0" fontId="0" fillId="0" borderId="59" xfId="0" applyFill="1" applyBorder="1"/>
    <xf numFmtId="0" fontId="0" fillId="0" borderId="53" xfId="0" applyBorder="1"/>
    <xf numFmtId="0" fontId="0" fillId="0" borderId="50" xfId="0" applyBorder="1"/>
    <xf numFmtId="0" fontId="0" fillId="0" borderId="0" xfId="0" applyFill="1"/>
    <xf numFmtId="17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5" borderId="36" xfId="0" applyFill="1" applyBorder="1"/>
    <xf numFmtId="0" fontId="0" fillId="5" borderId="24" xfId="0" applyFill="1" applyBorder="1"/>
    <xf numFmtId="0" fontId="0" fillId="5" borderId="60" xfId="0" applyFill="1" applyBorder="1" applyAlignment="1"/>
    <xf numFmtId="0" fontId="0" fillId="5" borderId="2" xfId="0" applyFill="1" applyBorder="1"/>
    <xf numFmtId="0" fontId="0" fillId="5" borderId="14" xfId="0" applyFill="1" applyBorder="1"/>
    <xf numFmtId="0" fontId="0" fillId="5" borderId="40" xfId="0" applyFill="1" applyBorder="1"/>
    <xf numFmtId="0" fontId="1" fillId="0" borderId="0" xfId="0" applyFont="1" applyAlignment="1">
      <alignment horizontal="center"/>
    </xf>
    <xf numFmtId="0" fontId="0" fillId="0" borderId="0" xfId="0" quotePrefix="1"/>
    <xf numFmtId="0" fontId="0" fillId="4" borderId="14" xfId="0" applyFill="1" applyBorder="1"/>
    <xf numFmtId="0" fontId="0" fillId="4" borderId="24" xfId="0" applyFill="1" applyBorder="1"/>
    <xf numFmtId="0" fontId="4" fillId="0" borderId="16" xfId="0" applyFont="1" applyFill="1" applyBorder="1" applyAlignment="1"/>
    <xf numFmtId="0" fontId="4" fillId="0" borderId="23" xfId="0" applyFont="1" applyFill="1" applyBorder="1" applyAlignment="1"/>
    <xf numFmtId="0" fontId="4" fillId="0" borderId="27" xfId="0" applyFont="1" applyFill="1" applyBorder="1" applyAlignment="1"/>
    <xf numFmtId="0" fontId="0" fillId="3" borderId="26" xfId="0" applyFill="1" applyBorder="1"/>
    <xf numFmtId="0" fontId="0" fillId="0" borderId="0" xfId="0" applyFill="1" applyBorder="1"/>
    <xf numFmtId="4" fontId="0" fillId="0" borderId="0" xfId="0" applyNumberFormat="1"/>
    <xf numFmtId="0" fontId="2" fillId="0" borderId="0" xfId="0" applyFont="1"/>
    <xf numFmtId="4" fontId="2" fillId="0" borderId="0" xfId="0" applyNumberFormat="1" applyFont="1"/>
    <xf numFmtId="0" fontId="2" fillId="0" borderId="0" xfId="0" applyFont="1" applyFill="1"/>
    <xf numFmtId="2" fontId="2" fillId="0" borderId="0" xfId="0" applyNumberFormat="1" applyFont="1"/>
    <xf numFmtId="0" fontId="2" fillId="0" borderId="12" xfId="0" applyFont="1" applyBorder="1"/>
    <xf numFmtId="4" fontId="2" fillId="0" borderId="12" xfId="0" applyNumberFormat="1" applyFont="1" applyBorder="1"/>
    <xf numFmtId="0" fontId="2" fillId="0" borderId="12" xfId="0" applyFont="1" applyFill="1" applyBorder="1"/>
    <xf numFmtId="0" fontId="2" fillId="0" borderId="16" xfId="0" applyFont="1" applyBorder="1"/>
    <xf numFmtId="0" fontId="2" fillId="0" borderId="59" xfId="0" applyFont="1" applyBorder="1"/>
    <xf numFmtId="4" fontId="2" fillId="0" borderId="62" xfId="0" applyNumberFormat="1" applyFont="1" applyBorder="1"/>
    <xf numFmtId="0" fontId="2" fillId="0" borderId="13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8" xfId="0" applyFont="1" applyBorder="1"/>
    <xf numFmtId="14" fontId="2" fillId="0" borderId="10" xfId="0" applyNumberFormat="1" applyFont="1" applyBorder="1"/>
    <xf numFmtId="0" fontId="2" fillId="0" borderId="13" xfId="0" applyFont="1" applyFill="1" applyBorder="1"/>
    <xf numFmtId="0" fontId="2" fillId="0" borderId="64" xfId="0" applyFont="1" applyBorder="1"/>
    <xf numFmtId="0" fontId="2" fillId="0" borderId="28" xfId="0" applyFont="1" applyBorder="1"/>
    <xf numFmtId="4" fontId="2" fillId="0" borderId="36" xfId="0" applyNumberFormat="1" applyFont="1" applyBorder="1"/>
    <xf numFmtId="4" fontId="2" fillId="0" borderId="65" xfId="0" applyNumberFormat="1" applyFont="1" applyBorder="1"/>
    <xf numFmtId="0" fontId="2" fillId="0" borderId="2" xfId="0" applyFont="1" applyBorder="1"/>
    <xf numFmtId="0" fontId="2" fillId="0" borderId="14" xfId="0" applyFont="1" applyBorder="1"/>
    <xf numFmtId="17" fontId="2" fillId="0" borderId="14" xfId="0" applyNumberFormat="1" applyFont="1" applyBorder="1"/>
    <xf numFmtId="0" fontId="2" fillId="0" borderId="40" xfId="0" applyFont="1" applyBorder="1"/>
    <xf numFmtId="4" fontId="2" fillId="4" borderId="63" xfId="0" applyNumberFormat="1" applyFont="1" applyFill="1" applyBorder="1"/>
    <xf numFmtId="0" fontId="2" fillId="0" borderId="59" xfId="0" applyNumberFormat="1" applyFont="1" applyBorder="1" applyAlignment="1">
      <alignment horizontal="left" vertical="center" wrapText="1"/>
    </xf>
    <xf numFmtId="0" fontId="2" fillId="4" borderId="0" xfId="0" applyFont="1" applyFill="1"/>
    <xf numFmtId="14" fontId="2" fillId="0" borderId="15" xfId="0" applyNumberFormat="1" applyFont="1" applyBorder="1"/>
    <xf numFmtId="2" fontId="0" fillId="4" borderId="0" xfId="0" applyNumberFormat="1" applyFill="1"/>
    <xf numFmtId="0" fontId="2" fillId="0" borderId="16" xfId="0" applyFont="1" applyFill="1" applyBorder="1"/>
    <xf numFmtId="4" fontId="2" fillId="0" borderId="43" xfId="0" applyNumberFormat="1" applyFont="1" applyBorder="1" applyAlignment="1">
      <alignment horizontal="center"/>
    </xf>
    <xf numFmtId="4" fontId="2" fillId="0" borderId="44" xfId="0" applyNumberFormat="1" applyFont="1" applyBorder="1" applyAlignment="1">
      <alignment horizontal="center"/>
    </xf>
    <xf numFmtId="4" fontId="2" fillId="0" borderId="45" xfId="0" applyNumberFormat="1" applyFont="1" applyBorder="1" applyAlignment="1">
      <alignment horizontal="center"/>
    </xf>
    <xf numFmtId="4" fontId="2" fillId="0" borderId="44" xfId="0" applyNumberFormat="1" applyFont="1" applyFill="1" applyBorder="1" applyAlignment="1">
      <alignment horizontal="center"/>
    </xf>
    <xf numFmtId="4" fontId="2" fillId="0" borderId="45" xfId="0" applyNumberFormat="1" applyFont="1" applyFill="1" applyBorder="1" applyAlignment="1">
      <alignment horizontal="center"/>
    </xf>
    <xf numFmtId="4" fontId="2" fillId="0" borderId="61" xfId="0" applyNumberFormat="1" applyFont="1" applyBorder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43" xfId="0" applyBorder="1" applyAlignment="1">
      <alignment horizontal="left"/>
    </xf>
    <xf numFmtId="0" fontId="0" fillId="0" borderId="44" xfId="0" applyBorder="1" applyAlignment="1">
      <alignment horizontal="left"/>
    </xf>
    <xf numFmtId="0" fontId="0" fillId="0" borderId="45" xfId="0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30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33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44" xfId="0" applyBorder="1" applyAlignment="1">
      <alignment horizontal="center"/>
    </xf>
    <xf numFmtId="0" fontId="3" fillId="6" borderId="0" xfId="0" applyFont="1" applyFill="1" applyAlignment="1">
      <alignment horizontal="center"/>
    </xf>
    <xf numFmtId="0" fontId="3" fillId="6" borderId="61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B11" sqref="B11:D17"/>
    </sheetView>
  </sheetViews>
  <sheetFormatPr defaultColWidth="9.21875" defaultRowHeight="11.25" customHeight="1" x14ac:dyDescent="0.35"/>
  <cols>
    <col min="1" max="1" width="22.77734375" style="81" customWidth="1"/>
    <col min="2" max="2" width="16.77734375" style="82" customWidth="1"/>
    <col min="3" max="3" width="15.21875" style="82" customWidth="1"/>
    <col min="4" max="4" width="32.44140625" style="81" customWidth="1"/>
    <col min="5" max="5" width="12.77734375" style="81" customWidth="1"/>
    <col min="6" max="6" width="11.88671875" style="81" customWidth="1"/>
    <col min="7" max="16384" width="9.21875" style="81"/>
  </cols>
  <sheetData>
    <row r="1" spans="1:7" ht="17.25" customHeight="1" x14ac:dyDescent="0.35">
      <c r="A1" s="101" t="s">
        <v>55</v>
      </c>
      <c r="B1" s="99">
        <f>'01'!C2+'02'!C2+'03'!C2+'04'!C2+'05'!C2+'06'!C2+'07'!C2+'08'!C2+'09'!C2+'10'!C2+'11'!C2+'12'!C2+'13'!C2+'14'!C2+'15'!C2+'16'!C2+'17'!C2+'18'!C2+'19'!C2+'20'!C2+'21'!C2+'22'!C2+'23'!C2+'24'!C2+'25'!C2+'26'!C2+'27'!C2+'28'!C2+'29'!C2+'30'!C2+'31'!C2</f>
        <v>55487</v>
      </c>
    </row>
    <row r="2" spans="1:7" ht="17.25" customHeight="1" x14ac:dyDescent="0.35">
      <c r="A2" s="102" t="s">
        <v>56</v>
      </c>
      <c r="B2" s="100">
        <f>'01'!C3+'02'!C3+'03'!C3+'04'!C3+'05'!C3+'06'!C3+'07'!C3+'08'!C3+'09'!C3+'10'!C3+'11'!C3+'12'!C3+'13'!C3+'14'!C3+'15'!C3+'16'!C3+'17'!C3+'18'!C3+'19'!C3+'20'!C3+'21'!C3+'22'!C3+'23'!C3+'24'!C3+'25'!C3+'26'!C3+'27'!C3+'28'!C3+'29'!C3+'30'!C3+'31'!C3</f>
        <v>259129</v>
      </c>
    </row>
    <row r="3" spans="1:7" ht="17.25" customHeight="1" x14ac:dyDescent="0.35">
      <c r="A3" s="102" t="s">
        <v>57</v>
      </c>
      <c r="B3" s="100">
        <f>'01'!B2+'02'!B2+'03'!B2+'04'!B2+'05'!B2+'06'!B2+'07'!B2+'08'!B2+'09'!B2+'10'!B2+'11'!B2+'12'!B2+'13'!B2+'14'!B2+'15'!B2+'16'!B2+'17'!B2+'18'!B2+'19'!B2+'20'!B2+'21'!B2+'22'!B2+'23'!B2+'24'!B2+'25'!B2+'26'!B2+'27'!B2+'28'!B2+'29'!B2+'30'!B2+'31'!B2</f>
        <v>1440</v>
      </c>
      <c r="G3" s="83"/>
    </row>
    <row r="4" spans="1:7" ht="17.25" customHeight="1" x14ac:dyDescent="0.35">
      <c r="A4" s="102" t="s">
        <v>58</v>
      </c>
      <c r="B4" s="100">
        <f>'01'!B3+'02'!B3+'03'!B3+'04'!B3+'05'!B3+'06'!B3+'07'!B3+'08'!B3+'09'!B3+'10'!B3+'11'!B3+'12'!B3+'13'!B3+'14'!B3+'15'!B3+'16'!B3+'17'!B3+'18'!B3+'19'!B3+'20'!B3+'21'!B3+'22'!B3+'23'!B3+'24'!B3+'25'!B3+'26'!B3+'27'!B3+'28'!B3+'29'!B3+'30'!B3+'31'!B3</f>
        <v>76453</v>
      </c>
      <c r="D4" s="84"/>
      <c r="E4" s="84"/>
    </row>
    <row r="5" spans="1:7" ht="17.25" customHeight="1" x14ac:dyDescent="0.35">
      <c r="A5" s="103" t="s">
        <v>59</v>
      </c>
      <c r="B5" s="100"/>
    </row>
    <row r="6" spans="1:7" ht="17.25" customHeight="1" thickBot="1" x14ac:dyDescent="0.4">
      <c r="A6" s="104" t="s">
        <v>60</v>
      </c>
      <c r="B6" s="105">
        <f>SUM(B1:B5)</f>
        <v>392509</v>
      </c>
    </row>
    <row r="7" spans="1:7" ht="17.25" customHeight="1" thickBot="1" x14ac:dyDescent="0.4"/>
    <row r="8" spans="1:7" ht="72.75" customHeight="1" thickBot="1" x14ac:dyDescent="0.4">
      <c r="A8" s="106" t="s">
        <v>65</v>
      </c>
      <c r="B8" s="114"/>
      <c r="C8" s="114"/>
      <c r="D8" s="115"/>
    </row>
    <row r="9" spans="1:7" ht="38.25" customHeight="1" thickBot="1" x14ac:dyDescent="0.4">
      <c r="A9" s="81" t="s">
        <v>61</v>
      </c>
      <c r="B9" s="116"/>
      <c r="C9" s="116"/>
      <c r="D9" s="116"/>
    </row>
    <row r="10" spans="1:7" ht="17.25" customHeight="1" x14ac:dyDescent="0.35">
      <c r="A10" s="92" t="s">
        <v>50</v>
      </c>
      <c r="B10" s="93" t="s">
        <v>62</v>
      </c>
      <c r="C10" s="93" t="s">
        <v>63</v>
      </c>
      <c r="D10" s="94" t="s">
        <v>51</v>
      </c>
    </row>
    <row r="11" spans="1:7" ht="17.25" customHeight="1" x14ac:dyDescent="0.35">
      <c r="A11" s="95"/>
      <c r="B11" s="85"/>
      <c r="C11" s="86"/>
      <c r="D11" s="91"/>
    </row>
    <row r="12" spans="1:7" ht="17.25" customHeight="1" x14ac:dyDescent="0.35">
      <c r="A12" s="95"/>
      <c r="B12" s="87"/>
      <c r="C12" s="87"/>
      <c r="D12" s="96"/>
    </row>
    <row r="13" spans="1:7" ht="17.25" customHeight="1" x14ac:dyDescent="0.35">
      <c r="A13" s="95"/>
      <c r="B13" s="87"/>
      <c r="C13" s="87"/>
      <c r="D13" s="96"/>
    </row>
    <row r="14" spans="1:7" ht="17.25" customHeight="1" x14ac:dyDescent="0.35">
      <c r="A14" s="95"/>
      <c r="B14" s="87"/>
      <c r="C14" s="87"/>
      <c r="D14" s="96"/>
    </row>
    <row r="15" spans="1:7" ht="17.25" customHeight="1" x14ac:dyDescent="0.35">
      <c r="A15" s="95"/>
      <c r="B15" s="87"/>
      <c r="C15" s="87"/>
      <c r="D15" s="96"/>
    </row>
    <row r="16" spans="1:7" ht="17.25" customHeight="1" x14ac:dyDescent="0.35">
      <c r="A16" s="95"/>
      <c r="B16" s="87"/>
      <c r="C16" s="87"/>
      <c r="D16" s="96"/>
      <c r="F16" s="107">
        <f>B14+B15+B16+B17+B19</f>
        <v>0</v>
      </c>
    </row>
    <row r="17" spans="1:4" ht="17.25" customHeight="1" x14ac:dyDescent="0.35">
      <c r="A17" s="95"/>
      <c r="B17" s="87"/>
      <c r="C17" s="87"/>
      <c r="D17" s="96"/>
    </row>
    <row r="18" spans="1:4" ht="17.25" customHeight="1" x14ac:dyDescent="0.35">
      <c r="A18" s="95"/>
      <c r="B18" s="87"/>
      <c r="C18" s="87"/>
      <c r="D18" s="96"/>
    </row>
    <row r="19" spans="1:4" ht="17.25" customHeight="1" x14ac:dyDescent="0.35">
      <c r="A19" s="95"/>
      <c r="B19" s="87"/>
      <c r="C19" s="87"/>
      <c r="D19" s="96"/>
    </row>
    <row r="20" spans="1:4" ht="17.25" customHeight="1" x14ac:dyDescent="0.35">
      <c r="A20" s="95"/>
      <c r="B20" s="87"/>
      <c r="C20" s="87"/>
      <c r="D20" s="96"/>
    </row>
    <row r="21" spans="1:4" ht="17.25" customHeight="1" x14ac:dyDescent="0.35">
      <c r="A21" s="95"/>
      <c r="B21" s="87"/>
      <c r="C21" s="87"/>
      <c r="D21" s="96"/>
    </row>
    <row r="22" spans="1:4" ht="17.25" customHeight="1" x14ac:dyDescent="0.35">
      <c r="A22" s="95"/>
      <c r="B22" s="87"/>
      <c r="C22" s="87"/>
      <c r="D22" s="96"/>
    </row>
    <row r="23" spans="1:4" ht="17.25" customHeight="1" x14ac:dyDescent="0.35">
      <c r="A23" s="95"/>
      <c r="B23" s="87"/>
      <c r="C23" s="87"/>
      <c r="D23" s="96"/>
    </row>
    <row r="24" spans="1:4" ht="17.25" customHeight="1" x14ac:dyDescent="0.35">
      <c r="A24" s="95"/>
      <c r="B24" s="87"/>
      <c r="C24" s="87"/>
      <c r="D24" s="96"/>
    </row>
    <row r="25" spans="1:4" ht="17.25" customHeight="1" x14ac:dyDescent="0.35">
      <c r="A25" s="95"/>
      <c r="B25" s="87"/>
      <c r="C25" s="85"/>
      <c r="D25" s="91"/>
    </row>
    <row r="26" spans="1:4" ht="17.25" customHeight="1" x14ac:dyDescent="0.35">
      <c r="A26" s="95"/>
      <c r="B26" s="87"/>
      <c r="C26" s="85"/>
      <c r="D26" s="91"/>
    </row>
    <row r="27" spans="1:4" ht="17.25" customHeight="1" x14ac:dyDescent="0.35">
      <c r="A27" s="95"/>
      <c r="B27" s="87"/>
      <c r="C27" s="85"/>
      <c r="D27" s="91"/>
    </row>
    <row r="28" spans="1:4" ht="17.25" customHeight="1" x14ac:dyDescent="0.35">
      <c r="A28" s="95"/>
      <c r="B28" s="87"/>
      <c r="C28" s="85"/>
      <c r="D28" s="91"/>
    </row>
    <row r="29" spans="1:4" ht="17.25" customHeight="1" x14ac:dyDescent="0.35">
      <c r="A29" s="95"/>
      <c r="B29" s="87"/>
      <c r="C29" s="85"/>
      <c r="D29" s="91"/>
    </row>
    <row r="30" spans="1:4" ht="15.45" customHeight="1" x14ac:dyDescent="0.35">
      <c r="A30" s="95"/>
      <c r="B30" s="87"/>
      <c r="C30" s="85"/>
      <c r="D30" s="91"/>
    </row>
    <row r="31" spans="1:4" ht="15.45" customHeight="1" x14ac:dyDescent="0.35">
      <c r="A31" s="108"/>
      <c r="B31" s="110"/>
      <c r="C31" s="88"/>
      <c r="D31" s="91"/>
    </row>
    <row r="32" spans="1:4" ht="17.25" customHeight="1" thickBot="1" x14ac:dyDescent="0.4">
      <c r="A32" s="108"/>
      <c r="B32" s="110"/>
      <c r="C32" s="88"/>
      <c r="D32" s="91"/>
    </row>
    <row r="33" spans="1:4" ht="17.25" customHeight="1" thickBot="1" x14ac:dyDescent="0.4">
      <c r="A33" s="89" t="s">
        <v>24</v>
      </c>
      <c r="B33" s="90">
        <f>SUM(B11:B32)</f>
        <v>0</v>
      </c>
      <c r="C33" s="90">
        <f>SUM(C11:C32)</f>
        <v>0</v>
      </c>
      <c r="D33" s="97"/>
    </row>
    <row r="34" spans="1:4" ht="17.25" customHeight="1" thickBot="1" x14ac:dyDescent="0.4">
      <c r="A34" s="98" t="s">
        <v>64</v>
      </c>
      <c r="B34" s="111">
        <f>C33-B33</f>
        <v>0</v>
      </c>
      <c r="C34" s="112"/>
      <c r="D34" s="113"/>
    </row>
    <row r="35" spans="1:4" ht="18" x14ac:dyDescent="0.35"/>
  </sheetData>
  <mergeCells count="3">
    <mergeCell ref="B34:D34"/>
    <mergeCell ref="B8:D8"/>
    <mergeCell ref="B9:D9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N5" sqref="N5:O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C2-2490</f>
        <v>484</v>
      </c>
    </row>
    <row r="2" spans="1:18" ht="15.75" customHeight="1" thickBot="1" x14ac:dyDescent="0.4">
      <c r="A2" s="1" t="s">
        <v>0</v>
      </c>
      <c r="B2" s="68"/>
      <c r="C2" s="65">
        <v>2974</v>
      </c>
      <c r="D2" s="134" t="s">
        <v>1</v>
      </c>
      <c r="E2" s="134"/>
      <c r="F2" s="134"/>
      <c r="G2" s="134"/>
      <c r="H2" s="134"/>
      <c r="I2" s="134"/>
      <c r="J2" s="134"/>
      <c r="K2" s="134"/>
      <c r="L2" s="134"/>
      <c r="M2" s="135"/>
    </row>
    <row r="3" spans="1:18" ht="20.25" customHeight="1" x14ac:dyDescent="0.35">
      <c r="A3" s="1" t="s">
        <v>2</v>
      </c>
      <c r="B3" s="69"/>
      <c r="C3" s="66">
        <v>13225</v>
      </c>
      <c r="D3" s="132" t="s">
        <v>68</v>
      </c>
      <c r="E3" s="143"/>
      <c r="F3" s="144" t="s">
        <v>69</v>
      </c>
      <c r="G3" s="133"/>
      <c r="H3" s="136" t="s">
        <v>3</v>
      </c>
      <c r="I3" s="137"/>
      <c r="J3" s="2" t="s">
        <v>4</v>
      </c>
      <c r="K3" s="3"/>
      <c r="L3" s="136" t="s">
        <v>66</v>
      </c>
      <c r="M3" s="137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58728</v>
      </c>
      <c r="E5" s="11">
        <v>186765</v>
      </c>
      <c r="F5" s="12">
        <v>7690</v>
      </c>
      <c r="G5" s="13">
        <v>34354</v>
      </c>
      <c r="H5" s="10">
        <v>79061</v>
      </c>
      <c r="I5" s="13">
        <v>344393</v>
      </c>
      <c r="J5" s="14">
        <v>10548.3</v>
      </c>
      <c r="K5" s="15">
        <v>165469</v>
      </c>
      <c r="L5" s="10">
        <v>1703</v>
      </c>
      <c r="M5" s="16">
        <v>2330563</v>
      </c>
      <c r="N5" s="140">
        <v>8</v>
      </c>
      <c r="O5" s="140"/>
      <c r="P5" s="72"/>
    </row>
    <row r="6" spans="1:18" ht="15.75" customHeight="1" x14ac:dyDescent="0.35">
      <c r="A6" s="1" t="s">
        <v>14</v>
      </c>
      <c r="B6" s="69"/>
      <c r="C6" s="66"/>
      <c r="D6" s="10">
        <f>'06'!D5</f>
        <v>28795</v>
      </c>
      <c r="E6" s="11">
        <f>'06'!E5</f>
        <v>131388</v>
      </c>
      <c r="F6" s="12">
        <f>'06'!F5</f>
        <v>7690</v>
      </c>
      <c r="G6" s="13">
        <f>'06'!G5</f>
        <v>34272</v>
      </c>
      <c r="H6" s="10">
        <f>'06'!H5</f>
        <v>0</v>
      </c>
      <c r="I6" s="13">
        <f>'06'!I5</f>
        <v>0</v>
      </c>
      <c r="J6" s="14">
        <f>'06'!J5</f>
        <v>10539.5</v>
      </c>
      <c r="K6" s="15">
        <f>'06'!K5</f>
        <v>165322</v>
      </c>
      <c r="L6" s="10">
        <f>'06'!L5</f>
        <v>1703</v>
      </c>
      <c r="M6" s="16">
        <f>'06'!M5</f>
        <v>2330563</v>
      </c>
      <c r="N6" s="141" t="s">
        <v>15</v>
      </c>
      <c r="O6" s="142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2974</v>
      </c>
      <c r="D7" s="4">
        <f t="shared" ref="D7:M7" si="0">D5-D6</f>
        <v>29933</v>
      </c>
      <c r="E7" s="75">
        <f t="shared" si="0"/>
        <v>55377</v>
      </c>
      <c r="F7" s="6">
        <f t="shared" si="0"/>
        <v>0</v>
      </c>
      <c r="G7" s="6">
        <f t="shared" si="0"/>
        <v>82</v>
      </c>
      <c r="H7" s="6">
        <f t="shared" si="0"/>
        <v>79061</v>
      </c>
      <c r="I7" s="6">
        <f t="shared" si="0"/>
        <v>344393</v>
      </c>
      <c r="J7" s="6">
        <f t="shared" si="0"/>
        <v>8.7999999999992724</v>
      </c>
      <c r="K7" s="6">
        <f t="shared" si="0"/>
        <v>147</v>
      </c>
      <c r="L7" s="6">
        <f t="shared" si="0"/>
        <v>0</v>
      </c>
      <c r="M7" s="7">
        <f t="shared" si="0"/>
        <v>0</v>
      </c>
      <c r="N7" s="138" t="s">
        <v>17</v>
      </c>
      <c r="O7" s="139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0</v>
      </c>
      <c r="C8" s="66">
        <f>C3-C5</f>
        <v>13225</v>
      </c>
      <c r="D8" s="4">
        <f>D7+E7</f>
        <v>85310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38" t="s">
        <v>19</v>
      </c>
      <c r="O8" s="139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48" t="s">
        <v>21</v>
      </c>
      <c r="O9" s="149"/>
    </row>
    <row r="10" spans="1:18" ht="15.75" customHeight="1" thickBot="1" x14ac:dyDescent="0.4">
      <c r="A10" s="21" t="s">
        <v>22</v>
      </c>
      <c r="B10" s="69"/>
      <c r="C10" s="66">
        <v>82</v>
      </c>
      <c r="D10" s="78">
        <f>B28-D8</f>
        <v>-85310</v>
      </c>
      <c r="E10" s="77"/>
      <c r="F10" s="22"/>
      <c r="G10" s="22"/>
      <c r="H10" s="78">
        <f>(H9+H8)-H7</f>
        <v>-79061</v>
      </c>
      <c r="I10" s="22"/>
      <c r="J10" s="22"/>
      <c r="K10" s="22"/>
      <c r="L10" s="22"/>
      <c r="M10" s="22">
        <f>(M9+M8)-M7</f>
        <v>0</v>
      </c>
      <c r="N10" s="150" t="s">
        <v>23</v>
      </c>
      <c r="O10" s="150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0</v>
      </c>
      <c r="C11" s="67">
        <f>C7+C8</f>
        <v>16199</v>
      </c>
      <c r="D11" s="24">
        <f>C10+B10</f>
        <v>82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40" t="s">
        <v>25</v>
      </c>
      <c r="O11" s="140"/>
    </row>
    <row r="12" spans="1:18" ht="15.75" customHeight="1" thickBot="1" x14ac:dyDescent="0.4">
      <c r="A12" s="27" t="s">
        <v>48</v>
      </c>
      <c r="B12" s="145">
        <f>B7+C7</f>
        <v>2974</v>
      </c>
      <c r="C12" s="145"/>
      <c r="D12" s="146">
        <f>B12+B13</f>
        <v>16199</v>
      </c>
      <c r="E12" s="146"/>
      <c r="I12">
        <f>D12-M11-B6</f>
        <v>16199</v>
      </c>
    </row>
    <row r="13" spans="1:18" ht="15.75" customHeight="1" thickBot="1" x14ac:dyDescent="0.4">
      <c r="A13" s="27" t="s">
        <v>49</v>
      </c>
      <c r="B13" s="145">
        <f>B8+C8</f>
        <v>13225</v>
      </c>
      <c r="C13" s="145"/>
      <c r="D13" s="147"/>
      <c r="E13" s="147"/>
    </row>
    <row r="14" spans="1:18" ht="15.75" customHeight="1" thickBot="1" x14ac:dyDescent="0.35">
      <c r="A14" s="29">
        <v>43647</v>
      </c>
      <c r="B14" s="127" t="s">
        <v>26</v>
      </c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9"/>
      <c r="R14" s="30"/>
    </row>
    <row r="15" spans="1:18" ht="15.75" customHeight="1" x14ac:dyDescent="0.3">
      <c r="A15" s="130" t="s">
        <v>27</v>
      </c>
      <c r="B15" s="132" t="s">
        <v>28</v>
      </c>
      <c r="C15" s="133"/>
      <c r="D15" s="132" t="s">
        <v>29</v>
      </c>
      <c r="E15" s="133"/>
      <c r="F15" s="132" t="s">
        <v>30</v>
      </c>
      <c r="G15" s="133"/>
      <c r="H15" s="132" t="s">
        <v>31</v>
      </c>
      <c r="I15" s="133"/>
      <c r="J15" s="132" t="s">
        <v>32</v>
      </c>
      <c r="K15" s="133"/>
      <c r="L15" s="132" t="s">
        <v>33</v>
      </c>
      <c r="M15" s="133"/>
      <c r="N15" s="132" t="s">
        <v>34</v>
      </c>
      <c r="O15" s="133"/>
      <c r="P15" s="132" t="s">
        <v>35</v>
      </c>
      <c r="Q15" s="133"/>
      <c r="R15" s="2" t="s">
        <v>36</v>
      </c>
    </row>
    <row r="16" spans="1:18" ht="15.75" customHeight="1" thickBot="1" x14ac:dyDescent="0.35">
      <c r="A16" s="131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19">
        <f>SUM(B21+D21+F21+H21+J21+L21+N21+P21)+R21</f>
        <v>0</v>
      </c>
      <c r="C22" s="120"/>
      <c r="D22" s="120"/>
      <c r="E22" s="120"/>
      <c r="F22" s="120"/>
      <c r="G22" s="120"/>
      <c r="H22" s="120"/>
      <c r="I22" s="39" t="s">
        <v>43</v>
      </c>
      <c r="J22" s="120">
        <f>C21+E21+G21+I21+K21+M21+O21+Q21</f>
        <v>0</v>
      </c>
      <c r="K22" s="120"/>
      <c r="L22" s="120"/>
      <c r="M22" s="120"/>
      <c r="N22" s="120"/>
      <c r="O22" s="120"/>
      <c r="P22" s="120"/>
      <c r="Q22" s="120"/>
      <c r="R22" s="121"/>
    </row>
    <row r="23" spans="1:20" ht="15.75" customHeight="1" thickBot="1" x14ac:dyDescent="0.35">
      <c r="A23" s="122" t="s">
        <v>6</v>
      </c>
      <c r="B23" s="123"/>
      <c r="C23" s="123"/>
      <c r="D23" s="123"/>
      <c r="E23" s="123"/>
      <c r="F23" s="124"/>
      <c r="G23" s="125" t="s">
        <v>44</v>
      </c>
      <c r="H23" s="126"/>
      <c r="I23" s="126"/>
      <c r="J23" s="126"/>
      <c r="K23" s="126"/>
      <c r="L23" s="126"/>
      <c r="M23" s="126"/>
      <c r="N23" s="126"/>
      <c r="O23" s="119" t="s">
        <v>45</v>
      </c>
      <c r="P23" s="120"/>
      <c r="Q23" s="120"/>
      <c r="R23" s="120"/>
      <c r="S23" s="12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N5" sqref="N5:O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-1510</v>
      </c>
    </row>
    <row r="2" spans="1:18" ht="15.75" customHeight="1" thickBot="1" x14ac:dyDescent="0.4">
      <c r="A2" s="1" t="s">
        <v>0</v>
      </c>
      <c r="B2" s="68">
        <v>490</v>
      </c>
      <c r="C2" s="65">
        <v>226</v>
      </c>
      <c r="D2" s="134" t="s">
        <v>1</v>
      </c>
      <c r="E2" s="134"/>
      <c r="F2" s="134"/>
      <c r="G2" s="134"/>
      <c r="H2" s="134"/>
      <c r="I2" s="134"/>
      <c r="J2" s="134"/>
      <c r="K2" s="134"/>
      <c r="L2" s="134"/>
      <c r="M2" s="135"/>
    </row>
    <row r="3" spans="1:18" ht="20.25" customHeight="1" x14ac:dyDescent="0.35">
      <c r="A3" s="1" t="s">
        <v>2</v>
      </c>
      <c r="B3" s="69">
        <v>12167</v>
      </c>
      <c r="C3" s="66">
        <v>0</v>
      </c>
      <c r="D3" s="132" t="s">
        <v>68</v>
      </c>
      <c r="E3" s="143"/>
      <c r="F3" s="144" t="s">
        <v>69</v>
      </c>
      <c r="G3" s="133"/>
      <c r="H3" s="136" t="s">
        <v>3</v>
      </c>
      <c r="I3" s="137"/>
      <c r="J3" s="2" t="s">
        <v>4</v>
      </c>
      <c r="K3" s="3"/>
      <c r="L3" s="136" t="s">
        <v>66</v>
      </c>
      <c r="M3" s="137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58812</v>
      </c>
      <c r="E5" s="11">
        <v>187324</v>
      </c>
      <c r="F5" s="12">
        <v>7692</v>
      </c>
      <c r="G5" s="13">
        <v>34507</v>
      </c>
      <c r="H5" s="10">
        <v>79257</v>
      </c>
      <c r="I5" s="13">
        <v>344440</v>
      </c>
      <c r="J5" s="14">
        <v>10551</v>
      </c>
      <c r="K5" s="15">
        <v>165494</v>
      </c>
      <c r="L5" s="10">
        <v>1705</v>
      </c>
      <c r="M5" s="16">
        <v>2330766</v>
      </c>
      <c r="N5" s="140">
        <v>8</v>
      </c>
      <c r="O5" s="140"/>
      <c r="P5" s="72"/>
    </row>
    <row r="6" spans="1:18" ht="15.75" customHeight="1" x14ac:dyDescent="0.35">
      <c r="A6" s="1" t="s">
        <v>14</v>
      </c>
      <c r="B6" s="69"/>
      <c r="C6" s="66"/>
      <c r="D6" s="10">
        <f>'07'!D5</f>
        <v>58728</v>
      </c>
      <c r="E6" s="11">
        <f>'07'!E5</f>
        <v>186765</v>
      </c>
      <c r="F6" s="12">
        <f>'07'!F5</f>
        <v>7690</v>
      </c>
      <c r="G6" s="13">
        <f>'07'!G5</f>
        <v>34354</v>
      </c>
      <c r="H6" s="10">
        <f>'07'!H5</f>
        <v>79061</v>
      </c>
      <c r="I6" s="13">
        <f>'07'!I5</f>
        <v>344393</v>
      </c>
      <c r="J6" s="14">
        <f>'07'!J5</f>
        <v>10548.3</v>
      </c>
      <c r="K6" s="15">
        <f>'07'!K5</f>
        <v>165469</v>
      </c>
      <c r="L6" s="10">
        <f>'07'!L5</f>
        <v>1703</v>
      </c>
      <c r="M6" s="16">
        <f>'07'!M5</f>
        <v>2330563</v>
      </c>
      <c r="N6" s="141" t="s">
        <v>15</v>
      </c>
      <c r="O6" s="142"/>
      <c r="Q6">
        <v>10981</v>
      </c>
    </row>
    <row r="7" spans="1:18" ht="15.75" customHeight="1" x14ac:dyDescent="0.35">
      <c r="A7" s="1" t="s">
        <v>16</v>
      </c>
      <c r="B7" s="73">
        <f>B2-B4</f>
        <v>490</v>
      </c>
      <c r="C7" s="74">
        <f>C2-C4</f>
        <v>226</v>
      </c>
      <c r="D7" s="4">
        <f t="shared" ref="D7:M7" si="0">D5-D6</f>
        <v>84</v>
      </c>
      <c r="E7" s="75">
        <f t="shared" si="0"/>
        <v>559</v>
      </c>
      <c r="F7" s="6">
        <f t="shared" si="0"/>
        <v>2</v>
      </c>
      <c r="G7" s="6">
        <f t="shared" si="0"/>
        <v>153</v>
      </c>
      <c r="H7" s="6">
        <f t="shared" si="0"/>
        <v>196</v>
      </c>
      <c r="I7" s="6">
        <f t="shared" si="0"/>
        <v>47</v>
      </c>
      <c r="J7" s="6">
        <f t="shared" si="0"/>
        <v>2.7000000000007276</v>
      </c>
      <c r="K7" s="6">
        <f t="shared" si="0"/>
        <v>25</v>
      </c>
      <c r="L7" s="6">
        <f t="shared" si="0"/>
        <v>2</v>
      </c>
      <c r="M7" s="7">
        <f t="shared" si="0"/>
        <v>203</v>
      </c>
      <c r="N7" s="138" t="s">
        <v>17</v>
      </c>
      <c r="O7" s="139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12167</v>
      </c>
      <c r="C8" s="66">
        <f>C3-C5</f>
        <v>0</v>
      </c>
      <c r="D8" s="4">
        <f>D7+E7</f>
        <v>643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38" t="s">
        <v>19</v>
      </c>
      <c r="O8" s="139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48" t="s">
        <v>21</v>
      </c>
      <c r="O9" s="149"/>
    </row>
    <row r="10" spans="1:18" ht="15.75" customHeight="1" thickBot="1" x14ac:dyDescent="0.4">
      <c r="A10" s="21" t="s">
        <v>22</v>
      </c>
      <c r="B10" s="69">
        <v>77</v>
      </c>
      <c r="C10" s="66">
        <v>4</v>
      </c>
      <c r="D10" s="78">
        <f>B28-D8</f>
        <v>-643</v>
      </c>
      <c r="E10" s="77"/>
      <c r="F10" s="22"/>
      <c r="G10" s="22"/>
      <c r="H10" s="78">
        <f>(H9+H8)-H7</f>
        <v>-196</v>
      </c>
      <c r="I10" s="22"/>
      <c r="J10" s="22"/>
      <c r="K10" s="22"/>
      <c r="L10" s="22"/>
      <c r="M10" s="22">
        <f>(M9+M8)-M7</f>
        <v>-203</v>
      </c>
      <c r="N10" s="150" t="s">
        <v>23</v>
      </c>
      <c r="O10" s="150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12657</v>
      </c>
      <c r="C11" s="67">
        <f>C7+C8</f>
        <v>226</v>
      </c>
      <c r="D11" s="24">
        <f>C10+B10</f>
        <v>81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40" t="s">
        <v>25</v>
      </c>
      <c r="O11" s="140"/>
    </row>
    <row r="12" spans="1:18" ht="15.75" customHeight="1" thickBot="1" x14ac:dyDescent="0.4">
      <c r="A12" s="27" t="s">
        <v>48</v>
      </c>
      <c r="B12" s="145">
        <f>B7+C7</f>
        <v>716</v>
      </c>
      <c r="C12" s="145"/>
      <c r="D12" s="146">
        <f>B12+B13</f>
        <v>12883</v>
      </c>
      <c r="E12" s="146"/>
      <c r="I12">
        <f>D12-M11-B6</f>
        <v>12883</v>
      </c>
    </row>
    <row r="13" spans="1:18" ht="15.75" customHeight="1" thickBot="1" x14ac:dyDescent="0.4">
      <c r="A13" s="27" t="s">
        <v>49</v>
      </c>
      <c r="B13" s="145">
        <f>B8+C8</f>
        <v>12167</v>
      </c>
      <c r="C13" s="145"/>
      <c r="D13" s="147"/>
      <c r="E13" s="147"/>
    </row>
    <row r="14" spans="1:18" ht="15.75" customHeight="1" thickBot="1" x14ac:dyDescent="0.35">
      <c r="A14" s="29">
        <v>43647</v>
      </c>
      <c r="B14" s="127" t="s">
        <v>26</v>
      </c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9"/>
      <c r="R14" s="30"/>
    </row>
    <row r="15" spans="1:18" ht="15.75" customHeight="1" x14ac:dyDescent="0.3">
      <c r="A15" s="130" t="s">
        <v>27</v>
      </c>
      <c r="B15" s="132" t="s">
        <v>28</v>
      </c>
      <c r="C15" s="133"/>
      <c r="D15" s="132" t="s">
        <v>29</v>
      </c>
      <c r="E15" s="133"/>
      <c r="F15" s="132" t="s">
        <v>30</v>
      </c>
      <c r="G15" s="133"/>
      <c r="H15" s="132" t="s">
        <v>31</v>
      </c>
      <c r="I15" s="133"/>
      <c r="J15" s="132" t="s">
        <v>32</v>
      </c>
      <c r="K15" s="133"/>
      <c r="L15" s="132" t="s">
        <v>33</v>
      </c>
      <c r="M15" s="133"/>
      <c r="N15" s="132" t="s">
        <v>34</v>
      </c>
      <c r="O15" s="133"/>
      <c r="P15" s="132" t="s">
        <v>35</v>
      </c>
      <c r="Q15" s="133"/>
      <c r="R15" s="2" t="s">
        <v>36</v>
      </c>
    </row>
    <row r="16" spans="1:18" ht="15.75" customHeight="1" thickBot="1" x14ac:dyDescent="0.35">
      <c r="A16" s="131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19">
        <f>SUM(B21+D21+F21+H21+J21+L21+N21+P21)+R21</f>
        <v>0</v>
      </c>
      <c r="C22" s="120"/>
      <c r="D22" s="120"/>
      <c r="E22" s="120"/>
      <c r="F22" s="120"/>
      <c r="G22" s="120"/>
      <c r="H22" s="120"/>
      <c r="I22" s="39" t="s">
        <v>43</v>
      </c>
      <c r="J22" s="120">
        <f>C21+E21+G21+I21+K21+M21+O21+Q21</f>
        <v>0</v>
      </c>
      <c r="K22" s="120"/>
      <c r="L22" s="120"/>
      <c r="M22" s="120"/>
      <c r="N22" s="120"/>
      <c r="O22" s="120"/>
      <c r="P22" s="120"/>
      <c r="Q22" s="120"/>
      <c r="R22" s="121"/>
    </row>
    <row r="23" spans="1:20" ht="15.75" customHeight="1" thickBot="1" x14ac:dyDescent="0.35">
      <c r="A23" s="122" t="s">
        <v>6</v>
      </c>
      <c r="B23" s="123"/>
      <c r="C23" s="123"/>
      <c r="D23" s="123"/>
      <c r="E23" s="123"/>
      <c r="F23" s="124"/>
      <c r="G23" s="125" t="s">
        <v>44</v>
      </c>
      <c r="H23" s="126"/>
      <c r="I23" s="126"/>
      <c r="J23" s="126"/>
      <c r="K23" s="126"/>
      <c r="L23" s="126"/>
      <c r="M23" s="126"/>
      <c r="N23" s="126"/>
      <c r="O23" s="119" t="s">
        <v>45</v>
      </c>
      <c r="P23" s="120"/>
      <c r="Q23" s="120"/>
      <c r="R23" s="120"/>
      <c r="S23" s="12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M6" sqref="M6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1746</v>
      </c>
      <c r="D2" s="134" t="s">
        <v>1</v>
      </c>
      <c r="E2" s="134"/>
      <c r="F2" s="134"/>
      <c r="G2" s="134"/>
      <c r="H2" s="134"/>
      <c r="I2" s="134"/>
      <c r="J2" s="134"/>
      <c r="K2" s="134"/>
      <c r="L2" s="134"/>
      <c r="M2" s="135"/>
    </row>
    <row r="3" spans="1:18" ht="20.25" customHeight="1" x14ac:dyDescent="0.35">
      <c r="A3" s="1" t="s">
        <v>2</v>
      </c>
      <c r="B3" s="69">
        <v>895</v>
      </c>
      <c r="C3" s="66">
        <v>10617</v>
      </c>
      <c r="D3" s="132" t="s">
        <v>68</v>
      </c>
      <c r="E3" s="143"/>
      <c r="F3" s="144" t="s">
        <v>69</v>
      </c>
      <c r="G3" s="133"/>
      <c r="H3" s="136" t="s">
        <v>3</v>
      </c>
      <c r="I3" s="137"/>
      <c r="J3" s="2" t="s">
        <v>4</v>
      </c>
      <c r="K3" s="3"/>
      <c r="L3" s="136" t="s">
        <v>66</v>
      </c>
      <c r="M3" s="137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59092</v>
      </c>
      <c r="E5" s="11">
        <v>187811</v>
      </c>
      <c r="F5" s="12">
        <v>7692</v>
      </c>
      <c r="G5" s="13">
        <v>34628</v>
      </c>
      <c r="H5" s="10">
        <v>79376</v>
      </c>
      <c r="I5" s="13">
        <v>344618</v>
      </c>
      <c r="J5" s="14">
        <v>10556.8</v>
      </c>
      <c r="K5" s="15">
        <v>165584</v>
      </c>
      <c r="L5" s="10">
        <v>1705</v>
      </c>
      <c r="M5" s="16">
        <v>2330766</v>
      </c>
      <c r="N5" s="140">
        <v>8</v>
      </c>
      <c r="O5" s="140"/>
      <c r="P5" s="72"/>
    </row>
    <row r="6" spans="1:18" ht="15.75" customHeight="1" x14ac:dyDescent="0.35">
      <c r="A6" s="1" t="s">
        <v>14</v>
      </c>
      <c r="B6" s="69"/>
      <c r="C6" s="66"/>
      <c r="D6" s="10">
        <f>'08'!D5</f>
        <v>58812</v>
      </c>
      <c r="E6" s="11">
        <f>'08'!E5</f>
        <v>187324</v>
      </c>
      <c r="F6" s="12">
        <f>'08'!F5</f>
        <v>7692</v>
      </c>
      <c r="G6" s="13">
        <f>'08'!G5</f>
        <v>34507</v>
      </c>
      <c r="H6" s="10">
        <f>'08'!H5</f>
        <v>79257</v>
      </c>
      <c r="I6" s="13">
        <f>'08'!I5</f>
        <v>344440</v>
      </c>
      <c r="J6" s="14">
        <f>'08'!J5</f>
        <v>10551</v>
      </c>
      <c r="K6" s="15">
        <f>'08'!K5</f>
        <v>165494</v>
      </c>
      <c r="L6" s="10">
        <f>'08'!L5</f>
        <v>1705</v>
      </c>
      <c r="M6" s="16">
        <f>'08'!M5</f>
        <v>2330766</v>
      </c>
      <c r="N6" s="141" t="s">
        <v>15</v>
      </c>
      <c r="O6" s="142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1746</v>
      </c>
      <c r="D7" s="4">
        <f t="shared" ref="D7:M7" si="0">D5-D6</f>
        <v>280</v>
      </c>
      <c r="E7" s="75">
        <f t="shared" si="0"/>
        <v>487</v>
      </c>
      <c r="F7" s="6">
        <f t="shared" si="0"/>
        <v>0</v>
      </c>
      <c r="G7" s="6">
        <f t="shared" si="0"/>
        <v>121</v>
      </c>
      <c r="H7" s="6">
        <f t="shared" si="0"/>
        <v>119</v>
      </c>
      <c r="I7" s="6">
        <f t="shared" si="0"/>
        <v>178</v>
      </c>
      <c r="J7" s="6">
        <f t="shared" si="0"/>
        <v>5.7999999999992724</v>
      </c>
      <c r="K7" s="6">
        <f t="shared" si="0"/>
        <v>90</v>
      </c>
      <c r="L7" s="6">
        <f t="shared" si="0"/>
        <v>0</v>
      </c>
      <c r="M7" s="7">
        <f t="shared" si="0"/>
        <v>0</v>
      </c>
      <c r="N7" s="138" t="s">
        <v>17</v>
      </c>
      <c r="O7" s="139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895</v>
      </c>
      <c r="C8" s="66">
        <f>C3-C5</f>
        <v>10617</v>
      </c>
      <c r="D8" s="4">
        <f>D7+E7</f>
        <v>767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38" t="s">
        <v>19</v>
      </c>
      <c r="O8" s="139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48" t="s">
        <v>21</v>
      </c>
      <c r="O9" s="149"/>
    </row>
    <row r="10" spans="1:18" ht="15.75" customHeight="1" thickBot="1" x14ac:dyDescent="0.4">
      <c r="A10" s="21" t="s">
        <v>22</v>
      </c>
      <c r="B10" s="69">
        <v>3</v>
      </c>
      <c r="C10" s="66">
        <v>85</v>
      </c>
      <c r="D10" s="78">
        <f>B28-D8</f>
        <v>-767</v>
      </c>
      <c r="E10" s="77"/>
      <c r="F10" s="22"/>
      <c r="G10" s="22"/>
      <c r="H10" s="78">
        <f>(H9+H8)-H7</f>
        <v>-119</v>
      </c>
      <c r="I10" s="22"/>
      <c r="J10" s="22"/>
      <c r="K10" s="22"/>
      <c r="L10" s="22"/>
      <c r="M10" s="22">
        <f>(M9+M8)-M7</f>
        <v>0</v>
      </c>
      <c r="N10" s="150" t="s">
        <v>23</v>
      </c>
      <c r="O10" s="150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895</v>
      </c>
      <c r="C11" s="67">
        <f>C7+C8</f>
        <v>12363</v>
      </c>
      <c r="D11" s="24">
        <f>C10+B10</f>
        <v>88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40" t="s">
        <v>25</v>
      </c>
      <c r="O11" s="140"/>
    </row>
    <row r="12" spans="1:18" ht="15.75" customHeight="1" thickBot="1" x14ac:dyDescent="0.4">
      <c r="A12" s="27" t="s">
        <v>48</v>
      </c>
      <c r="B12" s="145">
        <f>B7+C7</f>
        <v>1746</v>
      </c>
      <c r="C12" s="145"/>
      <c r="D12" s="146">
        <f>B12+B13</f>
        <v>13258</v>
      </c>
      <c r="E12" s="146"/>
      <c r="I12">
        <f>D12-M11-B6</f>
        <v>13258</v>
      </c>
    </row>
    <row r="13" spans="1:18" ht="15.75" customHeight="1" thickBot="1" x14ac:dyDescent="0.4">
      <c r="A13" s="27" t="s">
        <v>49</v>
      </c>
      <c r="B13" s="145">
        <f>B8+C8</f>
        <v>11512</v>
      </c>
      <c r="C13" s="145"/>
      <c r="D13" s="147"/>
      <c r="E13" s="147"/>
    </row>
    <row r="14" spans="1:18" ht="15.75" customHeight="1" thickBot="1" x14ac:dyDescent="0.35">
      <c r="A14" s="29">
        <v>43647</v>
      </c>
      <c r="B14" s="127" t="s">
        <v>26</v>
      </c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9"/>
      <c r="R14" s="30"/>
    </row>
    <row r="15" spans="1:18" ht="15.75" customHeight="1" x14ac:dyDescent="0.3">
      <c r="A15" s="130" t="s">
        <v>27</v>
      </c>
      <c r="B15" s="132" t="s">
        <v>28</v>
      </c>
      <c r="C15" s="133"/>
      <c r="D15" s="132" t="s">
        <v>29</v>
      </c>
      <c r="E15" s="133"/>
      <c r="F15" s="132" t="s">
        <v>30</v>
      </c>
      <c r="G15" s="133"/>
      <c r="H15" s="132" t="s">
        <v>31</v>
      </c>
      <c r="I15" s="133"/>
      <c r="J15" s="132" t="s">
        <v>32</v>
      </c>
      <c r="K15" s="133"/>
      <c r="L15" s="132" t="s">
        <v>33</v>
      </c>
      <c r="M15" s="133"/>
      <c r="N15" s="132" t="s">
        <v>34</v>
      </c>
      <c r="O15" s="133"/>
      <c r="P15" s="132" t="s">
        <v>35</v>
      </c>
      <c r="Q15" s="133"/>
      <c r="R15" s="2" t="s">
        <v>36</v>
      </c>
    </row>
    <row r="16" spans="1:18" ht="15.75" customHeight="1" thickBot="1" x14ac:dyDescent="0.35">
      <c r="A16" s="131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19">
        <f>SUM(B21+D21+F21+H21+J21+L21+N21+P21)+R21</f>
        <v>0</v>
      </c>
      <c r="C22" s="120"/>
      <c r="D22" s="120"/>
      <c r="E22" s="120"/>
      <c r="F22" s="120"/>
      <c r="G22" s="120"/>
      <c r="H22" s="120"/>
      <c r="I22" s="39" t="s">
        <v>43</v>
      </c>
      <c r="J22" s="120">
        <f>C21+E21+G21+I21+K21+M21+O21+Q21</f>
        <v>0</v>
      </c>
      <c r="K22" s="120"/>
      <c r="L22" s="120"/>
      <c r="M22" s="120"/>
      <c r="N22" s="120"/>
      <c r="O22" s="120"/>
      <c r="P22" s="120"/>
      <c r="Q22" s="120"/>
      <c r="R22" s="121"/>
    </row>
    <row r="23" spans="1:20" ht="15.75" customHeight="1" thickBot="1" x14ac:dyDescent="0.35">
      <c r="A23" s="122" t="s">
        <v>6</v>
      </c>
      <c r="B23" s="123"/>
      <c r="C23" s="123"/>
      <c r="D23" s="123"/>
      <c r="E23" s="123"/>
      <c r="F23" s="124"/>
      <c r="G23" s="125" t="s">
        <v>44</v>
      </c>
      <c r="H23" s="126"/>
      <c r="I23" s="126"/>
      <c r="J23" s="126"/>
      <c r="K23" s="126"/>
      <c r="L23" s="126"/>
      <c r="M23" s="126"/>
      <c r="N23" s="126"/>
      <c r="O23" s="119" t="s">
        <v>45</v>
      </c>
      <c r="P23" s="120"/>
      <c r="Q23" s="120"/>
      <c r="R23" s="120"/>
      <c r="S23" s="12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N5" sqref="N5:O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1826</v>
      </c>
      <c r="D2" s="134" t="s">
        <v>1</v>
      </c>
      <c r="E2" s="134"/>
      <c r="F2" s="134"/>
      <c r="G2" s="134"/>
      <c r="H2" s="134"/>
      <c r="I2" s="134"/>
      <c r="J2" s="134"/>
      <c r="K2" s="134"/>
      <c r="L2" s="134"/>
      <c r="M2" s="135"/>
    </row>
    <row r="3" spans="1:18" ht="20.25" customHeight="1" x14ac:dyDescent="0.35">
      <c r="A3" s="1" t="s">
        <v>2</v>
      </c>
      <c r="B3" s="69"/>
      <c r="C3" s="66">
        <v>19475</v>
      </c>
      <c r="D3" s="132" t="s">
        <v>68</v>
      </c>
      <c r="E3" s="143"/>
      <c r="F3" s="144" t="s">
        <v>69</v>
      </c>
      <c r="G3" s="133"/>
      <c r="H3" s="136" t="s">
        <v>3</v>
      </c>
      <c r="I3" s="137"/>
      <c r="J3" s="2" t="s">
        <v>4</v>
      </c>
      <c r="K3" s="3"/>
      <c r="L3" s="136" t="s">
        <v>66</v>
      </c>
      <c r="M3" s="137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59218</v>
      </c>
      <c r="E5" s="11">
        <v>188061</v>
      </c>
      <c r="F5" s="12">
        <v>7647</v>
      </c>
      <c r="G5" s="13">
        <v>34663</v>
      </c>
      <c r="H5" s="10">
        <v>79514</v>
      </c>
      <c r="I5" s="13">
        <v>344941</v>
      </c>
      <c r="J5" s="14">
        <v>10566.1</v>
      </c>
      <c r="K5" s="15">
        <v>165633</v>
      </c>
      <c r="L5" s="10">
        <v>1706</v>
      </c>
      <c r="M5" s="16">
        <v>2330421</v>
      </c>
      <c r="N5" s="140">
        <v>8</v>
      </c>
      <c r="O5" s="140"/>
      <c r="P5" s="72"/>
    </row>
    <row r="6" spans="1:18" ht="15.75" customHeight="1" x14ac:dyDescent="0.35">
      <c r="A6" s="1" t="s">
        <v>14</v>
      </c>
      <c r="B6" s="69"/>
      <c r="C6" s="66"/>
      <c r="D6" s="10">
        <f>'09'!D5</f>
        <v>59092</v>
      </c>
      <c r="E6" s="11">
        <f>'09'!E5</f>
        <v>187811</v>
      </c>
      <c r="F6" s="12">
        <f>'09'!F5</f>
        <v>7692</v>
      </c>
      <c r="G6" s="13">
        <f>'09'!G5</f>
        <v>34628</v>
      </c>
      <c r="H6" s="10">
        <f>'09'!H5</f>
        <v>79376</v>
      </c>
      <c r="I6" s="13">
        <f>'09'!I5</f>
        <v>344618</v>
      </c>
      <c r="J6" s="14">
        <f>'09'!J5</f>
        <v>10556.8</v>
      </c>
      <c r="K6" s="15">
        <f>'09'!K5</f>
        <v>165584</v>
      </c>
      <c r="L6" s="10">
        <f>'09'!L5</f>
        <v>1705</v>
      </c>
      <c r="M6" s="16">
        <f>'09'!M5</f>
        <v>2330766</v>
      </c>
      <c r="N6" s="141" t="s">
        <v>15</v>
      </c>
      <c r="O6" s="142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1826</v>
      </c>
      <c r="D7" s="4">
        <f t="shared" ref="D7:M7" si="0">D5-D6</f>
        <v>126</v>
      </c>
      <c r="E7" s="75">
        <f t="shared" si="0"/>
        <v>250</v>
      </c>
      <c r="F7" s="6">
        <f t="shared" si="0"/>
        <v>-45</v>
      </c>
      <c r="G7" s="6">
        <f t="shared" si="0"/>
        <v>35</v>
      </c>
      <c r="H7" s="6">
        <f t="shared" si="0"/>
        <v>138</v>
      </c>
      <c r="I7" s="6">
        <f t="shared" si="0"/>
        <v>323</v>
      </c>
      <c r="J7" s="6">
        <f t="shared" si="0"/>
        <v>9.3000000000010914</v>
      </c>
      <c r="K7" s="6">
        <f t="shared" si="0"/>
        <v>49</v>
      </c>
      <c r="L7" s="6">
        <f t="shared" si="0"/>
        <v>1</v>
      </c>
      <c r="M7" s="7">
        <f t="shared" si="0"/>
        <v>-345</v>
      </c>
      <c r="N7" s="138" t="s">
        <v>17</v>
      </c>
      <c r="O7" s="139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0</v>
      </c>
      <c r="C8" s="66">
        <f>C3-C5</f>
        <v>19475</v>
      </c>
      <c r="D8" s="4">
        <f>D7+E7</f>
        <v>376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38" t="s">
        <v>19</v>
      </c>
      <c r="O8" s="139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48" t="s">
        <v>21</v>
      </c>
      <c r="O9" s="149"/>
    </row>
    <row r="10" spans="1:18" ht="15.75" customHeight="1" thickBot="1" x14ac:dyDescent="0.4">
      <c r="A10" s="21" t="s">
        <v>22</v>
      </c>
      <c r="B10" s="69"/>
      <c r="C10" s="66">
        <v>83</v>
      </c>
      <c r="D10" s="78">
        <f>B28-D8</f>
        <v>-376</v>
      </c>
      <c r="E10" s="77"/>
      <c r="F10" s="22"/>
      <c r="G10" s="22"/>
      <c r="H10" s="78">
        <f>(H9+H8)-H7</f>
        <v>-138</v>
      </c>
      <c r="I10" s="22"/>
      <c r="J10" s="22"/>
      <c r="K10" s="22"/>
      <c r="L10" s="22"/>
      <c r="M10" s="22">
        <f>(M9+M8)-M7</f>
        <v>345</v>
      </c>
      <c r="N10" s="150" t="s">
        <v>23</v>
      </c>
      <c r="O10" s="150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0</v>
      </c>
      <c r="C11" s="67">
        <f>C7+C8</f>
        <v>21301</v>
      </c>
      <c r="D11" s="24">
        <f>C10+B10</f>
        <v>83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40" t="s">
        <v>25</v>
      </c>
      <c r="O11" s="140"/>
    </row>
    <row r="12" spans="1:18" ht="15.75" customHeight="1" thickBot="1" x14ac:dyDescent="0.4">
      <c r="A12" s="27" t="s">
        <v>48</v>
      </c>
      <c r="B12" s="145">
        <f>B7+C7</f>
        <v>1826</v>
      </c>
      <c r="C12" s="145"/>
      <c r="D12" s="146">
        <f>B12+B13</f>
        <v>21301</v>
      </c>
      <c r="E12" s="146"/>
      <c r="I12">
        <f>D12-M11-B6</f>
        <v>21301</v>
      </c>
    </row>
    <row r="13" spans="1:18" ht="15.75" customHeight="1" thickBot="1" x14ac:dyDescent="0.4">
      <c r="A13" s="27" t="s">
        <v>49</v>
      </c>
      <c r="B13" s="145">
        <f>B8+C8</f>
        <v>19475</v>
      </c>
      <c r="C13" s="145"/>
      <c r="D13" s="147"/>
      <c r="E13" s="147"/>
    </row>
    <row r="14" spans="1:18" ht="15.75" customHeight="1" thickBot="1" x14ac:dyDescent="0.35">
      <c r="A14" s="29">
        <v>43647</v>
      </c>
      <c r="B14" s="127" t="s">
        <v>26</v>
      </c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9"/>
      <c r="R14" s="30"/>
    </row>
    <row r="15" spans="1:18" ht="15.75" customHeight="1" x14ac:dyDescent="0.3">
      <c r="A15" s="130" t="s">
        <v>27</v>
      </c>
      <c r="B15" s="132" t="s">
        <v>28</v>
      </c>
      <c r="C15" s="133"/>
      <c r="D15" s="132" t="s">
        <v>29</v>
      </c>
      <c r="E15" s="133"/>
      <c r="F15" s="132" t="s">
        <v>30</v>
      </c>
      <c r="G15" s="133"/>
      <c r="H15" s="132" t="s">
        <v>31</v>
      </c>
      <c r="I15" s="133"/>
      <c r="J15" s="132" t="s">
        <v>32</v>
      </c>
      <c r="K15" s="133"/>
      <c r="L15" s="132" t="s">
        <v>33</v>
      </c>
      <c r="M15" s="133"/>
      <c r="N15" s="132" t="s">
        <v>34</v>
      </c>
      <c r="O15" s="133"/>
      <c r="P15" s="132" t="s">
        <v>35</v>
      </c>
      <c r="Q15" s="133"/>
      <c r="R15" s="2" t="s">
        <v>36</v>
      </c>
    </row>
    <row r="16" spans="1:18" ht="15.75" customHeight="1" thickBot="1" x14ac:dyDescent="0.35">
      <c r="A16" s="131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19">
        <f>SUM(B21+D21+F21+H21+J21+L21+N21+P21)+R21</f>
        <v>0</v>
      </c>
      <c r="C22" s="120"/>
      <c r="D22" s="120"/>
      <c r="E22" s="120"/>
      <c r="F22" s="120"/>
      <c r="G22" s="120"/>
      <c r="H22" s="120"/>
      <c r="I22" s="39" t="s">
        <v>43</v>
      </c>
      <c r="J22" s="120">
        <f>C21+E21+G21+I21+K21+M21+O21+Q21</f>
        <v>0</v>
      </c>
      <c r="K22" s="120"/>
      <c r="L22" s="120"/>
      <c r="M22" s="120"/>
      <c r="N22" s="120"/>
      <c r="O22" s="120"/>
      <c r="P22" s="120"/>
      <c r="Q22" s="120"/>
      <c r="R22" s="121"/>
    </row>
    <row r="23" spans="1:20" ht="15.75" customHeight="1" thickBot="1" x14ac:dyDescent="0.35">
      <c r="A23" s="122" t="s">
        <v>6</v>
      </c>
      <c r="B23" s="123"/>
      <c r="C23" s="123"/>
      <c r="D23" s="123"/>
      <c r="E23" s="123"/>
      <c r="F23" s="124"/>
      <c r="G23" s="125" t="s">
        <v>44</v>
      </c>
      <c r="H23" s="126"/>
      <c r="I23" s="126"/>
      <c r="J23" s="126"/>
      <c r="K23" s="126"/>
      <c r="L23" s="126"/>
      <c r="M23" s="126"/>
      <c r="N23" s="126"/>
      <c r="O23" s="119" t="s">
        <v>45</v>
      </c>
      <c r="P23" s="120"/>
      <c r="Q23" s="120"/>
      <c r="R23" s="120"/>
      <c r="S23" s="12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M6" sqref="M6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333</v>
      </c>
      <c r="D2" s="134" t="s">
        <v>1</v>
      </c>
      <c r="E2" s="134"/>
      <c r="F2" s="134"/>
      <c r="G2" s="134"/>
      <c r="H2" s="134"/>
      <c r="I2" s="134"/>
      <c r="J2" s="134"/>
      <c r="K2" s="134"/>
      <c r="L2" s="134"/>
      <c r="M2" s="135"/>
    </row>
    <row r="3" spans="1:18" ht="20.25" customHeight="1" x14ac:dyDescent="0.35">
      <c r="A3" s="1" t="s">
        <v>2</v>
      </c>
      <c r="B3" s="69">
        <v>185</v>
      </c>
      <c r="C3" s="66">
        <v>5688</v>
      </c>
      <c r="D3" s="132" t="s">
        <v>68</v>
      </c>
      <c r="E3" s="143"/>
      <c r="F3" s="144" t="s">
        <v>69</v>
      </c>
      <c r="G3" s="133"/>
      <c r="H3" s="136" t="s">
        <v>3</v>
      </c>
      <c r="I3" s="137"/>
      <c r="J3" s="2" t="s">
        <v>4</v>
      </c>
      <c r="K3" s="3"/>
      <c r="L3" s="136" t="s">
        <v>66</v>
      </c>
      <c r="M3" s="137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59422</v>
      </c>
      <c r="E5" s="11">
        <v>188829</v>
      </c>
      <c r="F5" s="12">
        <v>7697</v>
      </c>
      <c r="G5" s="13">
        <v>34738</v>
      </c>
      <c r="H5" s="10">
        <v>345609</v>
      </c>
      <c r="I5" s="13">
        <v>79532</v>
      </c>
      <c r="J5" s="14">
        <v>10585.2</v>
      </c>
      <c r="K5" s="15">
        <v>166033</v>
      </c>
      <c r="L5" s="10">
        <v>1706</v>
      </c>
      <c r="M5" s="16">
        <v>2330921</v>
      </c>
      <c r="N5" s="140">
        <v>8</v>
      </c>
      <c r="O5" s="140"/>
      <c r="P5" s="72"/>
    </row>
    <row r="6" spans="1:18" ht="15.75" customHeight="1" x14ac:dyDescent="0.35">
      <c r="A6" s="1" t="s">
        <v>14</v>
      </c>
      <c r="B6" s="69"/>
      <c r="C6" s="66"/>
      <c r="D6" s="10">
        <f>'10'!D5</f>
        <v>59218</v>
      </c>
      <c r="E6" s="11">
        <f>'10'!E5</f>
        <v>188061</v>
      </c>
      <c r="F6" s="12">
        <f>'10'!F5</f>
        <v>7647</v>
      </c>
      <c r="G6" s="13">
        <f>'10'!G5</f>
        <v>34663</v>
      </c>
      <c r="H6" s="10">
        <f>'10'!H5</f>
        <v>79514</v>
      </c>
      <c r="I6" s="13">
        <f>'10'!I5</f>
        <v>344941</v>
      </c>
      <c r="J6" s="14">
        <f>'10'!J5</f>
        <v>10566.1</v>
      </c>
      <c r="K6" s="15">
        <f>'10'!K5</f>
        <v>165633</v>
      </c>
      <c r="L6" s="10">
        <f>'10'!L5</f>
        <v>1706</v>
      </c>
      <c r="M6" s="16">
        <f>'10'!M5</f>
        <v>2330421</v>
      </c>
      <c r="N6" s="141" t="s">
        <v>15</v>
      </c>
      <c r="O6" s="142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333</v>
      </c>
      <c r="D7" s="4">
        <f t="shared" ref="D7:M7" si="0">D5-D6</f>
        <v>204</v>
      </c>
      <c r="E7" s="75">
        <f t="shared" si="0"/>
        <v>768</v>
      </c>
      <c r="F7" s="6">
        <f t="shared" si="0"/>
        <v>50</v>
      </c>
      <c r="G7" s="6">
        <f t="shared" si="0"/>
        <v>75</v>
      </c>
      <c r="H7" s="6">
        <f t="shared" si="0"/>
        <v>266095</v>
      </c>
      <c r="I7" s="6">
        <f t="shared" si="0"/>
        <v>-265409</v>
      </c>
      <c r="J7" s="6">
        <f t="shared" si="0"/>
        <v>19.100000000000364</v>
      </c>
      <c r="K7" s="6">
        <f t="shared" si="0"/>
        <v>400</v>
      </c>
      <c r="L7" s="6">
        <f t="shared" si="0"/>
        <v>0</v>
      </c>
      <c r="M7" s="7">
        <f t="shared" si="0"/>
        <v>500</v>
      </c>
      <c r="N7" s="138" t="s">
        <v>17</v>
      </c>
      <c r="O7" s="139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185</v>
      </c>
      <c r="C8" s="66">
        <f>C3-C5</f>
        <v>5688</v>
      </c>
      <c r="D8" s="4">
        <f>D7+E7</f>
        <v>972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38" t="s">
        <v>19</v>
      </c>
      <c r="O8" s="139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48" t="s">
        <v>21</v>
      </c>
      <c r="O9" s="149"/>
    </row>
    <row r="10" spans="1:18" ht="15.75" customHeight="1" thickBot="1" x14ac:dyDescent="0.4">
      <c r="A10" s="21" t="s">
        <v>22</v>
      </c>
      <c r="B10" s="69">
        <v>3</v>
      </c>
      <c r="C10" s="66">
        <v>56</v>
      </c>
      <c r="D10" s="78">
        <f>B28-D8</f>
        <v>-972</v>
      </c>
      <c r="E10" s="77"/>
      <c r="F10" s="22"/>
      <c r="G10" s="22"/>
      <c r="H10" s="78">
        <f>(H9+H8)-H7</f>
        <v>-266095</v>
      </c>
      <c r="I10" s="22"/>
      <c r="J10" s="22"/>
      <c r="K10" s="22"/>
      <c r="L10" s="22"/>
      <c r="M10" s="22">
        <f>(M9+M8)-M7</f>
        <v>-500</v>
      </c>
      <c r="N10" s="150" t="s">
        <v>23</v>
      </c>
      <c r="O10" s="150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185</v>
      </c>
      <c r="C11" s="67">
        <f>C7+C8</f>
        <v>6021</v>
      </c>
      <c r="D11" s="24">
        <f>C10+B10</f>
        <v>59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40" t="s">
        <v>25</v>
      </c>
      <c r="O11" s="140"/>
    </row>
    <row r="12" spans="1:18" ht="15.75" customHeight="1" thickBot="1" x14ac:dyDescent="0.4">
      <c r="A12" s="27" t="s">
        <v>48</v>
      </c>
      <c r="B12" s="145">
        <f>B7+C7</f>
        <v>333</v>
      </c>
      <c r="C12" s="145"/>
      <c r="D12" s="146">
        <f>B12+B13</f>
        <v>6206</v>
      </c>
      <c r="E12" s="146"/>
      <c r="I12">
        <f>D12-M11-B6</f>
        <v>6206</v>
      </c>
    </row>
    <row r="13" spans="1:18" ht="15.75" customHeight="1" thickBot="1" x14ac:dyDescent="0.4">
      <c r="A13" s="27" t="s">
        <v>49</v>
      </c>
      <c r="B13" s="145">
        <f>B8+C8</f>
        <v>5873</v>
      </c>
      <c r="C13" s="145"/>
      <c r="D13" s="147"/>
      <c r="E13" s="147"/>
    </row>
    <row r="14" spans="1:18" ht="15.75" customHeight="1" thickBot="1" x14ac:dyDescent="0.35">
      <c r="A14" s="29">
        <v>43647</v>
      </c>
      <c r="B14" s="127" t="s">
        <v>26</v>
      </c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9"/>
      <c r="R14" s="30"/>
    </row>
    <row r="15" spans="1:18" ht="15.75" customHeight="1" x14ac:dyDescent="0.3">
      <c r="A15" s="130" t="s">
        <v>27</v>
      </c>
      <c r="B15" s="132" t="s">
        <v>28</v>
      </c>
      <c r="C15" s="133"/>
      <c r="D15" s="132" t="s">
        <v>29</v>
      </c>
      <c r="E15" s="133"/>
      <c r="F15" s="132" t="s">
        <v>30</v>
      </c>
      <c r="G15" s="133"/>
      <c r="H15" s="132" t="s">
        <v>31</v>
      </c>
      <c r="I15" s="133"/>
      <c r="J15" s="132" t="s">
        <v>32</v>
      </c>
      <c r="K15" s="133"/>
      <c r="L15" s="132" t="s">
        <v>33</v>
      </c>
      <c r="M15" s="133"/>
      <c r="N15" s="132" t="s">
        <v>34</v>
      </c>
      <c r="O15" s="133"/>
      <c r="P15" s="132" t="s">
        <v>35</v>
      </c>
      <c r="Q15" s="133"/>
      <c r="R15" s="2" t="s">
        <v>36</v>
      </c>
    </row>
    <row r="16" spans="1:18" ht="15.75" customHeight="1" thickBot="1" x14ac:dyDescent="0.35">
      <c r="A16" s="131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19">
        <f>SUM(B21+D21+F21+H21+J21+L21+N21+P21)+R21</f>
        <v>0</v>
      </c>
      <c r="C22" s="120"/>
      <c r="D22" s="120"/>
      <c r="E22" s="120"/>
      <c r="F22" s="120"/>
      <c r="G22" s="120"/>
      <c r="H22" s="120"/>
      <c r="I22" s="39" t="s">
        <v>43</v>
      </c>
      <c r="J22" s="120">
        <f>C21+E21+G21+I21+K21+M21+O21+Q21</f>
        <v>0</v>
      </c>
      <c r="K22" s="120"/>
      <c r="L22" s="120"/>
      <c r="M22" s="120"/>
      <c r="N22" s="120"/>
      <c r="O22" s="120"/>
      <c r="P22" s="120"/>
      <c r="Q22" s="120"/>
      <c r="R22" s="121"/>
    </row>
    <row r="23" spans="1:20" ht="15.75" customHeight="1" thickBot="1" x14ac:dyDescent="0.35">
      <c r="A23" s="122" t="s">
        <v>6</v>
      </c>
      <c r="B23" s="123"/>
      <c r="C23" s="123"/>
      <c r="D23" s="123"/>
      <c r="E23" s="123"/>
      <c r="F23" s="124"/>
      <c r="G23" s="125" t="s">
        <v>44</v>
      </c>
      <c r="H23" s="126"/>
      <c r="I23" s="126"/>
      <c r="J23" s="126"/>
      <c r="K23" s="126"/>
      <c r="L23" s="126"/>
      <c r="M23" s="126"/>
      <c r="N23" s="126"/>
      <c r="O23" s="119" t="s">
        <v>45</v>
      </c>
      <c r="P23" s="120"/>
      <c r="Q23" s="120"/>
      <c r="R23" s="120"/>
      <c r="S23" s="12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H6" sqref="H6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1625</v>
      </c>
      <c r="D2" s="134" t="s">
        <v>1</v>
      </c>
      <c r="E2" s="134"/>
      <c r="F2" s="134"/>
      <c r="G2" s="134"/>
      <c r="H2" s="134"/>
      <c r="I2" s="134"/>
      <c r="J2" s="134"/>
      <c r="K2" s="134"/>
      <c r="L2" s="134"/>
      <c r="M2" s="135"/>
    </row>
    <row r="3" spans="1:18" ht="20.25" customHeight="1" x14ac:dyDescent="0.35">
      <c r="A3" s="1" t="s">
        <v>2</v>
      </c>
      <c r="B3" s="69">
        <v>12450</v>
      </c>
      <c r="C3" s="66">
        <v>5</v>
      </c>
      <c r="D3" s="132" t="s">
        <v>68</v>
      </c>
      <c r="E3" s="143"/>
      <c r="F3" s="144" t="s">
        <v>69</v>
      </c>
      <c r="G3" s="133"/>
      <c r="H3" s="136" t="s">
        <v>3</v>
      </c>
      <c r="I3" s="137"/>
      <c r="J3" s="2" t="s">
        <v>4</v>
      </c>
      <c r="K3" s="3"/>
      <c r="L3" s="136" t="s">
        <v>66</v>
      </c>
      <c r="M3" s="137"/>
      <c r="O3">
        <f>C2+'11'!C2+'10'!C2+'09'!C2</f>
        <v>5530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59672</v>
      </c>
      <c r="E5" s="11">
        <v>189285</v>
      </c>
      <c r="F5" s="12">
        <v>7697</v>
      </c>
      <c r="G5" s="13">
        <v>35107</v>
      </c>
      <c r="H5" s="10">
        <v>345054</v>
      </c>
      <c r="I5" s="13">
        <v>79624</v>
      </c>
      <c r="J5" s="14">
        <v>10587.9</v>
      </c>
      <c r="K5" s="15">
        <v>166077</v>
      </c>
      <c r="L5" s="10">
        <v>1707</v>
      </c>
      <c r="M5" s="16">
        <v>2331076</v>
      </c>
      <c r="N5" s="140">
        <v>8</v>
      </c>
      <c r="O5" s="140"/>
      <c r="P5" s="72"/>
    </row>
    <row r="6" spans="1:18" ht="15.75" customHeight="1" x14ac:dyDescent="0.35">
      <c r="A6" s="1" t="s">
        <v>14</v>
      </c>
      <c r="B6" s="69"/>
      <c r="C6" s="66"/>
      <c r="D6" s="10">
        <f>'11'!D5</f>
        <v>59422</v>
      </c>
      <c r="E6" s="11">
        <f>'11'!E5</f>
        <v>188829</v>
      </c>
      <c r="F6" s="12">
        <f>'11'!F5</f>
        <v>7697</v>
      </c>
      <c r="G6" s="13">
        <f>'11'!G5</f>
        <v>34738</v>
      </c>
      <c r="H6" s="10">
        <f>'11'!H5</f>
        <v>345609</v>
      </c>
      <c r="I6" s="13">
        <f>'11'!I5</f>
        <v>79532</v>
      </c>
      <c r="J6" s="14">
        <f>'11'!J5</f>
        <v>10585.2</v>
      </c>
      <c r="K6" s="15">
        <f>'11'!K5</f>
        <v>166033</v>
      </c>
      <c r="L6" s="10">
        <f>'11'!L5</f>
        <v>1706</v>
      </c>
      <c r="M6" s="16">
        <f>'12'!M5</f>
        <v>2331076</v>
      </c>
      <c r="N6" s="141" t="s">
        <v>15</v>
      </c>
      <c r="O6" s="142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1625</v>
      </c>
      <c r="D7" s="4">
        <f t="shared" ref="D7:M7" si="0">D5-D6</f>
        <v>250</v>
      </c>
      <c r="E7" s="75">
        <f t="shared" si="0"/>
        <v>456</v>
      </c>
      <c r="F7" s="6">
        <f t="shared" si="0"/>
        <v>0</v>
      </c>
      <c r="G7" s="6">
        <f t="shared" si="0"/>
        <v>369</v>
      </c>
      <c r="H7" s="6">
        <f t="shared" si="0"/>
        <v>-555</v>
      </c>
      <c r="I7" s="6">
        <f t="shared" si="0"/>
        <v>92</v>
      </c>
      <c r="J7" s="6">
        <f t="shared" si="0"/>
        <v>2.6999999999989086</v>
      </c>
      <c r="K7" s="6">
        <f t="shared" si="0"/>
        <v>44</v>
      </c>
      <c r="L7" s="6">
        <f t="shared" si="0"/>
        <v>1</v>
      </c>
      <c r="M7" s="7">
        <f t="shared" si="0"/>
        <v>0</v>
      </c>
      <c r="N7" s="138" t="s">
        <v>17</v>
      </c>
      <c r="O7" s="139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12450</v>
      </c>
      <c r="C8" s="66">
        <f>C3-C5</f>
        <v>5</v>
      </c>
      <c r="D8" s="4">
        <f>D7+E7</f>
        <v>706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38" t="s">
        <v>19</v>
      </c>
      <c r="O8" s="139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48" t="s">
        <v>21</v>
      </c>
      <c r="O9" s="149"/>
    </row>
    <row r="10" spans="1:18" ht="15.75" customHeight="1" thickBot="1" x14ac:dyDescent="0.4">
      <c r="A10" s="21" t="s">
        <v>22</v>
      </c>
      <c r="B10" s="69">
        <v>41</v>
      </c>
      <c r="C10" s="66">
        <v>10</v>
      </c>
      <c r="D10" s="78">
        <f>B28-D8</f>
        <v>-706</v>
      </c>
      <c r="E10" s="77"/>
      <c r="F10" s="22"/>
      <c r="G10" s="22"/>
      <c r="H10" s="78">
        <f>(H9+H8)-H7</f>
        <v>555</v>
      </c>
      <c r="I10" s="22"/>
      <c r="J10" s="22"/>
      <c r="K10" s="22"/>
      <c r="L10" s="22"/>
      <c r="M10" s="22">
        <f>(M9+M8)-M7</f>
        <v>0</v>
      </c>
      <c r="N10" s="150" t="s">
        <v>23</v>
      </c>
      <c r="O10" s="150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12450</v>
      </c>
      <c r="C11" s="67">
        <f>C7+C8</f>
        <v>1630</v>
      </c>
      <c r="D11" s="24">
        <f>C10+B10</f>
        <v>51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40" t="s">
        <v>25</v>
      </c>
      <c r="O11" s="140"/>
    </row>
    <row r="12" spans="1:18" ht="15.75" customHeight="1" thickBot="1" x14ac:dyDescent="0.4">
      <c r="A12" s="27" t="s">
        <v>48</v>
      </c>
      <c r="B12" s="145">
        <f>B7+C7</f>
        <v>1625</v>
      </c>
      <c r="C12" s="145"/>
      <c r="D12" s="146">
        <f>B12+B13</f>
        <v>14080</v>
      </c>
      <c r="E12" s="146"/>
      <c r="I12">
        <f>D12-M11-B6</f>
        <v>14080</v>
      </c>
    </row>
    <row r="13" spans="1:18" ht="15.75" customHeight="1" thickBot="1" x14ac:dyDescent="0.4">
      <c r="A13" s="27" t="s">
        <v>49</v>
      </c>
      <c r="B13" s="145">
        <f>B8+C8</f>
        <v>12455</v>
      </c>
      <c r="C13" s="145"/>
      <c r="D13" s="147"/>
      <c r="E13" s="147"/>
    </row>
    <row r="14" spans="1:18" ht="15.75" customHeight="1" thickBot="1" x14ac:dyDescent="0.35">
      <c r="A14" s="29">
        <v>43647</v>
      </c>
      <c r="B14" s="127" t="s">
        <v>26</v>
      </c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9"/>
      <c r="R14" s="30"/>
    </row>
    <row r="15" spans="1:18" ht="15.75" customHeight="1" x14ac:dyDescent="0.3">
      <c r="A15" s="130" t="s">
        <v>27</v>
      </c>
      <c r="B15" s="132" t="s">
        <v>28</v>
      </c>
      <c r="C15" s="133"/>
      <c r="D15" s="132" t="s">
        <v>29</v>
      </c>
      <c r="E15" s="133"/>
      <c r="F15" s="132" t="s">
        <v>30</v>
      </c>
      <c r="G15" s="133"/>
      <c r="H15" s="132" t="s">
        <v>31</v>
      </c>
      <c r="I15" s="133"/>
      <c r="J15" s="132" t="s">
        <v>32</v>
      </c>
      <c r="K15" s="133"/>
      <c r="L15" s="132" t="s">
        <v>33</v>
      </c>
      <c r="M15" s="133"/>
      <c r="N15" s="132" t="s">
        <v>34</v>
      </c>
      <c r="O15" s="133"/>
      <c r="P15" s="132" t="s">
        <v>35</v>
      </c>
      <c r="Q15" s="133"/>
      <c r="R15" s="2" t="s">
        <v>36</v>
      </c>
    </row>
    <row r="16" spans="1:18" ht="15.75" customHeight="1" thickBot="1" x14ac:dyDescent="0.35">
      <c r="A16" s="131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19">
        <f>SUM(B21+D21+F21+H21+J21+L21+N21+P21)+R21</f>
        <v>0</v>
      </c>
      <c r="C22" s="120"/>
      <c r="D22" s="120"/>
      <c r="E22" s="120"/>
      <c r="F22" s="120"/>
      <c r="G22" s="120"/>
      <c r="H22" s="120"/>
      <c r="I22" s="39" t="s">
        <v>43</v>
      </c>
      <c r="J22" s="120">
        <f>C21+E21+G21+I21+K21+M21+O21+Q21</f>
        <v>0</v>
      </c>
      <c r="K22" s="120"/>
      <c r="L22" s="120"/>
      <c r="M22" s="120"/>
      <c r="N22" s="120"/>
      <c r="O22" s="120"/>
      <c r="P22" s="120"/>
      <c r="Q22" s="120"/>
      <c r="R22" s="121"/>
    </row>
    <row r="23" spans="1:20" ht="15.75" customHeight="1" thickBot="1" x14ac:dyDescent="0.35">
      <c r="A23" s="122" t="s">
        <v>6</v>
      </c>
      <c r="B23" s="123"/>
      <c r="C23" s="123"/>
      <c r="D23" s="123"/>
      <c r="E23" s="123"/>
      <c r="F23" s="124"/>
      <c r="G23" s="125" t="s">
        <v>44</v>
      </c>
      <c r="H23" s="126"/>
      <c r="I23" s="126"/>
      <c r="J23" s="126"/>
      <c r="K23" s="126"/>
      <c r="L23" s="126"/>
      <c r="M23" s="126"/>
      <c r="N23" s="126"/>
      <c r="O23" s="119" t="s">
        <v>45</v>
      </c>
      <c r="P23" s="120"/>
      <c r="Q23" s="120"/>
      <c r="R23" s="120"/>
      <c r="S23" s="12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L5" sqref="L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775</v>
      </c>
      <c r="D2" s="134" t="s">
        <v>1</v>
      </c>
      <c r="E2" s="134"/>
      <c r="F2" s="134"/>
      <c r="G2" s="134"/>
      <c r="H2" s="134"/>
      <c r="I2" s="134"/>
      <c r="J2" s="134"/>
      <c r="K2" s="134"/>
      <c r="L2" s="134"/>
      <c r="M2" s="135"/>
    </row>
    <row r="3" spans="1:18" ht="20.25" customHeight="1" x14ac:dyDescent="0.35">
      <c r="A3" s="1" t="s">
        <v>2</v>
      </c>
      <c r="B3" s="69">
        <v>5422</v>
      </c>
      <c r="C3" s="66">
        <v>388</v>
      </c>
      <c r="D3" s="132" t="s">
        <v>68</v>
      </c>
      <c r="E3" s="143"/>
      <c r="F3" s="144" t="s">
        <v>69</v>
      </c>
      <c r="G3" s="133"/>
      <c r="H3" s="136" t="s">
        <v>3</v>
      </c>
      <c r="I3" s="137"/>
      <c r="J3" s="2" t="s">
        <v>4</v>
      </c>
      <c r="K3" s="3"/>
      <c r="L3" s="136" t="s">
        <v>66</v>
      </c>
      <c r="M3" s="137"/>
      <c r="O3">
        <f>C2+'11'!C2+'10'!C2+'09'!C2</f>
        <v>4680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59681</v>
      </c>
      <c r="E5" s="11">
        <v>189406</v>
      </c>
      <c r="F5" s="12">
        <v>7703</v>
      </c>
      <c r="G5" s="13">
        <v>35185</v>
      </c>
      <c r="H5" s="10">
        <v>345160</v>
      </c>
      <c r="I5" s="13">
        <v>79822</v>
      </c>
      <c r="J5" s="14">
        <v>10588.3</v>
      </c>
      <c r="K5" s="15">
        <v>166081</v>
      </c>
      <c r="L5" s="10"/>
      <c r="M5" s="16"/>
      <c r="N5" s="140">
        <v>8</v>
      </c>
      <c r="O5" s="140"/>
      <c r="P5" s="72"/>
    </row>
    <row r="6" spans="1:18" ht="15.75" customHeight="1" x14ac:dyDescent="0.35">
      <c r="A6" s="1" t="s">
        <v>14</v>
      </c>
      <c r="B6" s="69"/>
      <c r="C6" s="66"/>
      <c r="D6" s="10">
        <f>'12'!D5</f>
        <v>59672</v>
      </c>
      <c r="E6" s="11">
        <f>'12'!E5</f>
        <v>189285</v>
      </c>
      <c r="F6" s="12">
        <f>'12'!F5</f>
        <v>7697</v>
      </c>
      <c r="G6" s="13">
        <f>'12'!G5</f>
        <v>35107</v>
      </c>
      <c r="H6" s="10">
        <f>'12'!H5</f>
        <v>345054</v>
      </c>
      <c r="I6" s="13">
        <f>'12'!I5</f>
        <v>79624</v>
      </c>
      <c r="J6" s="14">
        <f>'12'!J5</f>
        <v>10587.9</v>
      </c>
      <c r="K6" s="15">
        <f>'12'!K5</f>
        <v>166077</v>
      </c>
      <c r="L6" s="10">
        <f>'12'!L5</f>
        <v>1707</v>
      </c>
      <c r="M6" s="16">
        <f>'12'!M5</f>
        <v>2331076</v>
      </c>
      <c r="N6" s="141" t="s">
        <v>15</v>
      </c>
      <c r="O6" s="142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775</v>
      </c>
      <c r="D7" s="4">
        <f t="shared" ref="D7:M7" si="0">D5-D6</f>
        <v>9</v>
      </c>
      <c r="E7" s="75">
        <f t="shared" si="0"/>
        <v>121</v>
      </c>
      <c r="F7" s="6">
        <f t="shared" si="0"/>
        <v>6</v>
      </c>
      <c r="G7" s="6">
        <f t="shared" si="0"/>
        <v>78</v>
      </c>
      <c r="H7" s="6">
        <f t="shared" si="0"/>
        <v>106</v>
      </c>
      <c r="I7" s="6">
        <f t="shared" si="0"/>
        <v>198</v>
      </c>
      <c r="J7" s="6">
        <f t="shared" si="0"/>
        <v>0.3999999999996362</v>
      </c>
      <c r="K7" s="6">
        <f t="shared" si="0"/>
        <v>4</v>
      </c>
      <c r="L7" s="6">
        <f t="shared" si="0"/>
        <v>-1707</v>
      </c>
      <c r="M7" s="7">
        <f t="shared" si="0"/>
        <v>-2331076</v>
      </c>
      <c r="N7" s="138" t="s">
        <v>17</v>
      </c>
      <c r="O7" s="139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5422</v>
      </c>
      <c r="C8" s="66">
        <f>C3-C5</f>
        <v>388</v>
      </c>
      <c r="D8" s="4">
        <f>D7+E7</f>
        <v>130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38" t="s">
        <v>19</v>
      </c>
      <c r="O8" s="139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48" t="s">
        <v>21</v>
      </c>
      <c r="O9" s="149"/>
    </row>
    <row r="10" spans="1:18" ht="15.75" customHeight="1" thickBot="1" x14ac:dyDescent="0.4">
      <c r="A10" s="21" t="s">
        <v>22</v>
      </c>
      <c r="B10" s="69">
        <v>48</v>
      </c>
      <c r="C10" s="66">
        <v>12</v>
      </c>
      <c r="D10" s="78">
        <f>B28-D8</f>
        <v>-130</v>
      </c>
      <c r="E10" s="77"/>
      <c r="F10" s="22"/>
      <c r="G10" s="22"/>
      <c r="H10" s="78">
        <f>(H9+H8)-H7</f>
        <v>-106</v>
      </c>
      <c r="I10" s="22"/>
      <c r="J10" s="22"/>
      <c r="K10" s="22"/>
      <c r="L10" s="22"/>
      <c r="M10" s="22">
        <f>(M9+M8)-M7</f>
        <v>2331076</v>
      </c>
      <c r="N10" s="150" t="s">
        <v>23</v>
      </c>
      <c r="O10" s="150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5422</v>
      </c>
      <c r="C11" s="67">
        <f>C7+C8</f>
        <v>1163</v>
      </c>
      <c r="D11" s="24">
        <f>C10+B10</f>
        <v>60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40" t="s">
        <v>25</v>
      </c>
      <c r="O11" s="140"/>
    </row>
    <row r="12" spans="1:18" ht="15.75" customHeight="1" thickBot="1" x14ac:dyDescent="0.4">
      <c r="A12" s="27" t="s">
        <v>48</v>
      </c>
      <c r="B12" s="145">
        <f>B7+C7</f>
        <v>775</v>
      </c>
      <c r="C12" s="145"/>
      <c r="D12" s="146">
        <f>B12+B13</f>
        <v>6585</v>
      </c>
      <c r="E12" s="146"/>
      <c r="I12">
        <f>D12-M11-B6</f>
        <v>6585</v>
      </c>
    </row>
    <row r="13" spans="1:18" ht="15.75" customHeight="1" thickBot="1" x14ac:dyDescent="0.4">
      <c r="A13" s="27" t="s">
        <v>49</v>
      </c>
      <c r="B13" s="145">
        <f>B8+C8</f>
        <v>5810</v>
      </c>
      <c r="C13" s="145"/>
      <c r="D13" s="147"/>
      <c r="E13" s="147"/>
    </row>
    <row r="14" spans="1:18" ht="15.75" customHeight="1" thickBot="1" x14ac:dyDescent="0.35">
      <c r="A14" s="29">
        <v>43647</v>
      </c>
      <c r="B14" s="127" t="s">
        <v>26</v>
      </c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9"/>
      <c r="R14" s="30"/>
    </row>
    <row r="15" spans="1:18" ht="15.75" customHeight="1" x14ac:dyDescent="0.3">
      <c r="A15" s="130" t="s">
        <v>27</v>
      </c>
      <c r="B15" s="132" t="s">
        <v>28</v>
      </c>
      <c r="C15" s="133"/>
      <c r="D15" s="132" t="s">
        <v>29</v>
      </c>
      <c r="E15" s="133"/>
      <c r="F15" s="132" t="s">
        <v>30</v>
      </c>
      <c r="G15" s="133"/>
      <c r="H15" s="132" t="s">
        <v>31</v>
      </c>
      <c r="I15" s="133"/>
      <c r="J15" s="132" t="s">
        <v>32</v>
      </c>
      <c r="K15" s="133"/>
      <c r="L15" s="132" t="s">
        <v>33</v>
      </c>
      <c r="M15" s="133"/>
      <c r="N15" s="132" t="s">
        <v>34</v>
      </c>
      <c r="O15" s="133"/>
      <c r="P15" s="132" t="s">
        <v>35</v>
      </c>
      <c r="Q15" s="133"/>
      <c r="R15" s="2" t="s">
        <v>36</v>
      </c>
    </row>
    <row r="16" spans="1:18" ht="15.75" customHeight="1" thickBot="1" x14ac:dyDescent="0.35">
      <c r="A16" s="131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19">
        <f>SUM(B21+D21+F21+H21+J21+L21+N21+P21)+R21</f>
        <v>0</v>
      </c>
      <c r="C22" s="120"/>
      <c r="D22" s="120"/>
      <c r="E22" s="120"/>
      <c r="F22" s="120"/>
      <c r="G22" s="120"/>
      <c r="H22" s="120"/>
      <c r="I22" s="39" t="s">
        <v>43</v>
      </c>
      <c r="J22" s="120">
        <f>C21+E21+G21+I21+K21+M21+O21+Q21</f>
        <v>0</v>
      </c>
      <c r="K22" s="120"/>
      <c r="L22" s="120"/>
      <c r="M22" s="120"/>
      <c r="N22" s="120"/>
      <c r="O22" s="120"/>
      <c r="P22" s="120"/>
      <c r="Q22" s="120"/>
      <c r="R22" s="121"/>
    </row>
    <row r="23" spans="1:20" ht="15.75" customHeight="1" thickBot="1" x14ac:dyDescent="0.35">
      <c r="A23" s="122" t="s">
        <v>6</v>
      </c>
      <c r="B23" s="123"/>
      <c r="C23" s="123"/>
      <c r="D23" s="123"/>
      <c r="E23" s="123"/>
      <c r="F23" s="124"/>
      <c r="G23" s="125" t="s">
        <v>44</v>
      </c>
      <c r="H23" s="126"/>
      <c r="I23" s="126"/>
      <c r="J23" s="126"/>
      <c r="K23" s="126"/>
      <c r="L23" s="126"/>
      <c r="M23" s="126"/>
      <c r="N23" s="126"/>
      <c r="O23" s="119" t="s">
        <v>45</v>
      </c>
      <c r="P23" s="120"/>
      <c r="Q23" s="120"/>
      <c r="R23" s="120"/>
      <c r="S23" s="12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M6" sqref="M6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4668</v>
      </c>
      <c r="D2" s="134" t="s">
        <v>1</v>
      </c>
      <c r="E2" s="134"/>
      <c r="F2" s="134"/>
      <c r="G2" s="134"/>
      <c r="H2" s="134"/>
      <c r="I2" s="134"/>
      <c r="J2" s="134"/>
      <c r="K2" s="134"/>
      <c r="L2" s="134"/>
      <c r="M2" s="135"/>
      <c r="Q2">
        <v>18613</v>
      </c>
    </row>
    <row r="3" spans="1:18" ht="20.25" customHeight="1" x14ac:dyDescent="0.35">
      <c r="A3" s="1" t="s">
        <v>2</v>
      </c>
      <c r="B3" s="69"/>
      <c r="C3" s="66">
        <v>10967</v>
      </c>
      <c r="D3" s="132" t="s">
        <v>68</v>
      </c>
      <c r="E3" s="143"/>
      <c r="F3" s="144" t="s">
        <v>69</v>
      </c>
      <c r="G3" s="133"/>
      <c r="H3" s="136" t="s">
        <v>3</v>
      </c>
      <c r="I3" s="137"/>
      <c r="J3" s="2" t="s">
        <v>4</v>
      </c>
      <c r="K3" s="3"/>
      <c r="L3" s="136" t="s">
        <v>66</v>
      </c>
      <c r="M3" s="137"/>
      <c r="O3">
        <f>C2+'11'!C2+'10'!C2+'09'!C2</f>
        <v>8573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59876</v>
      </c>
      <c r="E5" s="11">
        <v>289869</v>
      </c>
      <c r="F5" s="12">
        <v>7720</v>
      </c>
      <c r="G5" s="13">
        <v>35235</v>
      </c>
      <c r="H5" s="10">
        <v>345227</v>
      </c>
      <c r="I5" s="13">
        <v>79833</v>
      </c>
      <c r="J5" s="14">
        <v>10601.8</v>
      </c>
      <c r="K5" s="15">
        <v>166291</v>
      </c>
      <c r="L5" s="10">
        <v>1711</v>
      </c>
      <c r="M5" s="16">
        <v>2331287</v>
      </c>
      <c r="N5" s="140">
        <v>8</v>
      </c>
      <c r="O5" s="140"/>
      <c r="P5" s="72"/>
    </row>
    <row r="6" spans="1:18" ht="15.75" customHeight="1" x14ac:dyDescent="0.35">
      <c r="A6" s="1" t="s">
        <v>14</v>
      </c>
      <c r="B6" s="69"/>
      <c r="C6" s="66"/>
      <c r="D6" s="10"/>
      <c r="E6" s="11"/>
      <c r="F6" s="12"/>
      <c r="G6" s="13"/>
      <c r="H6" s="10"/>
      <c r="I6" s="13"/>
      <c r="J6" s="14"/>
      <c r="K6" s="15"/>
      <c r="L6" s="10"/>
      <c r="M6" s="16"/>
      <c r="N6" s="141" t="s">
        <v>15</v>
      </c>
      <c r="O6" s="142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4668</v>
      </c>
      <c r="D7" s="4">
        <f t="shared" ref="D7:M7" si="0">D5-D6</f>
        <v>59876</v>
      </c>
      <c r="E7" s="75">
        <f t="shared" si="0"/>
        <v>289869</v>
      </c>
      <c r="F7" s="6">
        <f t="shared" si="0"/>
        <v>7720</v>
      </c>
      <c r="G7" s="6">
        <f t="shared" si="0"/>
        <v>35235</v>
      </c>
      <c r="H7" s="6">
        <f t="shared" si="0"/>
        <v>345227</v>
      </c>
      <c r="I7" s="6">
        <f t="shared" si="0"/>
        <v>79833</v>
      </c>
      <c r="J7" s="6">
        <f t="shared" si="0"/>
        <v>10601.8</v>
      </c>
      <c r="K7" s="6">
        <f t="shared" si="0"/>
        <v>166291</v>
      </c>
      <c r="L7" s="6">
        <f t="shared" si="0"/>
        <v>1711</v>
      </c>
      <c r="M7" s="7">
        <f t="shared" si="0"/>
        <v>2331287</v>
      </c>
      <c r="N7" s="138" t="s">
        <v>17</v>
      </c>
      <c r="O7" s="139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0</v>
      </c>
      <c r="C8" s="66">
        <f>C3-C5</f>
        <v>10967</v>
      </c>
      <c r="D8" s="4">
        <f>D7+E7</f>
        <v>349745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38" t="s">
        <v>19</v>
      </c>
      <c r="O8" s="139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48" t="s">
        <v>21</v>
      </c>
      <c r="O9" s="149"/>
    </row>
    <row r="10" spans="1:18" ht="15.75" customHeight="1" thickBot="1" x14ac:dyDescent="0.4">
      <c r="A10" s="21" t="s">
        <v>22</v>
      </c>
      <c r="B10" s="69"/>
      <c r="C10" s="66">
        <v>79</v>
      </c>
      <c r="D10" s="78">
        <f>B28-D8</f>
        <v>-349745</v>
      </c>
      <c r="E10" s="77"/>
      <c r="F10" s="22"/>
      <c r="G10" s="22"/>
      <c r="H10" s="78">
        <f>(H9+H8)-H7</f>
        <v>-345227</v>
      </c>
      <c r="I10" s="22"/>
      <c r="J10" s="22"/>
      <c r="K10" s="22"/>
      <c r="L10" s="22"/>
      <c r="M10" s="22">
        <f>(M9+M8)-M7</f>
        <v>-2331287</v>
      </c>
      <c r="N10" s="150" t="s">
        <v>23</v>
      </c>
      <c r="O10" s="150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0</v>
      </c>
      <c r="C11" s="67">
        <f>C7+C8</f>
        <v>15635</v>
      </c>
      <c r="D11" s="24">
        <f>C10+B10</f>
        <v>79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40" t="s">
        <v>25</v>
      </c>
      <c r="O11" s="140"/>
    </row>
    <row r="12" spans="1:18" ht="15.75" customHeight="1" thickBot="1" x14ac:dyDescent="0.4">
      <c r="A12" s="27" t="s">
        <v>48</v>
      </c>
      <c r="B12" s="145">
        <f>B7+C7</f>
        <v>4668</v>
      </c>
      <c r="C12" s="145"/>
      <c r="D12" s="146">
        <f>B12+B13</f>
        <v>15635</v>
      </c>
      <c r="E12" s="146"/>
      <c r="I12">
        <f>D12-M11-B6</f>
        <v>15635</v>
      </c>
    </row>
    <row r="13" spans="1:18" ht="15.75" customHeight="1" thickBot="1" x14ac:dyDescent="0.4">
      <c r="A13" s="27" t="s">
        <v>49</v>
      </c>
      <c r="B13" s="145">
        <f>B8+C8</f>
        <v>10967</v>
      </c>
      <c r="C13" s="145"/>
      <c r="D13" s="147"/>
      <c r="E13" s="147"/>
    </row>
    <row r="14" spans="1:18" ht="15.75" customHeight="1" thickBot="1" x14ac:dyDescent="0.35">
      <c r="A14" s="29">
        <v>43647</v>
      </c>
      <c r="B14" s="127" t="s">
        <v>26</v>
      </c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9"/>
      <c r="R14" s="30"/>
    </row>
    <row r="15" spans="1:18" ht="15.75" customHeight="1" x14ac:dyDescent="0.3">
      <c r="A15" s="130" t="s">
        <v>27</v>
      </c>
      <c r="B15" s="132" t="s">
        <v>28</v>
      </c>
      <c r="C15" s="133"/>
      <c r="D15" s="132" t="s">
        <v>29</v>
      </c>
      <c r="E15" s="133"/>
      <c r="F15" s="132" t="s">
        <v>30</v>
      </c>
      <c r="G15" s="133"/>
      <c r="H15" s="132" t="s">
        <v>31</v>
      </c>
      <c r="I15" s="133"/>
      <c r="J15" s="132" t="s">
        <v>32</v>
      </c>
      <c r="K15" s="133"/>
      <c r="L15" s="132" t="s">
        <v>33</v>
      </c>
      <c r="M15" s="133"/>
      <c r="N15" s="132" t="s">
        <v>34</v>
      </c>
      <c r="O15" s="133"/>
      <c r="P15" s="132" t="s">
        <v>35</v>
      </c>
      <c r="Q15" s="133"/>
      <c r="R15" s="2" t="s">
        <v>36</v>
      </c>
    </row>
    <row r="16" spans="1:18" ht="15.75" customHeight="1" thickBot="1" x14ac:dyDescent="0.35">
      <c r="A16" s="131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19">
        <f>SUM(B21+D21+F21+H21+J21+L21+N21+P21)+R21</f>
        <v>0</v>
      </c>
      <c r="C22" s="120"/>
      <c r="D22" s="120"/>
      <c r="E22" s="120"/>
      <c r="F22" s="120"/>
      <c r="G22" s="120"/>
      <c r="H22" s="120"/>
      <c r="I22" s="39" t="s">
        <v>43</v>
      </c>
      <c r="J22" s="120">
        <f>C21+E21+G21+I21+K21+M21+O21+Q21</f>
        <v>0</v>
      </c>
      <c r="K22" s="120"/>
      <c r="L22" s="120"/>
      <c r="M22" s="120"/>
      <c r="N22" s="120"/>
      <c r="O22" s="120"/>
      <c r="P22" s="120"/>
      <c r="Q22" s="120"/>
      <c r="R22" s="121"/>
    </row>
    <row r="23" spans="1:20" ht="15.75" customHeight="1" thickBot="1" x14ac:dyDescent="0.35">
      <c r="A23" s="122" t="s">
        <v>6</v>
      </c>
      <c r="B23" s="123"/>
      <c r="C23" s="123"/>
      <c r="D23" s="123"/>
      <c r="E23" s="123"/>
      <c r="F23" s="124"/>
      <c r="G23" s="125" t="s">
        <v>44</v>
      </c>
      <c r="H23" s="126"/>
      <c r="I23" s="126"/>
      <c r="J23" s="126"/>
      <c r="K23" s="126"/>
      <c r="L23" s="126"/>
      <c r="M23" s="126"/>
      <c r="N23" s="126"/>
      <c r="O23" s="119" t="s">
        <v>45</v>
      </c>
      <c r="P23" s="120"/>
      <c r="Q23" s="120"/>
      <c r="R23" s="120"/>
      <c r="S23" s="12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M6" sqref="M6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1936</v>
      </c>
      <c r="D2" s="134" t="s">
        <v>1</v>
      </c>
      <c r="E2" s="134"/>
      <c r="F2" s="134"/>
      <c r="G2" s="134"/>
      <c r="H2" s="134"/>
      <c r="I2" s="134"/>
      <c r="J2" s="134"/>
      <c r="K2" s="134"/>
      <c r="L2" s="134"/>
      <c r="M2" s="135"/>
    </row>
    <row r="3" spans="1:18" ht="20.25" customHeight="1" x14ac:dyDescent="0.35">
      <c r="A3" s="1" t="s">
        <v>2</v>
      </c>
      <c r="B3" s="69">
        <v>8200</v>
      </c>
      <c r="C3" s="66">
        <f>4609+40</f>
        <v>4649</v>
      </c>
      <c r="D3" s="132" t="s">
        <v>68</v>
      </c>
      <c r="E3" s="143"/>
      <c r="F3" s="144" t="s">
        <v>69</v>
      </c>
      <c r="G3" s="133"/>
      <c r="H3" s="136" t="s">
        <v>3</v>
      </c>
      <c r="I3" s="137"/>
      <c r="J3" s="2" t="s">
        <v>4</v>
      </c>
      <c r="K3" s="3"/>
      <c r="L3" s="136" t="s">
        <v>66</v>
      </c>
      <c r="M3" s="137"/>
      <c r="O3">
        <f>C2+'11'!C2+'10'!C2+'09'!C2</f>
        <v>5841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59976</v>
      </c>
      <c r="E5" s="11">
        <v>290359</v>
      </c>
      <c r="F5" s="12">
        <v>7175</v>
      </c>
      <c r="G5" s="13">
        <v>35445</v>
      </c>
      <c r="H5" s="10">
        <v>345589</v>
      </c>
      <c r="I5" s="13">
        <v>79944</v>
      </c>
      <c r="J5" s="14">
        <v>10608.2</v>
      </c>
      <c r="K5" s="15">
        <v>166389</v>
      </c>
      <c r="L5" s="10">
        <v>1711</v>
      </c>
      <c r="M5" s="16">
        <v>2331287</v>
      </c>
      <c r="N5" s="140">
        <v>8</v>
      </c>
      <c r="O5" s="140"/>
      <c r="P5" s="72"/>
    </row>
    <row r="6" spans="1:18" ht="15.75" customHeight="1" x14ac:dyDescent="0.35">
      <c r="A6" s="1" t="s">
        <v>14</v>
      </c>
      <c r="B6" s="69"/>
      <c r="C6" s="66"/>
      <c r="D6" s="10">
        <f>'14'!D5</f>
        <v>59876</v>
      </c>
      <c r="E6" s="11">
        <f>'14'!E5</f>
        <v>289869</v>
      </c>
      <c r="F6" s="12">
        <f>'14'!F5</f>
        <v>7720</v>
      </c>
      <c r="G6" s="13">
        <f>'14'!G5</f>
        <v>35235</v>
      </c>
      <c r="H6" s="10">
        <f>'14'!H5</f>
        <v>345227</v>
      </c>
      <c r="I6" s="13">
        <f>'14'!I5</f>
        <v>79833</v>
      </c>
      <c r="J6" s="14">
        <f>'14'!J5</f>
        <v>10601.8</v>
      </c>
      <c r="K6" s="15">
        <f>'14'!K5</f>
        <v>166291</v>
      </c>
      <c r="L6" s="10">
        <f>'14'!L5</f>
        <v>1711</v>
      </c>
      <c r="M6" s="16">
        <f>'14'!M5</f>
        <v>2331287</v>
      </c>
      <c r="N6" s="141" t="s">
        <v>15</v>
      </c>
      <c r="O6" s="142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1936</v>
      </c>
      <c r="D7" s="4">
        <f t="shared" ref="D7:M7" si="0">D5-D6</f>
        <v>100</v>
      </c>
      <c r="E7" s="75">
        <f t="shared" si="0"/>
        <v>490</v>
      </c>
      <c r="F7" s="6">
        <f t="shared" si="0"/>
        <v>-545</v>
      </c>
      <c r="G7" s="6">
        <f t="shared" si="0"/>
        <v>210</v>
      </c>
      <c r="H7" s="6">
        <f t="shared" si="0"/>
        <v>362</v>
      </c>
      <c r="I7" s="6">
        <f t="shared" si="0"/>
        <v>111</v>
      </c>
      <c r="J7" s="6">
        <f t="shared" si="0"/>
        <v>6.4000000000014552</v>
      </c>
      <c r="K7" s="6">
        <f t="shared" si="0"/>
        <v>98</v>
      </c>
      <c r="L7" s="6">
        <f t="shared" si="0"/>
        <v>0</v>
      </c>
      <c r="M7" s="7">
        <f t="shared" si="0"/>
        <v>0</v>
      </c>
      <c r="N7" s="138" t="s">
        <v>17</v>
      </c>
      <c r="O7" s="139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8200</v>
      </c>
      <c r="C8" s="66">
        <f>C3-C5</f>
        <v>4649</v>
      </c>
      <c r="D8" s="4">
        <f>D7+E7</f>
        <v>590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38" t="s">
        <v>19</v>
      </c>
      <c r="O8" s="139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48" t="s">
        <v>21</v>
      </c>
      <c r="O9" s="149"/>
    </row>
    <row r="10" spans="1:18" ht="15.75" customHeight="1" thickBot="1" x14ac:dyDescent="0.4">
      <c r="A10" s="21" t="s">
        <v>22</v>
      </c>
      <c r="B10" s="69">
        <v>25</v>
      </c>
      <c r="C10" s="66">
        <v>53</v>
      </c>
      <c r="D10" s="78">
        <f>B28-D8</f>
        <v>-590</v>
      </c>
      <c r="E10" s="77"/>
      <c r="F10" s="22"/>
      <c r="G10" s="22"/>
      <c r="H10" s="78">
        <f>(H9+H8)-H7</f>
        <v>-362</v>
      </c>
      <c r="I10" s="22"/>
      <c r="J10" s="22"/>
      <c r="K10" s="22"/>
      <c r="L10" s="22"/>
      <c r="M10" s="22">
        <f>(M9+M8)-M7</f>
        <v>0</v>
      </c>
      <c r="N10" s="150" t="s">
        <v>23</v>
      </c>
      <c r="O10" s="150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8200</v>
      </c>
      <c r="C11" s="67">
        <f>C7+C8</f>
        <v>6585</v>
      </c>
      <c r="D11" s="24">
        <f>C10+B10</f>
        <v>78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40" t="s">
        <v>25</v>
      </c>
      <c r="O11" s="140"/>
    </row>
    <row r="12" spans="1:18" ht="15.75" customHeight="1" thickBot="1" x14ac:dyDescent="0.4">
      <c r="A12" s="27" t="s">
        <v>48</v>
      </c>
      <c r="B12" s="145">
        <f>B7+C7</f>
        <v>1936</v>
      </c>
      <c r="C12" s="145"/>
      <c r="D12" s="146">
        <f>B12+B13</f>
        <v>14785</v>
      </c>
      <c r="E12" s="146"/>
      <c r="I12">
        <f>D12-M11-B6</f>
        <v>14785</v>
      </c>
    </row>
    <row r="13" spans="1:18" ht="15.75" customHeight="1" thickBot="1" x14ac:dyDescent="0.4">
      <c r="A13" s="27" t="s">
        <v>49</v>
      </c>
      <c r="B13" s="145">
        <f>B8+C8</f>
        <v>12849</v>
      </c>
      <c r="C13" s="145"/>
      <c r="D13" s="147"/>
      <c r="E13" s="147"/>
    </row>
    <row r="14" spans="1:18" ht="15.75" customHeight="1" thickBot="1" x14ac:dyDescent="0.35">
      <c r="A14" s="29">
        <v>43647</v>
      </c>
      <c r="B14" s="127" t="s">
        <v>26</v>
      </c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9"/>
      <c r="R14" s="30"/>
    </row>
    <row r="15" spans="1:18" ht="15.75" customHeight="1" x14ac:dyDescent="0.3">
      <c r="A15" s="130" t="s">
        <v>27</v>
      </c>
      <c r="B15" s="132" t="s">
        <v>28</v>
      </c>
      <c r="C15" s="133"/>
      <c r="D15" s="132" t="s">
        <v>29</v>
      </c>
      <c r="E15" s="133"/>
      <c r="F15" s="132" t="s">
        <v>30</v>
      </c>
      <c r="G15" s="133"/>
      <c r="H15" s="132" t="s">
        <v>31</v>
      </c>
      <c r="I15" s="133"/>
      <c r="J15" s="132" t="s">
        <v>32</v>
      </c>
      <c r="K15" s="133"/>
      <c r="L15" s="132" t="s">
        <v>33</v>
      </c>
      <c r="M15" s="133"/>
      <c r="N15" s="132" t="s">
        <v>34</v>
      </c>
      <c r="O15" s="133"/>
      <c r="P15" s="132" t="s">
        <v>35</v>
      </c>
      <c r="Q15" s="133"/>
      <c r="R15" s="2" t="s">
        <v>36</v>
      </c>
    </row>
    <row r="16" spans="1:18" ht="15.75" customHeight="1" thickBot="1" x14ac:dyDescent="0.35">
      <c r="A16" s="131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19">
        <f>SUM(B21+D21+F21+H21+J21+L21+N21+P21)+R21</f>
        <v>0</v>
      </c>
      <c r="C22" s="120"/>
      <c r="D22" s="120"/>
      <c r="E22" s="120"/>
      <c r="F22" s="120"/>
      <c r="G22" s="120"/>
      <c r="H22" s="120"/>
      <c r="I22" s="39" t="s">
        <v>43</v>
      </c>
      <c r="J22" s="120">
        <f>C21+E21+G21+I21+K21+M21+O21+Q21</f>
        <v>0</v>
      </c>
      <c r="K22" s="120"/>
      <c r="L22" s="120"/>
      <c r="M22" s="120"/>
      <c r="N22" s="120"/>
      <c r="O22" s="120"/>
      <c r="P22" s="120"/>
      <c r="Q22" s="120"/>
      <c r="R22" s="121"/>
    </row>
    <row r="23" spans="1:20" ht="15.75" customHeight="1" thickBot="1" x14ac:dyDescent="0.35">
      <c r="A23" s="122" t="s">
        <v>6</v>
      </c>
      <c r="B23" s="123"/>
      <c r="C23" s="123"/>
      <c r="D23" s="123"/>
      <c r="E23" s="123"/>
      <c r="F23" s="124"/>
      <c r="G23" s="125" t="s">
        <v>44</v>
      </c>
      <c r="H23" s="126"/>
      <c r="I23" s="126"/>
      <c r="J23" s="126"/>
      <c r="K23" s="126"/>
      <c r="L23" s="126"/>
      <c r="M23" s="126"/>
      <c r="N23" s="126"/>
      <c r="O23" s="119" t="s">
        <v>45</v>
      </c>
      <c r="P23" s="120"/>
      <c r="Q23" s="120"/>
      <c r="R23" s="120"/>
      <c r="S23" s="12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N5" sqref="N5:O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4566</v>
      </c>
      <c r="D2" s="134" t="s">
        <v>1</v>
      </c>
      <c r="E2" s="134"/>
      <c r="F2" s="134"/>
      <c r="G2" s="134"/>
      <c r="H2" s="134"/>
      <c r="I2" s="134"/>
      <c r="J2" s="134"/>
      <c r="K2" s="134"/>
      <c r="L2" s="134"/>
      <c r="M2" s="135"/>
    </row>
    <row r="3" spans="1:18" ht="20.25" customHeight="1" x14ac:dyDescent="0.35">
      <c r="A3" s="1" t="s">
        <v>2</v>
      </c>
      <c r="B3" s="69">
        <v>1060</v>
      </c>
      <c r="C3" s="66">
        <v>13652</v>
      </c>
      <c r="D3" s="132" t="s">
        <v>68</v>
      </c>
      <c r="E3" s="143"/>
      <c r="F3" s="144" t="s">
        <v>69</v>
      </c>
      <c r="G3" s="133"/>
      <c r="H3" s="136" t="s">
        <v>3</v>
      </c>
      <c r="I3" s="137"/>
      <c r="J3" s="2" t="s">
        <v>4</v>
      </c>
      <c r="K3" s="3"/>
      <c r="L3" s="136" t="s">
        <v>66</v>
      </c>
      <c r="M3" s="137"/>
      <c r="O3">
        <f>C2+'11'!C2+'10'!C2+'09'!C2</f>
        <v>8471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60171</v>
      </c>
      <c r="E5" s="11">
        <v>190795</v>
      </c>
      <c r="F5" s="12"/>
      <c r="G5" s="13"/>
      <c r="H5" s="10">
        <v>346115</v>
      </c>
      <c r="I5" s="13">
        <v>79985</v>
      </c>
      <c r="J5" s="14">
        <v>10634.7</v>
      </c>
      <c r="K5" s="15">
        <v>166813</v>
      </c>
      <c r="L5" s="10">
        <v>1714</v>
      </c>
      <c r="M5" s="16">
        <v>2331703</v>
      </c>
      <c r="N5" s="140">
        <v>8</v>
      </c>
      <c r="O5" s="140"/>
      <c r="P5" s="72"/>
    </row>
    <row r="6" spans="1:18" ht="15.75" customHeight="1" x14ac:dyDescent="0.35">
      <c r="A6" s="1" t="s">
        <v>14</v>
      </c>
      <c r="B6" s="69"/>
      <c r="C6" s="66"/>
      <c r="D6" s="10">
        <f>'14'!D5</f>
        <v>59876</v>
      </c>
      <c r="E6" s="11">
        <f>'14'!E5</f>
        <v>289869</v>
      </c>
      <c r="F6" s="12">
        <f>'14'!F5</f>
        <v>7720</v>
      </c>
      <c r="G6" s="13">
        <f>'14'!G5</f>
        <v>35235</v>
      </c>
      <c r="H6" s="10">
        <f>'14'!H5</f>
        <v>345227</v>
      </c>
      <c r="I6" s="13">
        <f>'14'!I5</f>
        <v>79833</v>
      </c>
      <c r="J6" s="14">
        <f>'14'!J5</f>
        <v>10601.8</v>
      </c>
      <c r="K6" s="15">
        <f>'14'!K5</f>
        <v>166291</v>
      </c>
      <c r="L6" s="10">
        <f>'15'!L5</f>
        <v>1711</v>
      </c>
      <c r="M6" s="16">
        <f>'15'!M5</f>
        <v>2331287</v>
      </c>
      <c r="N6" s="141" t="s">
        <v>15</v>
      </c>
      <c r="O6" s="142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4566</v>
      </c>
      <c r="D7" s="4">
        <f t="shared" ref="D7:M7" si="0">D5-D6</f>
        <v>295</v>
      </c>
      <c r="E7" s="75">
        <f t="shared" si="0"/>
        <v>-99074</v>
      </c>
      <c r="F7" s="6">
        <f t="shared" si="0"/>
        <v>-7720</v>
      </c>
      <c r="G7" s="6">
        <f t="shared" si="0"/>
        <v>-35235</v>
      </c>
      <c r="H7" s="6">
        <f t="shared" si="0"/>
        <v>888</v>
      </c>
      <c r="I7" s="6">
        <f t="shared" si="0"/>
        <v>152</v>
      </c>
      <c r="J7" s="6">
        <f t="shared" si="0"/>
        <v>32.900000000001455</v>
      </c>
      <c r="K7" s="6">
        <f t="shared" si="0"/>
        <v>522</v>
      </c>
      <c r="L7" s="6">
        <f t="shared" si="0"/>
        <v>3</v>
      </c>
      <c r="M7" s="7">
        <f t="shared" si="0"/>
        <v>416</v>
      </c>
      <c r="N7" s="138" t="s">
        <v>17</v>
      </c>
      <c r="O7" s="139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1060</v>
      </c>
      <c r="C8" s="66">
        <f>C3-C5</f>
        <v>13652</v>
      </c>
      <c r="D8" s="4">
        <f>D7+E7</f>
        <v>-98779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38" t="s">
        <v>19</v>
      </c>
      <c r="O8" s="139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48" t="s">
        <v>21</v>
      </c>
      <c r="O9" s="149"/>
    </row>
    <row r="10" spans="1:18" ht="15.75" customHeight="1" thickBot="1" x14ac:dyDescent="0.4">
      <c r="A10" s="21" t="s">
        <v>22</v>
      </c>
      <c r="B10" s="69">
        <v>6</v>
      </c>
      <c r="C10" s="66">
        <v>83</v>
      </c>
      <c r="D10" s="78">
        <f>B28-D8</f>
        <v>98779</v>
      </c>
      <c r="E10" s="77"/>
      <c r="F10" s="22"/>
      <c r="G10" s="22"/>
      <c r="H10" s="78">
        <f>(H9+H8)-H7</f>
        <v>-888</v>
      </c>
      <c r="I10" s="22"/>
      <c r="J10" s="22"/>
      <c r="K10" s="22"/>
      <c r="L10" s="22"/>
      <c r="M10" s="22">
        <f>(M9+M8)-M7</f>
        <v>-416</v>
      </c>
      <c r="N10" s="150" t="s">
        <v>23</v>
      </c>
      <c r="O10" s="150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1060</v>
      </c>
      <c r="C11" s="67">
        <f>C7+C8</f>
        <v>18218</v>
      </c>
      <c r="D11" s="24">
        <f>C10+B10</f>
        <v>89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40" t="s">
        <v>25</v>
      </c>
      <c r="O11" s="140"/>
    </row>
    <row r="12" spans="1:18" ht="15.75" customHeight="1" thickBot="1" x14ac:dyDescent="0.4">
      <c r="A12" s="27" t="s">
        <v>48</v>
      </c>
      <c r="B12" s="145">
        <f>B7+C7</f>
        <v>4566</v>
      </c>
      <c r="C12" s="145"/>
      <c r="D12" s="146">
        <f>B12+B13</f>
        <v>19278</v>
      </c>
      <c r="E12" s="146"/>
      <c r="I12">
        <f>D12-M11-B6</f>
        <v>19278</v>
      </c>
    </row>
    <row r="13" spans="1:18" ht="15.75" customHeight="1" thickBot="1" x14ac:dyDescent="0.4">
      <c r="A13" s="27" t="s">
        <v>49</v>
      </c>
      <c r="B13" s="145">
        <f>B8+C8</f>
        <v>14712</v>
      </c>
      <c r="C13" s="145"/>
      <c r="D13" s="147"/>
      <c r="E13" s="147"/>
    </row>
    <row r="14" spans="1:18" ht="15.75" customHeight="1" thickBot="1" x14ac:dyDescent="0.35">
      <c r="A14" s="29">
        <v>43647</v>
      </c>
      <c r="B14" s="127" t="s">
        <v>26</v>
      </c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9"/>
      <c r="R14" s="30"/>
    </row>
    <row r="15" spans="1:18" ht="15.75" customHeight="1" x14ac:dyDescent="0.3">
      <c r="A15" s="130" t="s">
        <v>27</v>
      </c>
      <c r="B15" s="132" t="s">
        <v>28</v>
      </c>
      <c r="C15" s="133"/>
      <c r="D15" s="132" t="s">
        <v>29</v>
      </c>
      <c r="E15" s="133"/>
      <c r="F15" s="132" t="s">
        <v>30</v>
      </c>
      <c r="G15" s="133"/>
      <c r="H15" s="132" t="s">
        <v>31</v>
      </c>
      <c r="I15" s="133"/>
      <c r="J15" s="132" t="s">
        <v>32</v>
      </c>
      <c r="K15" s="133"/>
      <c r="L15" s="132" t="s">
        <v>33</v>
      </c>
      <c r="M15" s="133"/>
      <c r="N15" s="132" t="s">
        <v>34</v>
      </c>
      <c r="O15" s="133"/>
      <c r="P15" s="132" t="s">
        <v>35</v>
      </c>
      <c r="Q15" s="133"/>
      <c r="R15" s="2" t="s">
        <v>36</v>
      </c>
    </row>
    <row r="16" spans="1:18" ht="15.75" customHeight="1" thickBot="1" x14ac:dyDescent="0.35">
      <c r="A16" s="131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19">
        <f>SUM(B21+D21+F21+H21+J21+L21+N21+P21)+R21</f>
        <v>0</v>
      </c>
      <c r="C22" s="120"/>
      <c r="D22" s="120"/>
      <c r="E22" s="120"/>
      <c r="F22" s="120"/>
      <c r="G22" s="120"/>
      <c r="H22" s="120"/>
      <c r="I22" s="39" t="s">
        <v>43</v>
      </c>
      <c r="J22" s="120">
        <f>C21+E21+G21+I21+K21+M21+O21+Q21</f>
        <v>0</v>
      </c>
      <c r="K22" s="120"/>
      <c r="L22" s="120"/>
      <c r="M22" s="120"/>
      <c r="N22" s="120"/>
      <c r="O22" s="120"/>
      <c r="P22" s="120"/>
      <c r="Q22" s="120"/>
      <c r="R22" s="121"/>
    </row>
    <row r="23" spans="1:20" ht="15.75" customHeight="1" thickBot="1" x14ac:dyDescent="0.35">
      <c r="A23" s="122" t="s">
        <v>6</v>
      </c>
      <c r="B23" s="123"/>
      <c r="C23" s="123"/>
      <c r="D23" s="123"/>
      <c r="E23" s="123"/>
      <c r="F23" s="124"/>
      <c r="G23" s="125" t="s">
        <v>44</v>
      </c>
      <c r="H23" s="126"/>
      <c r="I23" s="126"/>
      <c r="J23" s="126"/>
      <c r="K23" s="126"/>
      <c r="L23" s="126"/>
      <c r="M23" s="126"/>
      <c r="N23" s="126"/>
      <c r="O23" s="119" t="s">
        <v>45</v>
      </c>
      <c r="P23" s="120"/>
      <c r="Q23" s="120"/>
      <c r="R23" s="120"/>
      <c r="S23" s="12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M6" sqref="M6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3288</v>
      </c>
      <c r="D2" s="134" t="s">
        <v>1</v>
      </c>
      <c r="E2" s="134"/>
      <c r="F2" s="134"/>
      <c r="G2" s="134"/>
      <c r="H2" s="134"/>
      <c r="I2" s="134"/>
      <c r="J2" s="134"/>
      <c r="K2" s="134"/>
      <c r="L2" s="134"/>
      <c r="M2" s="135"/>
    </row>
    <row r="3" spans="1:18" ht="20.25" customHeight="1" x14ac:dyDescent="0.35">
      <c r="A3" s="1" t="s">
        <v>2</v>
      </c>
      <c r="B3" s="69"/>
      <c r="C3" s="66">
        <v>30789</v>
      </c>
      <c r="D3" s="132" t="s">
        <v>68</v>
      </c>
      <c r="E3" s="143"/>
      <c r="F3" s="144" t="s">
        <v>69</v>
      </c>
      <c r="G3" s="133"/>
      <c r="H3" s="136" t="s">
        <v>3</v>
      </c>
      <c r="I3" s="137"/>
      <c r="J3" s="2" t="s">
        <v>4</v>
      </c>
      <c r="K3" s="3"/>
      <c r="L3" s="136" t="s">
        <v>66</v>
      </c>
      <c r="M3" s="137"/>
      <c r="O3">
        <f>C2+'11'!C2+'10'!C2+'09'!C2</f>
        <v>7193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60277</v>
      </c>
      <c r="E5" s="11">
        <v>191331</v>
      </c>
      <c r="F5" s="12"/>
      <c r="G5" s="13"/>
      <c r="H5" s="10">
        <v>346901</v>
      </c>
      <c r="I5" s="13">
        <v>80050</v>
      </c>
      <c r="J5" s="14">
        <v>10642.9</v>
      </c>
      <c r="K5" s="15">
        <v>166944</v>
      </c>
      <c r="L5" s="10">
        <v>1715</v>
      </c>
      <c r="M5" s="16">
        <v>2331957</v>
      </c>
      <c r="N5" s="140">
        <v>8</v>
      </c>
      <c r="O5" s="140"/>
      <c r="P5" s="72"/>
    </row>
    <row r="6" spans="1:18" ht="15.75" customHeight="1" x14ac:dyDescent="0.35">
      <c r="A6" s="1" t="s">
        <v>14</v>
      </c>
      <c r="B6" s="69"/>
      <c r="C6" s="66"/>
      <c r="D6" s="10">
        <f>'16'!D5</f>
        <v>60171</v>
      </c>
      <c r="E6" s="11">
        <f>'16'!E5</f>
        <v>190795</v>
      </c>
      <c r="F6" s="12">
        <f>'16'!F5</f>
        <v>0</v>
      </c>
      <c r="G6" s="13">
        <f>'16'!G5</f>
        <v>0</v>
      </c>
      <c r="H6" s="10">
        <f>'16'!H5</f>
        <v>346115</v>
      </c>
      <c r="I6" s="13">
        <f>'16'!I5</f>
        <v>79985</v>
      </c>
      <c r="J6" s="14">
        <f>'16'!J5</f>
        <v>10634.7</v>
      </c>
      <c r="K6" s="15">
        <f>'16'!K5</f>
        <v>166813</v>
      </c>
      <c r="L6" s="10">
        <f>'16'!L5</f>
        <v>1714</v>
      </c>
      <c r="M6" s="16">
        <f>'16'!M5</f>
        <v>2331703</v>
      </c>
      <c r="N6" s="141" t="s">
        <v>15</v>
      </c>
      <c r="O6" s="142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3288</v>
      </c>
      <c r="D7" s="4">
        <f t="shared" ref="D7:M7" si="0">D5-D6</f>
        <v>106</v>
      </c>
      <c r="E7" s="75">
        <f t="shared" si="0"/>
        <v>536</v>
      </c>
      <c r="F7" s="6">
        <f t="shared" si="0"/>
        <v>0</v>
      </c>
      <c r="G7" s="6">
        <f t="shared" si="0"/>
        <v>0</v>
      </c>
      <c r="H7" s="6">
        <f t="shared" si="0"/>
        <v>786</v>
      </c>
      <c r="I7" s="6">
        <f t="shared" si="0"/>
        <v>65</v>
      </c>
      <c r="J7" s="6">
        <f t="shared" si="0"/>
        <v>8.1999999999989086</v>
      </c>
      <c r="K7" s="6">
        <f t="shared" si="0"/>
        <v>131</v>
      </c>
      <c r="L7" s="6">
        <f t="shared" si="0"/>
        <v>1</v>
      </c>
      <c r="M7" s="7">
        <f t="shared" si="0"/>
        <v>254</v>
      </c>
      <c r="N7" s="138" t="s">
        <v>17</v>
      </c>
      <c r="O7" s="139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0</v>
      </c>
      <c r="C8" s="66">
        <f>C3-C5</f>
        <v>30789</v>
      </c>
      <c r="D8" s="4">
        <f>D7+E7</f>
        <v>642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38" t="s">
        <v>19</v>
      </c>
      <c r="O8" s="139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48" t="s">
        <v>21</v>
      </c>
      <c r="O9" s="149"/>
    </row>
    <row r="10" spans="1:18" ht="15.75" customHeight="1" thickBot="1" x14ac:dyDescent="0.4">
      <c r="A10" s="21" t="s">
        <v>22</v>
      </c>
      <c r="B10" s="69"/>
      <c r="C10" s="66">
        <v>85</v>
      </c>
      <c r="D10" s="78">
        <f>B28-D8</f>
        <v>-642</v>
      </c>
      <c r="E10" s="77"/>
      <c r="F10" s="22"/>
      <c r="G10" s="22"/>
      <c r="H10" s="78">
        <f>(H9+H8)-H7</f>
        <v>-786</v>
      </c>
      <c r="I10" s="22"/>
      <c r="J10" s="22"/>
      <c r="K10" s="22"/>
      <c r="L10" s="22"/>
      <c r="M10" s="22">
        <f>(M9+M8)-M7</f>
        <v>-254</v>
      </c>
      <c r="N10" s="150" t="s">
        <v>23</v>
      </c>
      <c r="O10" s="150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0</v>
      </c>
      <c r="C11" s="67">
        <f>C7+C8</f>
        <v>34077</v>
      </c>
      <c r="D11" s="24">
        <f>C10+B10</f>
        <v>85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40" t="s">
        <v>25</v>
      </c>
      <c r="O11" s="140"/>
    </row>
    <row r="12" spans="1:18" ht="15.75" customHeight="1" thickBot="1" x14ac:dyDescent="0.4">
      <c r="A12" s="27" t="s">
        <v>48</v>
      </c>
      <c r="B12" s="145">
        <f>B7+C7</f>
        <v>3288</v>
      </c>
      <c r="C12" s="145"/>
      <c r="D12" s="146">
        <f>B12+B13</f>
        <v>34077</v>
      </c>
      <c r="E12" s="146"/>
      <c r="I12">
        <f>D12-M11-B6</f>
        <v>34077</v>
      </c>
    </row>
    <row r="13" spans="1:18" ht="15.75" customHeight="1" thickBot="1" x14ac:dyDescent="0.4">
      <c r="A13" s="27" t="s">
        <v>49</v>
      </c>
      <c r="B13" s="145">
        <f>B8+C8</f>
        <v>30789</v>
      </c>
      <c r="C13" s="145"/>
      <c r="D13" s="147"/>
      <c r="E13" s="147"/>
    </row>
    <row r="14" spans="1:18" ht="15.75" customHeight="1" thickBot="1" x14ac:dyDescent="0.35">
      <c r="A14" s="29">
        <v>43647</v>
      </c>
      <c r="B14" s="127" t="s">
        <v>26</v>
      </c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9"/>
      <c r="R14" s="30"/>
    </row>
    <row r="15" spans="1:18" ht="15.75" customHeight="1" x14ac:dyDescent="0.3">
      <c r="A15" s="130" t="s">
        <v>27</v>
      </c>
      <c r="B15" s="132" t="s">
        <v>28</v>
      </c>
      <c r="C15" s="133"/>
      <c r="D15" s="132" t="s">
        <v>29</v>
      </c>
      <c r="E15" s="133"/>
      <c r="F15" s="132" t="s">
        <v>30</v>
      </c>
      <c r="G15" s="133"/>
      <c r="H15" s="132" t="s">
        <v>31</v>
      </c>
      <c r="I15" s="133"/>
      <c r="J15" s="132" t="s">
        <v>32</v>
      </c>
      <c r="K15" s="133"/>
      <c r="L15" s="132" t="s">
        <v>33</v>
      </c>
      <c r="M15" s="133"/>
      <c r="N15" s="132" t="s">
        <v>34</v>
      </c>
      <c r="O15" s="133"/>
      <c r="P15" s="132" t="s">
        <v>35</v>
      </c>
      <c r="Q15" s="133"/>
      <c r="R15" s="2" t="s">
        <v>36</v>
      </c>
    </row>
    <row r="16" spans="1:18" ht="15.75" customHeight="1" thickBot="1" x14ac:dyDescent="0.35">
      <c r="A16" s="131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19">
        <f>SUM(B21+D21+F21+H21+J21+L21+N21+P21)+R21</f>
        <v>0</v>
      </c>
      <c r="C22" s="120"/>
      <c r="D22" s="120"/>
      <c r="E22" s="120"/>
      <c r="F22" s="120"/>
      <c r="G22" s="120"/>
      <c r="H22" s="120"/>
      <c r="I22" s="39" t="s">
        <v>43</v>
      </c>
      <c r="J22" s="120">
        <f>C21+E21+G21+I21+K21+M21+O21+Q21</f>
        <v>0</v>
      </c>
      <c r="K22" s="120"/>
      <c r="L22" s="120"/>
      <c r="M22" s="120"/>
      <c r="N22" s="120"/>
      <c r="O22" s="120"/>
      <c r="P22" s="120"/>
      <c r="Q22" s="120"/>
      <c r="R22" s="121"/>
    </row>
    <row r="23" spans="1:20" ht="15.75" customHeight="1" thickBot="1" x14ac:dyDescent="0.35">
      <c r="A23" s="122" t="s">
        <v>6</v>
      </c>
      <c r="B23" s="123"/>
      <c r="C23" s="123"/>
      <c r="D23" s="123"/>
      <c r="E23" s="123"/>
      <c r="F23" s="124"/>
      <c r="G23" s="125" t="s">
        <v>44</v>
      </c>
      <c r="H23" s="126"/>
      <c r="I23" s="126"/>
      <c r="J23" s="126"/>
      <c r="K23" s="126"/>
      <c r="L23" s="126"/>
      <c r="M23" s="126"/>
      <c r="N23" s="126"/>
      <c r="O23" s="119" t="s">
        <v>45</v>
      </c>
      <c r="P23" s="120"/>
      <c r="Q23" s="120"/>
      <c r="R23" s="120"/>
      <c r="S23" s="12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M6" sqref="M6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2756</v>
      </c>
      <c r="D2" s="134" t="s">
        <v>1</v>
      </c>
      <c r="E2" s="134"/>
      <c r="F2" s="134"/>
      <c r="G2" s="134"/>
      <c r="H2" s="134"/>
      <c r="I2" s="134"/>
      <c r="J2" s="134"/>
      <c r="K2" s="134"/>
      <c r="L2" s="134"/>
      <c r="M2" s="135"/>
    </row>
    <row r="3" spans="1:18" ht="20.25" customHeight="1" x14ac:dyDescent="0.35">
      <c r="A3" s="1" t="s">
        <v>2</v>
      </c>
      <c r="B3" s="69">
        <v>45</v>
      </c>
      <c r="C3" s="66">
        <v>12673</v>
      </c>
      <c r="D3" s="132" t="s">
        <v>68</v>
      </c>
      <c r="E3" s="143"/>
      <c r="F3" s="144" t="s">
        <v>69</v>
      </c>
      <c r="G3" s="133"/>
      <c r="H3" s="136" t="s">
        <v>3</v>
      </c>
      <c r="I3" s="137"/>
      <c r="J3" s="2" t="s">
        <v>4</v>
      </c>
      <c r="K3" s="3"/>
      <c r="L3" s="136" t="s">
        <v>66</v>
      </c>
      <c r="M3" s="137"/>
      <c r="O3">
        <f>'13'!C2+'14'!C2+'15'!C2+'16'!C2+'17'!C2+'18'!C2+2240-450</f>
        <v>19779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5039</v>
      </c>
      <c r="E5" s="11">
        <v>26923</v>
      </c>
      <c r="F5" s="12">
        <v>7781</v>
      </c>
      <c r="G5" s="13">
        <v>35872</v>
      </c>
      <c r="H5" s="10">
        <v>347024</v>
      </c>
      <c r="I5" s="13">
        <v>80126</v>
      </c>
      <c r="J5" s="14">
        <v>10660.5</v>
      </c>
      <c r="K5" s="15">
        <v>167229</v>
      </c>
      <c r="L5" s="10">
        <v>1718</v>
      </c>
      <c r="M5" s="16">
        <v>2333065</v>
      </c>
      <c r="N5" s="140" t="s">
        <v>67</v>
      </c>
      <c r="O5" s="140"/>
      <c r="P5" s="72"/>
    </row>
    <row r="6" spans="1:18" ht="15.75" customHeight="1" x14ac:dyDescent="0.35">
      <c r="A6" s="1" t="s">
        <v>14</v>
      </c>
      <c r="B6" s="69"/>
      <c r="C6" s="66"/>
      <c r="D6" s="10">
        <f>'17'!D5</f>
        <v>60277</v>
      </c>
      <c r="E6" s="11">
        <f>'17'!E5</f>
        <v>191331</v>
      </c>
      <c r="F6" s="12">
        <f>'17'!F5</f>
        <v>0</v>
      </c>
      <c r="G6" s="13">
        <f>'17'!G5</f>
        <v>0</v>
      </c>
      <c r="H6" s="10">
        <f>'17'!H5</f>
        <v>346901</v>
      </c>
      <c r="I6" s="13">
        <f>'17'!I5</f>
        <v>80050</v>
      </c>
      <c r="J6" s="14">
        <f>'17'!J5</f>
        <v>10642.9</v>
      </c>
      <c r="K6" s="15">
        <f>'17'!K5</f>
        <v>166944</v>
      </c>
      <c r="L6" s="10">
        <f>'17'!L5</f>
        <v>1715</v>
      </c>
      <c r="M6" s="16">
        <f>'17'!M5</f>
        <v>2331957</v>
      </c>
      <c r="N6" s="141" t="s">
        <v>15</v>
      </c>
      <c r="O6" s="142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2756</v>
      </c>
      <c r="D7" s="4">
        <f t="shared" ref="D7:M7" si="0">D5-D6</f>
        <v>-55238</v>
      </c>
      <c r="E7" s="75">
        <f t="shared" si="0"/>
        <v>-164408</v>
      </c>
      <c r="F7" s="6">
        <f t="shared" si="0"/>
        <v>7781</v>
      </c>
      <c r="G7" s="6">
        <f t="shared" si="0"/>
        <v>35872</v>
      </c>
      <c r="H7" s="6">
        <f t="shared" si="0"/>
        <v>123</v>
      </c>
      <c r="I7" s="6">
        <f t="shared" si="0"/>
        <v>76</v>
      </c>
      <c r="J7" s="6">
        <f t="shared" si="0"/>
        <v>17.600000000000364</v>
      </c>
      <c r="K7" s="6">
        <f t="shared" si="0"/>
        <v>285</v>
      </c>
      <c r="L7" s="6">
        <f t="shared" si="0"/>
        <v>3</v>
      </c>
      <c r="M7" s="7">
        <f t="shared" si="0"/>
        <v>1108</v>
      </c>
      <c r="N7" s="138" t="s">
        <v>17</v>
      </c>
      <c r="O7" s="139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45</v>
      </c>
      <c r="C8" s="66">
        <f>C3-C5</f>
        <v>12673</v>
      </c>
      <c r="D8" s="4">
        <f>D7+E7</f>
        <v>-219646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38" t="s">
        <v>19</v>
      </c>
      <c r="O8" s="139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48" t="s">
        <v>21</v>
      </c>
      <c r="O9" s="149"/>
    </row>
    <row r="10" spans="1:18" ht="15.75" customHeight="1" thickBot="1" x14ac:dyDescent="0.4">
      <c r="A10" s="21" t="s">
        <v>22</v>
      </c>
      <c r="B10" s="69">
        <v>1</v>
      </c>
      <c r="C10" s="66">
        <v>80</v>
      </c>
      <c r="D10" s="78">
        <f>B28-D8</f>
        <v>219646</v>
      </c>
      <c r="E10" s="77"/>
      <c r="F10" s="22"/>
      <c r="G10" s="22"/>
      <c r="H10" s="78">
        <f>(H9+H8)-H7</f>
        <v>-123</v>
      </c>
      <c r="I10" s="22"/>
      <c r="J10" s="22"/>
      <c r="K10" s="22"/>
      <c r="L10" s="22"/>
      <c r="M10" s="22">
        <f>(M9+M8)-M7</f>
        <v>-1108</v>
      </c>
      <c r="N10" s="150" t="s">
        <v>23</v>
      </c>
      <c r="O10" s="150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45</v>
      </c>
      <c r="C11" s="67">
        <f>C7+C8</f>
        <v>15429</v>
      </c>
      <c r="D11" s="24">
        <f>C10+B10</f>
        <v>81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40" t="s">
        <v>25</v>
      </c>
      <c r="O11" s="140"/>
    </row>
    <row r="12" spans="1:18" ht="15.75" customHeight="1" thickBot="1" x14ac:dyDescent="0.4">
      <c r="A12" s="27" t="s">
        <v>48</v>
      </c>
      <c r="B12" s="145">
        <f>B7+C7</f>
        <v>2756</v>
      </c>
      <c r="C12" s="145"/>
      <c r="D12" s="146">
        <f>B12+B13</f>
        <v>15474</v>
      </c>
      <c r="E12" s="146"/>
      <c r="I12">
        <f>D12-M11-B6</f>
        <v>15474</v>
      </c>
    </row>
    <row r="13" spans="1:18" ht="15.75" customHeight="1" thickBot="1" x14ac:dyDescent="0.4">
      <c r="A13" s="27" t="s">
        <v>49</v>
      </c>
      <c r="B13" s="145">
        <f>B8+C8</f>
        <v>12718</v>
      </c>
      <c r="C13" s="145"/>
      <c r="D13" s="147"/>
      <c r="E13" s="147"/>
    </row>
    <row r="14" spans="1:18" ht="15.75" customHeight="1" thickBot="1" x14ac:dyDescent="0.35">
      <c r="A14" s="29">
        <v>43647</v>
      </c>
      <c r="B14" s="127" t="s">
        <v>26</v>
      </c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9"/>
      <c r="R14" s="30"/>
    </row>
    <row r="15" spans="1:18" ht="15.75" customHeight="1" x14ac:dyDescent="0.3">
      <c r="A15" s="130" t="s">
        <v>27</v>
      </c>
      <c r="B15" s="132" t="s">
        <v>28</v>
      </c>
      <c r="C15" s="133"/>
      <c r="D15" s="132" t="s">
        <v>29</v>
      </c>
      <c r="E15" s="133"/>
      <c r="F15" s="132" t="s">
        <v>30</v>
      </c>
      <c r="G15" s="133"/>
      <c r="H15" s="132" t="s">
        <v>31</v>
      </c>
      <c r="I15" s="133"/>
      <c r="J15" s="132" t="s">
        <v>32</v>
      </c>
      <c r="K15" s="133"/>
      <c r="L15" s="132" t="s">
        <v>33</v>
      </c>
      <c r="M15" s="133"/>
      <c r="N15" s="132" t="s">
        <v>34</v>
      </c>
      <c r="O15" s="133"/>
      <c r="P15" s="132" t="s">
        <v>35</v>
      </c>
      <c r="Q15" s="133"/>
      <c r="R15" s="2" t="s">
        <v>36</v>
      </c>
    </row>
    <row r="16" spans="1:18" ht="15.75" customHeight="1" thickBot="1" x14ac:dyDescent="0.35">
      <c r="A16" s="131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19">
        <f>SUM(B21+D21+F21+H21+J21+L21+N21+P21)+R21</f>
        <v>0</v>
      </c>
      <c r="C22" s="120"/>
      <c r="D22" s="120"/>
      <c r="E22" s="120"/>
      <c r="F22" s="120"/>
      <c r="G22" s="120"/>
      <c r="H22" s="120"/>
      <c r="I22" s="39" t="s">
        <v>43</v>
      </c>
      <c r="J22" s="120">
        <f>C21+E21+G21+I21+K21+M21+O21+Q21</f>
        <v>0</v>
      </c>
      <c r="K22" s="120"/>
      <c r="L22" s="120"/>
      <c r="M22" s="120"/>
      <c r="N22" s="120"/>
      <c r="O22" s="120"/>
      <c r="P22" s="120"/>
      <c r="Q22" s="120"/>
      <c r="R22" s="121"/>
    </row>
    <row r="23" spans="1:20" ht="15.75" customHeight="1" thickBot="1" x14ac:dyDescent="0.35">
      <c r="A23" s="122" t="s">
        <v>6</v>
      </c>
      <c r="B23" s="123"/>
      <c r="C23" s="123"/>
      <c r="D23" s="123"/>
      <c r="E23" s="123"/>
      <c r="F23" s="124"/>
      <c r="G23" s="125" t="s">
        <v>44</v>
      </c>
      <c r="H23" s="126"/>
      <c r="I23" s="126"/>
      <c r="J23" s="126"/>
      <c r="K23" s="126"/>
      <c r="L23" s="126"/>
      <c r="M23" s="126"/>
      <c r="N23" s="126"/>
      <c r="O23" s="119" t="s">
        <v>45</v>
      </c>
      <c r="P23" s="120"/>
      <c r="Q23" s="120"/>
      <c r="R23" s="120"/>
      <c r="S23" s="12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N5" sqref="N5:O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901</v>
      </c>
      <c r="D2" s="134" t="s">
        <v>1</v>
      </c>
      <c r="E2" s="134"/>
      <c r="F2" s="134"/>
      <c r="G2" s="134"/>
      <c r="H2" s="134"/>
      <c r="I2" s="134"/>
      <c r="J2" s="134"/>
      <c r="K2" s="134"/>
      <c r="L2" s="134"/>
      <c r="M2" s="135"/>
    </row>
    <row r="3" spans="1:18" ht="20.25" customHeight="1" x14ac:dyDescent="0.35">
      <c r="A3" s="1" t="s">
        <v>2</v>
      </c>
      <c r="B3" s="69">
        <v>10474</v>
      </c>
      <c r="C3" s="66"/>
      <c r="D3" s="132" t="s">
        <v>68</v>
      </c>
      <c r="E3" s="143"/>
      <c r="F3" s="144" t="s">
        <v>69</v>
      </c>
      <c r="G3" s="133"/>
      <c r="H3" s="136" t="s">
        <v>3</v>
      </c>
      <c r="I3" s="137"/>
      <c r="J3" s="2" t="s">
        <v>4</v>
      </c>
      <c r="K3" s="3"/>
      <c r="L3" s="136" t="s">
        <v>66</v>
      </c>
      <c r="M3" s="137"/>
      <c r="O3">
        <f>'13'!C2+'14'!C2+'15'!C2+'16'!C2+'17'!C2+'18'!C2+2240-450</f>
        <v>19779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5180</v>
      </c>
      <c r="E5" s="11">
        <v>27836</v>
      </c>
      <c r="F5" s="12">
        <v>7786</v>
      </c>
      <c r="G5" s="13">
        <v>35914</v>
      </c>
      <c r="H5" s="10">
        <v>347037</v>
      </c>
      <c r="I5" s="13">
        <v>80139</v>
      </c>
      <c r="J5" s="14">
        <v>10667.3</v>
      </c>
      <c r="K5" s="15">
        <v>167333</v>
      </c>
      <c r="L5" s="10">
        <v>1718</v>
      </c>
      <c r="M5" s="16">
        <v>2333065</v>
      </c>
      <c r="N5" s="140">
        <v>8</v>
      </c>
      <c r="O5" s="140"/>
      <c r="P5" s="72"/>
    </row>
    <row r="6" spans="1:18" ht="15.75" customHeight="1" x14ac:dyDescent="0.35">
      <c r="A6" s="1" t="s">
        <v>14</v>
      </c>
      <c r="B6" s="69"/>
      <c r="C6" s="66"/>
      <c r="D6" s="10">
        <f>'18'!D5</f>
        <v>5039</v>
      </c>
      <c r="E6" s="11">
        <f>'18'!E5</f>
        <v>26923</v>
      </c>
      <c r="F6" s="12">
        <f>'18'!F5</f>
        <v>7781</v>
      </c>
      <c r="G6" s="13">
        <f>'18'!G5</f>
        <v>35872</v>
      </c>
      <c r="H6" s="10">
        <f>'18'!H5</f>
        <v>347024</v>
      </c>
      <c r="I6" s="13">
        <f>'18'!I5</f>
        <v>80126</v>
      </c>
      <c r="J6" s="14">
        <f>'18'!J5</f>
        <v>10660.5</v>
      </c>
      <c r="K6" s="15">
        <f>'18'!K5</f>
        <v>167229</v>
      </c>
      <c r="L6" s="10">
        <f>'18'!L5</f>
        <v>1718</v>
      </c>
      <c r="M6" s="16">
        <f>'18'!M5</f>
        <v>2333065</v>
      </c>
      <c r="N6" s="141" t="s">
        <v>15</v>
      </c>
      <c r="O6" s="142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901</v>
      </c>
      <c r="D7" s="4">
        <f t="shared" ref="D7:M7" si="0">D5-D6</f>
        <v>141</v>
      </c>
      <c r="E7" s="75">
        <f t="shared" si="0"/>
        <v>913</v>
      </c>
      <c r="F7" s="6">
        <f t="shared" si="0"/>
        <v>5</v>
      </c>
      <c r="G7" s="6">
        <f t="shared" si="0"/>
        <v>42</v>
      </c>
      <c r="H7" s="6">
        <f t="shared" si="0"/>
        <v>13</v>
      </c>
      <c r="I7" s="6">
        <f t="shared" si="0"/>
        <v>13</v>
      </c>
      <c r="J7" s="6">
        <f t="shared" si="0"/>
        <v>6.7999999999992724</v>
      </c>
      <c r="K7" s="6">
        <f t="shared" si="0"/>
        <v>104</v>
      </c>
      <c r="L7" s="6">
        <f t="shared" si="0"/>
        <v>0</v>
      </c>
      <c r="M7" s="7">
        <f t="shared" si="0"/>
        <v>0</v>
      </c>
      <c r="N7" s="138" t="s">
        <v>17</v>
      </c>
      <c r="O7" s="139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10474</v>
      </c>
      <c r="C8" s="66">
        <f>C3-C5</f>
        <v>0</v>
      </c>
      <c r="D8" s="4">
        <f>D7+E7</f>
        <v>1054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38" t="s">
        <v>19</v>
      </c>
      <c r="O8" s="139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48" t="s">
        <v>21</v>
      </c>
      <c r="O9" s="149"/>
    </row>
    <row r="10" spans="1:18" ht="15.75" customHeight="1" thickBot="1" x14ac:dyDescent="0.4">
      <c r="A10" s="21" t="s">
        <v>22</v>
      </c>
      <c r="B10" s="69">
        <v>37</v>
      </c>
      <c r="C10" s="66">
        <v>10</v>
      </c>
      <c r="D10" s="78">
        <f>B28-D8</f>
        <v>-1054</v>
      </c>
      <c r="E10" s="77"/>
      <c r="F10" s="22"/>
      <c r="G10" s="22"/>
      <c r="H10" s="78">
        <f>(H9+H8)-H7</f>
        <v>-13</v>
      </c>
      <c r="I10" s="22"/>
      <c r="J10" s="22"/>
      <c r="K10" s="22"/>
      <c r="L10" s="22"/>
      <c r="M10" s="22">
        <f>(M9+M8)-M7</f>
        <v>0</v>
      </c>
      <c r="N10" s="150" t="s">
        <v>23</v>
      </c>
      <c r="O10" s="150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10474</v>
      </c>
      <c r="C11" s="67">
        <f>C7+C8</f>
        <v>901</v>
      </c>
      <c r="D11" s="24">
        <f>C10+B10</f>
        <v>47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40" t="s">
        <v>25</v>
      </c>
      <c r="O11" s="140"/>
    </row>
    <row r="12" spans="1:18" ht="15.75" customHeight="1" thickBot="1" x14ac:dyDescent="0.4">
      <c r="A12" s="27" t="s">
        <v>48</v>
      </c>
      <c r="B12" s="145">
        <f>B7+C7</f>
        <v>901</v>
      </c>
      <c r="C12" s="145"/>
      <c r="D12" s="146">
        <f>B12+B13</f>
        <v>11375</v>
      </c>
      <c r="E12" s="146"/>
      <c r="I12">
        <f>D12-M11-B6</f>
        <v>11375</v>
      </c>
    </row>
    <row r="13" spans="1:18" ht="15.75" customHeight="1" thickBot="1" x14ac:dyDescent="0.4">
      <c r="A13" s="27" t="s">
        <v>49</v>
      </c>
      <c r="B13" s="145">
        <f>B8+C8</f>
        <v>10474</v>
      </c>
      <c r="C13" s="145"/>
      <c r="D13" s="147"/>
      <c r="E13" s="147"/>
    </row>
    <row r="14" spans="1:18" ht="15.75" customHeight="1" thickBot="1" x14ac:dyDescent="0.35">
      <c r="A14" s="29">
        <v>43647</v>
      </c>
      <c r="B14" s="127" t="s">
        <v>26</v>
      </c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9"/>
      <c r="R14" s="30"/>
    </row>
    <row r="15" spans="1:18" ht="15.75" customHeight="1" x14ac:dyDescent="0.3">
      <c r="A15" s="130" t="s">
        <v>27</v>
      </c>
      <c r="B15" s="132" t="s">
        <v>28</v>
      </c>
      <c r="C15" s="133"/>
      <c r="D15" s="132" t="s">
        <v>29</v>
      </c>
      <c r="E15" s="133"/>
      <c r="F15" s="132" t="s">
        <v>30</v>
      </c>
      <c r="G15" s="133"/>
      <c r="H15" s="132" t="s">
        <v>31</v>
      </c>
      <c r="I15" s="133"/>
      <c r="J15" s="132" t="s">
        <v>32</v>
      </c>
      <c r="K15" s="133"/>
      <c r="L15" s="132" t="s">
        <v>33</v>
      </c>
      <c r="M15" s="133"/>
      <c r="N15" s="132" t="s">
        <v>34</v>
      </c>
      <c r="O15" s="133"/>
      <c r="P15" s="132" t="s">
        <v>35</v>
      </c>
      <c r="Q15" s="133"/>
      <c r="R15" s="2" t="s">
        <v>36</v>
      </c>
    </row>
    <row r="16" spans="1:18" ht="15.75" customHeight="1" thickBot="1" x14ac:dyDescent="0.35">
      <c r="A16" s="131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19">
        <f>SUM(B21+D21+F21+H21+J21+L21+N21+P21)+R21</f>
        <v>0</v>
      </c>
      <c r="C22" s="120"/>
      <c r="D22" s="120"/>
      <c r="E22" s="120"/>
      <c r="F22" s="120"/>
      <c r="G22" s="120"/>
      <c r="H22" s="120"/>
      <c r="I22" s="39" t="s">
        <v>43</v>
      </c>
      <c r="J22" s="120">
        <f>C21+E21+G21+I21+K21+M21+O21+Q21</f>
        <v>0</v>
      </c>
      <c r="K22" s="120"/>
      <c r="L22" s="120"/>
      <c r="M22" s="120"/>
      <c r="N22" s="120"/>
      <c r="O22" s="120"/>
      <c r="P22" s="120"/>
      <c r="Q22" s="120"/>
      <c r="R22" s="121"/>
    </row>
    <row r="23" spans="1:20" ht="15.75" customHeight="1" thickBot="1" x14ac:dyDescent="0.35">
      <c r="A23" s="122" t="s">
        <v>6</v>
      </c>
      <c r="B23" s="123"/>
      <c r="C23" s="123"/>
      <c r="D23" s="123"/>
      <c r="E23" s="123"/>
      <c r="F23" s="124"/>
      <c r="G23" s="125" t="s">
        <v>44</v>
      </c>
      <c r="H23" s="126"/>
      <c r="I23" s="126"/>
      <c r="J23" s="126"/>
      <c r="K23" s="126"/>
      <c r="L23" s="126"/>
      <c r="M23" s="126"/>
      <c r="N23" s="126"/>
      <c r="O23" s="119" t="s">
        <v>45</v>
      </c>
      <c r="P23" s="120"/>
      <c r="Q23" s="120"/>
      <c r="R23" s="120"/>
      <c r="S23" s="12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F5" sqref="F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3292</v>
      </c>
      <c r="D2" s="134" t="s">
        <v>1</v>
      </c>
      <c r="E2" s="134"/>
      <c r="F2" s="134"/>
      <c r="G2" s="134"/>
      <c r="H2" s="134"/>
      <c r="I2" s="134"/>
      <c r="J2" s="134"/>
      <c r="K2" s="134"/>
      <c r="L2" s="134"/>
      <c r="M2" s="135"/>
    </row>
    <row r="3" spans="1:18" ht="20.25" customHeight="1" x14ac:dyDescent="0.35">
      <c r="A3" s="1" t="s">
        <v>2</v>
      </c>
      <c r="B3" s="69">
        <v>7220</v>
      </c>
      <c r="C3" s="66"/>
      <c r="D3" s="132" t="s">
        <v>68</v>
      </c>
      <c r="E3" s="143"/>
      <c r="F3" s="144" t="s">
        <v>69</v>
      </c>
      <c r="G3" s="133"/>
      <c r="H3" s="136" t="s">
        <v>3</v>
      </c>
      <c r="I3" s="137"/>
      <c r="J3" s="2" t="s">
        <v>4</v>
      </c>
      <c r="K3" s="3"/>
      <c r="L3" s="136" t="s">
        <v>66</v>
      </c>
      <c r="M3" s="137"/>
      <c r="O3">
        <f>'13'!C2+'14'!C2+'15'!C2+'16'!C2+'17'!C2+'18'!C2+2240-450</f>
        <v>19779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7788</v>
      </c>
      <c r="E5" s="11">
        <v>35956</v>
      </c>
      <c r="F5" s="12"/>
      <c r="G5" s="13"/>
      <c r="H5" s="10"/>
      <c r="I5" s="13"/>
      <c r="J5" s="14"/>
      <c r="K5" s="15"/>
      <c r="L5" s="10"/>
      <c r="M5" s="16"/>
      <c r="N5" s="140">
        <v>8</v>
      </c>
      <c r="O5" s="140"/>
      <c r="P5" s="72"/>
    </row>
    <row r="6" spans="1:18" ht="15.75" customHeight="1" x14ac:dyDescent="0.35">
      <c r="A6" s="1" t="s">
        <v>14</v>
      </c>
      <c r="B6" s="69"/>
      <c r="C6" s="66"/>
      <c r="D6" s="10">
        <f>'19'!D5</f>
        <v>5180</v>
      </c>
      <c r="E6" s="11">
        <f>'19'!E5</f>
        <v>27836</v>
      </c>
      <c r="F6" s="12">
        <f>'19'!F5</f>
        <v>7786</v>
      </c>
      <c r="G6" s="13">
        <f>'19'!G5</f>
        <v>35914</v>
      </c>
      <c r="H6" s="10">
        <f>'19'!H5</f>
        <v>347037</v>
      </c>
      <c r="I6" s="13">
        <f>'19'!I5</f>
        <v>80139</v>
      </c>
      <c r="J6" s="14">
        <f>'19'!J5</f>
        <v>10667.3</v>
      </c>
      <c r="K6" s="15">
        <f>'19'!K5</f>
        <v>167333</v>
      </c>
      <c r="L6" s="10">
        <f>'19'!L5</f>
        <v>1718</v>
      </c>
      <c r="M6" s="16">
        <f>'19'!M5</f>
        <v>2333065</v>
      </c>
      <c r="N6" s="141" t="s">
        <v>15</v>
      </c>
      <c r="O6" s="142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3292</v>
      </c>
      <c r="D7" s="4">
        <f t="shared" ref="D7:M7" si="0">D5-D6</f>
        <v>2608</v>
      </c>
      <c r="E7" s="75">
        <f t="shared" si="0"/>
        <v>8120</v>
      </c>
      <c r="F7" s="6">
        <f t="shared" si="0"/>
        <v>-7786</v>
      </c>
      <c r="G7" s="6">
        <f t="shared" si="0"/>
        <v>-35914</v>
      </c>
      <c r="H7" s="6">
        <f t="shared" si="0"/>
        <v>-347037</v>
      </c>
      <c r="I7" s="6">
        <f t="shared" si="0"/>
        <v>-80139</v>
      </c>
      <c r="J7" s="6">
        <f t="shared" si="0"/>
        <v>-10667.3</v>
      </c>
      <c r="K7" s="6">
        <f t="shared" si="0"/>
        <v>-167333</v>
      </c>
      <c r="L7" s="6">
        <f t="shared" si="0"/>
        <v>-1718</v>
      </c>
      <c r="M7" s="7">
        <f t="shared" si="0"/>
        <v>-2333065</v>
      </c>
      <c r="N7" s="138" t="s">
        <v>17</v>
      </c>
      <c r="O7" s="139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7220</v>
      </c>
      <c r="C8" s="66">
        <f>C3-C5</f>
        <v>0</v>
      </c>
      <c r="D8" s="4">
        <f>D7+E7</f>
        <v>10728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38" t="s">
        <v>19</v>
      </c>
      <c r="O8" s="139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48" t="s">
        <v>21</v>
      </c>
      <c r="O9" s="149"/>
    </row>
    <row r="10" spans="1:18" ht="15.75" customHeight="1" thickBot="1" x14ac:dyDescent="0.4">
      <c r="A10" s="21" t="s">
        <v>22</v>
      </c>
      <c r="B10" s="69">
        <v>49</v>
      </c>
      <c r="C10" s="66">
        <v>12</v>
      </c>
      <c r="D10" s="78">
        <f>B28-D8</f>
        <v>-10728</v>
      </c>
      <c r="E10" s="77"/>
      <c r="F10" s="22"/>
      <c r="G10" s="22"/>
      <c r="H10" s="78">
        <f>(H9+H8)-H7</f>
        <v>347037</v>
      </c>
      <c r="I10" s="22"/>
      <c r="J10" s="22"/>
      <c r="K10" s="22"/>
      <c r="L10" s="22"/>
      <c r="M10" s="22">
        <f>(M9+M8)-M7</f>
        <v>2333065</v>
      </c>
      <c r="N10" s="150" t="s">
        <v>23</v>
      </c>
      <c r="O10" s="150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7220</v>
      </c>
      <c r="C11" s="67">
        <f>C7+C8</f>
        <v>3292</v>
      </c>
      <c r="D11" s="24">
        <f>C10+B10</f>
        <v>61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40" t="s">
        <v>25</v>
      </c>
      <c r="O11" s="140"/>
    </row>
    <row r="12" spans="1:18" ht="15.75" customHeight="1" thickBot="1" x14ac:dyDescent="0.4">
      <c r="A12" s="27" t="s">
        <v>48</v>
      </c>
      <c r="B12" s="145">
        <f>B7+C7</f>
        <v>3292</v>
      </c>
      <c r="C12" s="145"/>
      <c r="D12" s="146">
        <f>B12+B13</f>
        <v>10512</v>
      </c>
      <c r="E12" s="146"/>
      <c r="I12">
        <f>D12-M11-B6</f>
        <v>10512</v>
      </c>
    </row>
    <row r="13" spans="1:18" ht="15.75" customHeight="1" thickBot="1" x14ac:dyDescent="0.4">
      <c r="A13" s="27" t="s">
        <v>49</v>
      </c>
      <c r="B13" s="145">
        <f>B8+C8</f>
        <v>7220</v>
      </c>
      <c r="C13" s="145"/>
      <c r="D13" s="147"/>
      <c r="E13" s="147"/>
    </row>
    <row r="14" spans="1:18" ht="15.75" customHeight="1" thickBot="1" x14ac:dyDescent="0.35">
      <c r="A14" s="29">
        <v>43647</v>
      </c>
      <c r="B14" s="127" t="s">
        <v>26</v>
      </c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9"/>
      <c r="R14" s="30"/>
    </row>
    <row r="15" spans="1:18" ht="15.75" customHeight="1" x14ac:dyDescent="0.3">
      <c r="A15" s="130" t="s">
        <v>27</v>
      </c>
      <c r="B15" s="132" t="s">
        <v>28</v>
      </c>
      <c r="C15" s="133"/>
      <c r="D15" s="132" t="s">
        <v>29</v>
      </c>
      <c r="E15" s="133"/>
      <c r="F15" s="132" t="s">
        <v>30</v>
      </c>
      <c r="G15" s="133"/>
      <c r="H15" s="132" t="s">
        <v>31</v>
      </c>
      <c r="I15" s="133"/>
      <c r="J15" s="132" t="s">
        <v>32</v>
      </c>
      <c r="K15" s="133"/>
      <c r="L15" s="132" t="s">
        <v>33</v>
      </c>
      <c r="M15" s="133"/>
      <c r="N15" s="132" t="s">
        <v>34</v>
      </c>
      <c r="O15" s="133"/>
      <c r="P15" s="132" t="s">
        <v>35</v>
      </c>
      <c r="Q15" s="133"/>
      <c r="R15" s="2" t="s">
        <v>36</v>
      </c>
    </row>
    <row r="16" spans="1:18" ht="15.75" customHeight="1" thickBot="1" x14ac:dyDescent="0.35">
      <c r="A16" s="131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19">
        <f>SUM(B21+D21+F21+H21+J21+L21+N21+P21)+R21</f>
        <v>0</v>
      </c>
      <c r="C22" s="120"/>
      <c r="D22" s="120"/>
      <c r="E22" s="120"/>
      <c r="F22" s="120"/>
      <c r="G22" s="120"/>
      <c r="H22" s="120"/>
      <c r="I22" s="39" t="s">
        <v>43</v>
      </c>
      <c r="J22" s="120">
        <f>C21+E21+G21+I21+K21+M21+O21+Q21</f>
        <v>0</v>
      </c>
      <c r="K22" s="120"/>
      <c r="L22" s="120"/>
      <c r="M22" s="120"/>
      <c r="N22" s="120"/>
      <c r="O22" s="120"/>
      <c r="P22" s="120"/>
      <c r="Q22" s="120"/>
      <c r="R22" s="121"/>
    </row>
    <row r="23" spans="1:20" ht="15.75" customHeight="1" thickBot="1" x14ac:dyDescent="0.35">
      <c r="A23" s="122" t="s">
        <v>6</v>
      </c>
      <c r="B23" s="123"/>
      <c r="C23" s="123"/>
      <c r="D23" s="123"/>
      <c r="E23" s="123"/>
      <c r="F23" s="124"/>
      <c r="G23" s="125" t="s">
        <v>44</v>
      </c>
      <c r="H23" s="126"/>
      <c r="I23" s="126"/>
      <c r="J23" s="126"/>
      <c r="K23" s="126"/>
      <c r="L23" s="126"/>
      <c r="M23" s="126"/>
      <c r="N23" s="126"/>
      <c r="O23" s="119" t="s">
        <v>45</v>
      </c>
      <c r="P23" s="120"/>
      <c r="Q23" s="120"/>
      <c r="R23" s="120"/>
      <c r="S23" s="12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N5" sqref="N5:O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1590</v>
      </c>
      <c r="D2" s="134" t="s">
        <v>1</v>
      </c>
      <c r="E2" s="134"/>
      <c r="F2" s="134"/>
      <c r="G2" s="134"/>
      <c r="H2" s="134"/>
      <c r="I2" s="134"/>
      <c r="J2" s="134"/>
      <c r="K2" s="134"/>
      <c r="L2" s="134"/>
      <c r="M2" s="135"/>
    </row>
    <row r="3" spans="1:18" ht="20.25" customHeight="1" x14ac:dyDescent="0.35">
      <c r="A3" s="1" t="s">
        <v>2</v>
      </c>
      <c r="B3" s="69"/>
      <c r="C3" s="66">
        <v>14980</v>
      </c>
      <c r="D3" s="132" t="s">
        <v>68</v>
      </c>
      <c r="E3" s="143"/>
      <c r="F3" s="144" t="s">
        <v>69</v>
      </c>
      <c r="G3" s="133"/>
      <c r="H3" s="136" t="s">
        <v>3</v>
      </c>
      <c r="I3" s="137"/>
      <c r="J3" s="2" t="s">
        <v>4</v>
      </c>
      <c r="K3" s="3"/>
      <c r="L3" s="136" t="s">
        <v>66</v>
      </c>
      <c r="M3" s="137"/>
      <c r="O3">
        <f>'13'!C2+'14'!C2+'15'!C2+'16'!C2+'17'!C2+'18'!C2+2240-450</f>
        <v>19779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5466</v>
      </c>
      <c r="E5" s="11">
        <v>28651</v>
      </c>
      <c r="F5" s="12">
        <v>7937</v>
      </c>
      <c r="G5" s="13">
        <v>36405</v>
      </c>
      <c r="H5" s="10">
        <v>347169</v>
      </c>
      <c r="I5" s="13">
        <v>80209</v>
      </c>
      <c r="J5" s="14">
        <v>10673.9</v>
      </c>
      <c r="K5" s="15">
        <v>167435</v>
      </c>
      <c r="L5" s="10">
        <v>1722</v>
      </c>
      <c r="M5" s="16">
        <v>2337670</v>
      </c>
      <c r="N5" s="140">
        <v>8</v>
      </c>
      <c r="O5" s="140"/>
      <c r="P5" s="72"/>
    </row>
    <row r="6" spans="1:18" ht="15.75" customHeight="1" x14ac:dyDescent="0.35">
      <c r="A6" s="1" t="s">
        <v>14</v>
      </c>
      <c r="B6" s="69"/>
      <c r="C6" s="66"/>
      <c r="D6" s="10">
        <f>'20'!D5</f>
        <v>7788</v>
      </c>
      <c r="E6" s="11">
        <f>'20'!E5</f>
        <v>35956</v>
      </c>
      <c r="F6" s="12">
        <f>'20'!F5</f>
        <v>0</v>
      </c>
      <c r="G6" s="13">
        <f>'19'!G5</f>
        <v>35914</v>
      </c>
      <c r="H6" s="10">
        <f>'20'!H5</f>
        <v>0</v>
      </c>
      <c r="I6" s="13">
        <f>'20'!I5</f>
        <v>0</v>
      </c>
      <c r="J6" s="14">
        <f>'20'!J5</f>
        <v>0</v>
      </c>
      <c r="K6" s="15">
        <f>'20'!K5</f>
        <v>0</v>
      </c>
      <c r="L6" s="10">
        <f>'20'!L5</f>
        <v>0</v>
      </c>
      <c r="M6" s="16">
        <f>'20'!M5</f>
        <v>0</v>
      </c>
      <c r="N6" s="141" t="s">
        <v>15</v>
      </c>
      <c r="O6" s="142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1590</v>
      </c>
      <c r="D7" s="4">
        <f t="shared" ref="D7:M7" si="0">D5-D6</f>
        <v>-2322</v>
      </c>
      <c r="E7" s="75">
        <f t="shared" si="0"/>
        <v>-7305</v>
      </c>
      <c r="F7" s="6">
        <f t="shared" si="0"/>
        <v>7937</v>
      </c>
      <c r="G7" s="6">
        <f t="shared" si="0"/>
        <v>491</v>
      </c>
      <c r="H7" s="6">
        <f t="shared" si="0"/>
        <v>347169</v>
      </c>
      <c r="I7" s="6">
        <f t="shared" si="0"/>
        <v>80209</v>
      </c>
      <c r="J7" s="6">
        <f t="shared" si="0"/>
        <v>10673.9</v>
      </c>
      <c r="K7" s="6">
        <f t="shared" si="0"/>
        <v>167435</v>
      </c>
      <c r="L7" s="6">
        <f t="shared" si="0"/>
        <v>1722</v>
      </c>
      <c r="M7" s="7">
        <f t="shared" si="0"/>
        <v>2337670</v>
      </c>
      <c r="N7" s="138" t="s">
        <v>17</v>
      </c>
      <c r="O7" s="139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0</v>
      </c>
      <c r="C8" s="66">
        <f>C3-C5</f>
        <v>14980</v>
      </c>
      <c r="D8" s="4">
        <f>D7+E7</f>
        <v>-9627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38" t="s">
        <v>19</v>
      </c>
      <c r="O8" s="139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48" t="s">
        <v>21</v>
      </c>
      <c r="O9" s="149"/>
    </row>
    <row r="10" spans="1:18" ht="15.75" customHeight="1" thickBot="1" x14ac:dyDescent="0.4">
      <c r="A10" s="21" t="s">
        <v>22</v>
      </c>
      <c r="B10" s="69"/>
      <c r="C10" s="66">
        <v>81</v>
      </c>
      <c r="D10" s="78">
        <f>B28-D8</f>
        <v>9627</v>
      </c>
      <c r="E10" s="77"/>
      <c r="F10" s="22"/>
      <c r="G10" s="22"/>
      <c r="H10" s="78">
        <f>(H9+H8)-H7</f>
        <v>-347169</v>
      </c>
      <c r="I10" s="22"/>
      <c r="J10" s="22"/>
      <c r="K10" s="22"/>
      <c r="L10" s="22"/>
      <c r="M10" s="22">
        <f>(M9+M8)-M7</f>
        <v>-2337670</v>
      </c>
      <c r="N10" s="150" t="s">
        <v>23</v>
      </c>
      <c r="O10" s="150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0</v>
      </c>
      <c r="C11" s="67">
        <f>C7+C8</f>
        <v>16570</v>
      </c>
      <c r="D11" s="24">
        <f>C10+B10</f>
        <v>81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40" t="s">
        <v>25</v>
      </c>
      <c r="O11" s="140"/>
    </row>
    <row r="12" spans="1:18" ht="15.75" customHeight="1" thickBot="1" x14ac:dyDescent="0.4">
      <c r="A12" s="27" t="s">
        <v>48</v>
      </c>
      <c r="B12" s="145">
        <f>B7+C7</f>
        <v>1590</v>
      </c>
      <c r="C12" s="145"/>
      <c r="D12" s="146">
        <f>B12+B13</f>
        <v>16570</v>
      </c>
      <c r="E12" s="146"/>
      <c r="I12">
        <f>D12-M11-B6</f>
        <v>16570</v>
      </c>
    </row>
    <row r="13" spans="1:18" ht="15.75" customHeight="1" thickBot="1" x14ac:dyDescent="0.4">
      <c r="A13" s="27" t="s">
        <v>49</v>
      </c>
      <c r="B13" s="145">
        <f>B8+C8</f>
        <v>14980</v>
      </c>
      <c r="C13" s="145"/>
      <c r="D13" s="147"/>
      <c r="E13" s="147"/>
    </row>
    <row r="14" spans="1:18" ht="15.75" customHeight="1" thickBot="1" x14ac:dyDescent="0.35">
      <c r="A14" s="29">
        <v>43647</v>
      </c>
      <c r="B14" s="127" t="s">
        <v>26</v>
      </c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9"/>
      <c r="R14" s="30"/>
    </row>
    <row r="15" spans="1:18" ht="15.75" customHeight="1" x14ac:dyDescent="0.3">
      <c r="A15" s="130" t="s">
        <v>27</v>
      </c>
      <c r="B15" s="132" t="s">
        <v>28</v>
      </c>
      <c r="C15" s="133"/>
      <c r="D15" s="132" t="s">
        <v>29</v>
      </c>
      <c r="E15" s="133"/>
      <c r="F15" s="132" t="s">
        <v>30</v>
      </c>
      <c r="G15" s="133"/>
      <c r="H15" s="132" t="s">
        <v>31</v>
      </c>
      <c r="I15" s="133"/>
      <c r="J15" s="132" t="s">
        <v>32</v>
      </c>
      <c r="K15" s="133"/>
      <c r="L15" s="132" t="s">
        <v>33</v>
      </c>
      <c r="M15" s="133"/>
      <c r="N15" s="132" t="s">
        <v>34</v>
      </c>
      <c r="O15" s="133"/>
      <c r="P15" s="132" t="s">
        <v>35</v>
      </c>
      <c r="Q15" s="133"/>
      <c r="R15" s="2" t="s">
        <v>36</v>
      </c>
    </row>
    <row r="16" spans="1:18" ht="15.75" customHeight="1" thickBot="1" x14ac:dyDescent="0.35">
      <c r="A16" s="131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19">
        <f>SUM(B21+D21+F21+H21+J21+L21+N21+P21)+R21</f>
        <v>0</v>
      </c>
      <c r="C22" s="120"/>
      <c r="D22" s="120"/>
      <c r="E22" s="120"/>
      <c r="F22" s="120"/>
      <c r="G22" s="120"/>
      <c r="H22" s="120"/>
      <c r="I22" s="39" t="s">
        <v>43</v>
      </c>
      <c r="J22" s="120">
        <f>C21+E21+G21+I21+K21+M21+O21+Q21</f>
        <v>0</v>
      </c>
      <c r="K22" s="120"/>
      <c r="L22" s="120"/>
      <c r="M22" s="120"/>
      <c r="N22" s="120"/>
      <c r="O22" s="120"/>
      <c r="P22" s="120"/>
      <c r="Q22" s="120"/>
      <c r="R22" s="121"/>
    </row>
    <row r="23" spans="1:20" ht="15.75" customHeight="1" thickBot="1" x14ac:dyDescent="0.35">
      <c r="A23" s="122" t="s">
        <v>6</v>
      </c>
      <c r="B23" s="123"/>
      <c r="C23" s="123"/>
      <c r="D23" s="123"/>
      <c r="E23" s="123"/>
      <c r="F23" s="124"/>
      <c r="G23" s="125" t="s">
        <v>44</v>
      </c>
      <c r="H23" s="126"/>
      <c r="I23" s="126"/>
      <c r="J23" s="126"/>
      <c r="K23" s="126"/>
      <c r="L23" s="126"/>
      <c r="M23" s="126"/>
      <c r="N23" s="126"/>
      <c r="O23" s="119" t="s">
        <v>45</v>
      </c>
      <c r="P23" s="120"/>
      <c r="Q23" s="120"/>
      <c r="R23" s="120"/>
      <c r="S23" s="12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M6" sqref="M6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650</v>
      </c>
      <c r="D2" s="134" t="s">
        <v>1</v>
      </c>
      <c r="E2" s="134"/>
      <c r="F2" s="134"/>
      <c r="G2" s="134"/>
      <c r="H2" s="134"/>
      <c r="I2" s="134"/>
      <c r="J2" s="134"/>
      <c r="K2" s="134"/>
      <c r="L2" s="134"/>
      <c r="M2" s="135"/>
    </row>
    <row r="3" spans="1:18" ht="20.25" customHeight="1" x14ac:dyDescent="0.35">
      <c r="A3" s="1" t="s">
        <v>2</v>
      </c>
      <c r="B3" s="69"/>
      <c r="C3" s="66">
        <v>9600</v>
      </c>
      <c r="D3" s="132" t="s">
        <v>68</v>
      </c>
      <c r="E3" s="143"/>
      <c r="F3" s="144" t="s">
        <v>69</v>
      </c>
      <c r="G3" s="133"/>
      <c r="H3" s="136" t="s">
        <v>3</v>
      </c>
      <c r="I3" s="137"/>
      <c r="J3" s="2" t="s">
        <v>4</v>
      </c>
      <c r="K3" s="3"/>
      <c r="L3" s="136" t="s">
        <v>66</v>
      </c>
      <c r="M3" s="137"/>
      <c r="O3">
        <f>'13'!C2+'14'!C2+'15'!C2+'16'!C2+'17'!C2+'18'!C2+2240-450</f>
        <v>19779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29107</v>
      </c>
      <c r="E5" s="11">
        <v>132155</v>
      </c>
      <c r="F5" s="12">
        <v>8065</v>
      </c>
      <c r="G5" s="13">
        <v>36633</v>
      </c>
      <c r="H5" s="10">
        <v>347189</v>
      </c>
      <c r="I5" s="13">
        <v>80247</v>
      </c>
      <c r="J5" s="14">
        <v>10675.6</v>
      </c>
      <c r="K5" s="15">
        <v>167462</v>
      </c>
      <c r="L5" s="10">
        <v>1722</v>
      </c>
      <c r="M5" s="16">
        <v>2337670</v>
      </c>
      <c r="N5" s="140">
        <v>8</v>
      </c>
      <c r="O5" s="140"/>
      <c r="P5" s="72"/>
    </row>
    <row r="6" spans="1:18" ht="15.75" customHeight="1" x14ac:dyDescent="0.35">
      <c r="A6" s="1" t="s">
        <v>14</v>
      </c>
      <c r="B6" s="69"/>
      <c r="C6" s="66"/>
      <c r="D6" s="10">
        <f>'21'!D5</f>
        <v>5466</v>
      </c>
      <c r="E6" s="11">
        <f>'21'!E5</f>
        <v>28651</v>
      </c>
      <c r="F6" s="12">
        <f>'21'!F5</f>
        <v>7937</v>
      </c>
      <c r="G6" s="13">
        <f>'21'!G5</f>
        <v>36405</v>
      </c>
      <c r="H6" s="10">
        <f>'21'!H5</f>
        <v>347169</v>
      </c>
      <c r="I6" s="13">
        <f>'21'!I5</f>
        <v>80209</v>
      </c>
      <c r="J6" s="14">
        <f>'21'!J5</f>
        <v>10673.9</v>
      </c>
      <c r="K6" s="15">
        <f>'21'!K5</f>
        <v>167435</v>
      </c>
      <c r="L6" s="10">
        <f>'21'!L5</f>
        <v>1722</v>
      </c>
      <c r="M6" s="16">
        <f>'21'!M5</f>
        <v>2337670</v>
      </c>
      <c r="N6" s="141" t="s">
        <v>15</v>
      </c>
      <c r="O6" s="142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650</v>
      </c>
      <c r="D7" s="4">
        <f t="shared" ref="D7:M7" si="0">D5-D6</f>
        <v>23641</v>
      </c>
      <c r="E7" s="75">
        <f t="shared" si="0"/>
        <v>103504</v>
      </c>
      <c r="F7" s="6">
        <f t="shared" si="0"/>
        <v>128</v>
      </c>
      <c r="G7" s="6">
        <f t="shared" si="0"/>
        <v>228</v>
      </c>
      <c r="H7" s="6">
        <f t="shared" si="0"/>
        <v>20</v>
      </c>
      <c r="I7" s="6">
        <f t="shared" si="0"/>
        <v>38</v>
      </c>
      <c r="J7" s="6">
        <f t="shared" si="0"/>
        <v>1.7000000000007276</v>
      </c>
      <c r="K7" s="6">
        <f t="shared" si="0"/>
        <v>27</v>
      </c>
      <c r="L7" s="6">
        <f t="shared" si="0"/>
        <v>0</v>
      </c>
      <c r="M7" s="7">
        <f t="shared" si="0"/>
        <v>0</v>
      </c>
      <c r="N7" s="138" t="s">
        <v>17</v>
      </c>
      <c r="O7" s="139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0</v>
      </c>
      <c r="C8" s="66">
        <f>C3-C5</f>
        <v>9600</v>
      </c>
      <c r="D8" s="4">
        <f>D7+E7</f>
        <v>127145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38" t="s">
        <v>19</v>
      </c>
      <c r="O8" s="139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48" t="s">
        <v>21</v>
      </c>
      <c r="O9" s="149"/>
    </row>
    <row r="10" spans="1:18" ht="15.75" customHeight="1" thickBot="1" x14ac:dyDescent="0.4">
      <c r="A10" s="21" t="s">
        <v>22</v>
      </c>
      <c r="B10" s="69"/>
      <c r="C10" s="66">
        <v>78</v>
      </c>
      <c r="D10" s="78">
        <f>B28-D8</f>
        <v>-127145</v>
      </c>
      <c r="E10" s="77"/>
      <c r="F10" s="22"/>
      <c r="G10" s="22"/>
      <c r="H10" s="78">
        <f>(H9+H8)-H7</f>
        <v>-20</v>
      </c>
      <c r="I10" s="22"/>
      <c r="J10" s="22"/>
      <c r="K10" s="22"/>
      <c r="L10" s="22"/>
      <c r="M10" s="22">
        <f>(M9+M8)-M7</f>
        <v>0</v>
      </c>
      <c r="N10" s="150" t="s">
        <v>23</v>
      </c>
      <c r="O10" s="150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0</v>
      </c>
      <c r="C11" s="67">
        <f>C7+C8</f>
        <v>10250</v>
      </c>
      <c r="D11" s="24">
        <f>C10+B10</f>
        <v>78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40" t="s">
        <v>25</v>
      </c>
      <c r="O11" s="140"/>
    </row>
    <row r="12" spans="1:18" ht="15.75" customHeight="1" thickBot="1" x14ac:dyDescent="0.4">
      <c r="A12" s="27" t="s">
        <v>48</v>
      </c>
      <c r="B12" s="145">
        <f>B7+C7</f>
        <v>650</v>
      </c>
      <c r="C12" s="145"/>
      <c r="D12" s="146">
        <f>B12+B13</f>
        <v>10250</v>
      </c>
      <c r="E12" s="146"/>
      <c r="I12">
        <f>D12-M11-B6</f>
        <v>10250</v>
      </c>
    </row>
    <row r="13" spans="1:18" ht="15.75" customHeight="1" thickBot="1" x14ac:dyDescent="0.4">
      <c r="A13" s="27" t="s">
        <v>49</v>
      </c>
      <c r="B13" s="145">
        <f>B8+C8</f>
        <v>9600</v>
      </c>
      <c r="C13" s="145"/>
      <c r="D13" s="147"/>
      <c r="E13" s="147"/>
    </row>
    <row r="14" spans="1:18" ht="15.75" customHeight="1" thickBot="1" x14ac:dyDescent="0.35">
      <c r="A14" s="29">
        <v>43647</v>
      </c>
      <c r="B14" s="127" t="s">
        <v>26</v>
      </c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9"/>
      <c r="R14" s="30"/>
    </row>
    <row r="15" spans="1:18" ht="15.75" customHeight="1" x14ac:dyDescent="0.3">
      <c r="A15" s="130" t="s">
        <v>27</v>
      </c>
      <c r="B15" s="132" t="s">
        <v>28</v>
      </c>
      <c r="C15" s="133"/>
      <c r="D15" s="132" t="s">
        <v>29</v>
      </c>
      <c r="E15" s="133"/>
      <c r="F15" s="132" t="s">
        <v>30</v>
      </c>
      <c r="G15" s="133"/>
      <c r="H15" s="132" t="s">
        <v>31</v>
      </c>
      <c r="I15" s="133"/>
      <c r="J15" s="132" t="s">
        <v>32</v>
      </c>
      <c r="K15" s="133"/>
      <c r="L15" s="132" t="s">
        <v>33</v>
      </c>
      <c r="M15" s="133"/>
      <c r="N15" s="132" t="s">
        <v>34</v>
      </c>
      <c r="O15" s="133"/>
      <c r="P15" s="132" t="s">
        <v>35</v>
      </c>
      <c r="Q15" s="133"/>
      <c r="R15" s="2" t="s">
        <v>36</v>
      </c>
    </row>
    <row r="16" spans="1:18" ht="15.75" customHeight="1" thickBot="1" x14ac:dyDescent="0.35">
      <c r="A16" s="131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19">
        <f>SUM(B21+D21+F21+H21+J21+L21+N21+P21)+R21</f>
        <v>0</v>
      </c>
      <c r="C22" s="120"/>
      <c r="D22" s="120"/>
      <c r="E22" s="120"/>
      <c r="F22" s="120"/>
      <c r="G22" s="120"/>
      <c r="H22" s="120"/>
      <c r="I22" s="39" t="s">
        <v>43</v>
      </c>
      <c r="J22" s="120">
        <f>C21+E21+G21+I21+K21+M21+O21+Q21</f>
        <v>0</v>
      </c>
      <c r="K22" s="120"/>
      <c r="L22" s="120"/>
      <c r="M22" s="120"/>
      <c r="N22" s="120"/>
      <c r="O22" s="120"/>
      <c r="P22" s="120"/>
      <c r="Q22" s="120"/>
      <c r="R22" s="121"/>
    </row>
    <row r="23" spans="1:20" ht="15.75" customHeight="1" thickBot="1" x14ac:dyDescent="0.35">
      <c r="A23" s="122" t="s">
        <v>6</v>
      </c>
      <c r="B23" s="123"/>
      <c r="C23" s="123"/>
      <c r="D23" s="123"/>
      <c r="E23" s="123"/>
      <c r="F23" s="124"/>
      <c r="G23" s="125" t="s">
        <v>44</v>
      </c>
      <c r="H23" s="126"/>
      <c r="I23" s="126"/>
      <c r="J23" s="126"/>
      <c r="K23" s="126"/>
      <c r="L23" s="126"/>
      <c r="M23" s="126"/>
      <c r="N23" s="126"/>
      <c r="O23" s="119" t="s">
        <v>45</v>
      </c>
      <c r="P23" s="120"/>
      <c r="Q23" s="120"/>
      <c r="R23" s="120"/>
      <c r="S23" s="12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M6" sqref="M6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995</v>
      </c>
      <c r="D2" s="134" t="s">
        <v>1</v>
      </c>
      <c r="E2" s="134"/>
      <c r="F2" s="134"/>
      <c r="G2" s="134"/>
      <c r="H2" s="134"/>
      <c r="I2" s="134"/>
      <c r="J2" s="134"/>
      <c r="K2" s="134"/>
      <c r="L2" s="134"/>
      <c r="M2" s="135"/>
    </row>
    <row r="3" spans="1:18" ht="20.25" customHeight="1" x14ac:dyDescent="0.35">
      <c r="A3" s="1" t="s">
        <v>2</v>
      </c>
      <c r="B3" s="69"/>
      <c r="C3" s="66">
        <v>8467</v>
      </c>
      <c r="D3" s="132" t="s">
        <v>68</v>
      </c>
      <c r="E3" s="143"/>
      <c r="F3" s="144" t="s">
        <v>69</v>
      </c>
      <c r="G3" s="133"/>
      <c r="H3" s="136" t="s">
        <v>3</v>
      </c>
      <c r="I3" s="137"/>
      <c r="J3" s="2" t="s">
        <v>4</v>
      </c>
      <c r="K3" s="3"/>
      <c r="L3" s="136" t="s">
        <v>66</v>
      </c>
      <c r="M3" s="137"/>
      <c r="N3" t="s">
        <v>53</v>
      </c>
      <c r="O3">
        <f>'20'!C2+'21'!C2+'22'!C2+'23'!C2</f>
        <v>6527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  <c r="N4" s="79" t="s">
        <v>54</v>
      </c>
      <c r="O4">
        <f>B2+'22'!B2+'21'!B2+'20'!B2</f>
        <v>0</v>
      </c>
    </row>
    <row r="5" spans="1:18" ht="15.75" customHeight="1" x14ac:dyDescent="0.35">
      <c r="A5" s="1" t="s">
        <v>13</v>
      </c>
      <c r="B5" s="69"/>
      <c r="C5" s="66"/>
      <c r="D5" s="10">
        <v>29252</v>
      </c>
      <c r="E5" s="11">
        <v>132159</v>
      </c>
      <c r="F5" s="12">
        <v>8067</v>
      </c>
      <c r="G5" s="13">
        <v>36807</v>
      </c>
      <c r="H5" s="10">
        <v>347196</v>
      </c>
      <c r="I5" s="13">
        <v>80482</v>
      </c>
      <c r="J5" s="14">
        <v>10677.1</v>
      </c>
      <c r="K5" s="15">
        <v>167485</v>
      </c>
      <c r="L5" s="10">
        <v>1722</v>
      </c>
      <c r="M5" s="16">
        <v>2337670</v>
      </c>
      <c r="N5" s="140">
        <v>8</v>
      </c>
      <c r="O5" s="140"/>
      <c r="P5" s="72"/>
    </row>
    <row r="6" spans="1:18" ht="15.75" customHeight="1" x14ac:dyDescent="0.35">
      <c r="A6" s="1" t="s">
        <v>14</v>
      </c>
      <c r="B6" s="69"/>
      <c r="C6" s="66"/>
      <c r="D6" s="10">
        <f>'22'!D5</f>
        <v>29107</v>
      </c>
      <c r="E6" s="11">
        <f>'22'!E5</f>
        <v>132155</v>
      </c>
      <c r="F6" s="12">
        <f>'22'!F5</f>
        <v>8065</v>
      </c>
      <c r="G6" s="13">
        <f>'22'!G5</f>
        <v>36633</v>
      </c>
      <c r="H6" s="10">
        <f>'22'!H5</f>
        <v>347189</v>
      </c>
      <c r="I6" s="13">
        <f>'22'!I5</f>
        <v>80247</v>
      </c>
      <c r="J6" s="14">
        <f>'22'!J5</f>
        <v>10675.6</v>
      </c>
      <c r="K6" s="15">
        <f>'22'!K5</f>
        <v>167462</v>
      </c>
      <c r="L6" s="10">
        <f>'22'!L5</f>
        <v>1722</v>
      </c>
      <c r="M6" s="16">
        <f>'22'!M5</f>
        <v>2337670</v>
      </c>
      <c r="N6" s="141" t="s">
        <v>15</v>
      </c>
      <c r="O6" s="142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995</v>
      </c>
      <c r="D7" s="4">
        <f t="shared" ref="D7:M7" si="0">D5-D6</f>
        <v>145</v>
      </c>
      <c r="E7" s="75">
        <f t="shared" si="0"/>
        <v>4</v>
      </c>
      <c r="F7" s="6">
        <f t="shared" si="0"/>
        <v>2</v>
      </c>
      <c r="G7" s="6">
        <f t="shared" si="0"/>
        <v>174</v>
      </c>
      <c r="H7" s="6">
        <f t="shared" si="0"/>
        <v>7</v>
      </c>
      <c r="I7" s="6">
        <f t="shared" si="0"/>
        <v>235</v>
      </c>
      <c r="J7" s="6">
        <f t="shared" si="0"/>
        <v>1.5</v>
      </c>
      <c r="K7" s="6">
        <f t="shared" si="0"/>
        <v>23</v>
      </c>
      <c r="L7" s="6">
        <f t="shared" si="0"/>
        <v>0</v>
      </c>
      <c r="M7" s="7">
        <f t="shared" si="0"/>
        <v>0</v>
      </c>
      <c r="N7" s="138" t="s">
        <v>17</v>
      </c>
      <c r="O7" s="139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0</v>
      </c>
      <c r="C8" s="66">
        <f>C3-C5</f>
        <v>8467</v>
      </c>
      <c r="D8" s="4">
        <f>D7+E7</f>
        <v>149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38" t="s">
        <v>19</v>
      </c>
      <c r="O8" s="139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48" t="s">
        <v>21</v>
      </c>
      <c r="O9" s="149"/>
    </row>
    <row r="10" spans="1:18" ht="15.75" customHeight="1" thickBot="1" x14ac:dyDescent="0.4">
      <c r="A10" s="21" t="s">
        <v>22</v>
      </c>
      <c r="B10" s="69"/>
      <c r="C10" s="66">
        <v>73</v>
      </c>
      <c r="D10" s="78">
        <f>B28-D8</f>
        <v>-149</v>
      </c>
      <c r="E10" s="77"/>
      <c r="F10" s="22"/>
      <c r="G10" s="22"/>
      <c r="H10" s="78">
        <f>(H9+H8)-H7</f>
        <v>-7</v>
      </c>
      <c r="I10" s="22"/>
      <c r="J10" s="22"/>
      <c r="K10" s="22"/>
      <c r="L10" s="22"/>
      <c r="M10" s="22">
        <f>(M9+M8)-M7</f>
        <v>0</v>
      </c>
      <c r="N10" s="150" t="s">
        <v>23</v>
      </c>
      <c r="O10" s="150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0</v>
      </c>
      <c r="C11" s="67">
        <f>C7+C8</f>
        <v>9462</v>
      </c>
      <c r="D11" s="24">
        <f>C10+B10</f>
        <v>73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40" t="s">
        <v>25</v>
      </c>
      <c r="O11" s="140"/>
    </row>
    <row r="12" spans="1:18" ht="15.75" customHeight="1" thickBot="1" x14ac:dyDescent="0.4">
      <c r="A12" s="27" t="s">
        <v>48</v>
      </c>
      <c r="B12" s="145">
        <f>B7+C7</f>
        <v>995</v>
      </c>
      <c r="C12" s="145"/>
      <c r="D12" s="146">
        <f>B12+B13</f>
        <v>9462</v>
      </c>
      <c r="E12" s="146"/>
      <c r="I12">
        <f>D12-M11-B6</f>
        <v>9462</v>
      </c>
    </row>
    <row r="13" spans="1:18" ht="15.75" customHeight="1" thickBot="1" x14ac:dyDescent="0.4">
      <c r="A13" s="27" t="s">
        <v>49</v>
      </c>
      <c r="B13" s="145">
        <f>B8+C8</f>
        <v>8467</v>
      </c>
      <c r="C13" s="145"/>
      <c r="D13" s="147"/>
      <c r="E13" s="147"/>
    </row>
    <row r="14" spans="1:18" ht="15.75" customHeight="1" thickBot="1" x14ac:dyDescent="0.35">
      <c r="A14" s="29">
        <v>43647</v>
      </c>
      <c r="B14" s="127" t="s">
        <v>26</v>
      </c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9"/>
      <c r="R14" s="30"/>
    </row>
    <row r="15" spans="1:18" ht="15.75" customHeight="1" x14ac:dyDescent="0.3">
      <c r="A15" s="130" t="s">
        <v>27</v>
      </c>
      <c r="B15" s="132" t="s">
        <v>28</v>
      </c>
      <c r="C15" s="133"/>
      <c r="D15" s="132" t="s">
        <v>29</v>
      </c>
      <c r="E15" s="133"/>
      <c r="F15" s="132" t="s">
        <v>30</v>
      </c>
      <c r="G15" s="133"/>
      <c r="H15" s="132" t="s">
        <v>31</v>
      </c>
      <c r="I15" s="133"/>
      <c r="J15" s="132" t="s">
        <v>32</v>
      </c>
      <c r="K15" s="133"/>
      <c r="L15" s="132" t="s">
        <v>33</v>
      </c>
      <c r="M15" s="133"/>
      <c r="N15" s="132" t="s">
        <v>34</v>
      </c>
      <c r="O15" s="133"/>
      <c r="P15" s="132" t="s">
        <v>35</v>
      </c>
      <c r="Q15" s="133"/>
      <c r="R15" s="2" t="s">
        <v>36</v>
      </c>
    </row>
    <row r="16" spans="1:18" ht="15.75" customHeight="1" thickBot="1" x14ac:dyDescent="0.35">
      <c r="A16" s="131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19">
        <f>SUM(B21+D21+F21+H21+J21+L21+N21+P21)+R21</f>
        <v>0</v>
      </c>
      <c r="C22" s="120"/>
      <c r="D22" s="120"/>
      <c r="E22" s="120"/>
      <c r="F22" s="120"/>
      <c r="G22" s="120"/>
      <c r="H22" s="120"/>
      <c r="I22" s="39" t="s">
        <v>43</v>
      </c>
      <c r="J22" s="120">
        <f>C21+E21+G21+I21+K21+M21+O21+Q21</f>
        <v>0</v>
      </c>
      <c r="K22" s="120"/>
      <c r="L22" s="120"/>
      <c r="M22" s="120"/>
      <c r="N22" s="120"/>
      <c r="O22" s="120"/>
      <c r="P22" s="120"/>
      <c r="Q22" s="120"/>
      <c r="R22" s="121"/>
    </row>
    <row r="23" spans="1:20" ht="15.75" customHeight="1" thickBot="1" x14ac:dyDescent="0.35">
      <c r="A23" s="122" t="s">
        <v>6</v>
      </c>
      <c r="B23" s="123"/>
      <c r="C23" s="123"/>
      <c r="D23" s="123"/>
      <c r="E23" s="123"/>
      <c r="F23" s="124"/>
      <c r="G23" s="125" t="s">
        <v>44</v>
      </c>
      <c r="H23" s="126"/>
      <c r="I23" s="126"/>
      <c r="J23" s="126"/>
      <c r="K23" s="126"/>
      <c r="L23" s="126"/>
      <c r="M23" s="126"/>
      <c r="N23" s="126"/>
      <c r="O23" s="119" t="s">
        <v>45</v>
      </c>
      <c r="P23" s="120"/>
      <c r="Q23" s="120"/>
      <c r="R23" s="120"/>
      <c r="S23" s="12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N5" sqref="N5:O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2496</v>
      </c>
      <c r="D2" s="134" t="s">
        <v>1</v>
      </c>
      <c r="E2" s="134"/>
      <c r="F2" s="134"/>
      <c r="G2" s="134"/>
      <c r="H2" s="134"/>
      <c r="I2" s="134"/>
      <c r="J2" s="134"/>
      <c r="K2" s="134"/>
      <c r="L2" s="134"/>
      <c r="M2" s="135"/>
    </row>
    <row r="3" spans="1:18" ht="20.25" customHeight="1" x14ac:dyDescent="0.35">
      <c r="A3" s="1" t="s">
        <v>2</v>
      </c>
      <c r="B3" s="69"/>
      <c r="C3" s="66">
        <v>17302</v>
      </c>
      <c r="D3" s="132" t="s">
        <v>68</v>
      </c>
      <c r="E3" s="143"/>
      <c r="F3" s="144" t="s">
        <v>69</v>
      </c>
      <c r="G3" s="133"/>
      <c r="H3" s="136" t="s">
        <v>3</v>
      </c>
      <c r="I3" s="137"/>
      <c r="J3" s="2" t="s">
        <v>4</v>
      </c>
      <c r="K3" s="3"/>
      <c r="L3" s="136" t="s">
        <v>66</v>
      </c>
      <c r="M3" s="137"/>
      <c r="N3" t="s">
        <v>53</v>
      </c>
      <c r="O3">
        <f>'20'!C2+'21'!C2+'22'!C2+'23'!C2</f>
        <v>6527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  <c r="N4" s="79" t="s">
        <v>54</v>
      </c>
      <c r="O4">
        <f>B2+'22'!B2+'21'!B2+'20'!B2</f>
        <v>0</v>
      </c>
    </row>
    <row r="5" spans="1:18" ht="15.75" customHeight="1" x14ac:dyDescent="0.35">
      <c r="A5" s="1" t="s">
        <v>13</v>
      </c>
      <c r="B5" s="69"/>
      <c r="C5" s="66"/>
      <c r="D5" s="10">
        <v>29396</v>
      </c>
      <c r="E5" s="11">
        <v>132200</v>
      </c>
      <c r="F5" s="12">
        <v>8068</v>
      </c>
      <c r="G5" s="13">
        <v>37200</v>
      </c>
      <c r="H5" s="10">
        <v>347345</v>
      </c>
      <c r="I5" s="13">
        <v>80500</v>
      </c>
      <c r="J5" s="14">
        <v>10682.4</v>
      </c>
      <c r="K5" s="15">
        <v>167569</v>
      </c>
      <c r="L5" s="10">
        <v>1722</v>
      </c>
      <c r="M5" s="16">
        <v>2337670</v>
      </c>
      <c r="N5" s="140">
        <v>8</v>
      </c>
      <c r="O5" s="140"/>
      <c r="P5" s="72"/>
    </row>
    <row r="6" spans="1:18" ht="15.75" customHeight="1" x14ac:dyDescent="0.35">
      <c r="A6" s="1" t="s">
        <v>14</v>
      </c>
      <c r="B6" s="69"/>
      <c r="C6" s="66"/>
      <c r="D6" s="10">
        <f>'23'!D5</f>
        <v>29252</v>
      </c>
      <c r="E6" s="11">
        <f>'23'!E5</f>
        <v>132159</v>
      </c>
      <c r="F6" s="12">
        <f>'23'!F5</f>
        <v>8067</v>
      </c>
      <c r="G6" s="13">
        <f>'23'!G5</f>
        <v>36807</v>
      </c>
      <c r="H6" s="10">
        <f>'23'!H5</f>
        <v>347196</v>
      </c>
      <c r="I6" s="13">
        <f>'23'!I5</f>
        <v>80482</v>
      </c>
      <c r="J6" s="14">
        <f>'23'!J5</f>
        <v>10677.1</v>
      </c>
      <c r="K6" s="15">
        <f>'23'!K5</f>
        <v>167485</v>
      </c>
      <c r="L6" s="10">
        <f>'23'!L5</f>
        <v>1722</v>
      </c>
      <c r="M6" s="16">
        <f>'23'!M5</f>
        <v>2337670</v>
      </c>
      <c r="N6" s="141" t="s">
        <v>15</v>
      </c>
      <c r="O6" s="142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2496</v>
      </c>
      <c r="D7" s="4">
        <f t="shared" ref="D7:M7" si="0">D5-D6</f>
        <v>144</v>
      </c>
      <c r="E7" s="75">
        <f t="shared" si="0"/>
        <v>41</v>
      </c>
      <c r="F7" s="6">
        <f t="shared" si="0"/>
        <v>1</v>
      </c>
      <c r="G7" s="6">
        <f t="shared" si="0"/>
        <v>393</v>
      </c>
      <c r="H7" s="6">
        <f t="shared" si="0"/>
        <v>149</v>
      </c>
      <c r="I7" s="6">
        <f t="shared" si="0"/>
        <v>18</v>
      </c>
      <c r="J7" s="6">
        <f t="shared" si="0"/>
        <v>5.2999999999992724</v>
      </c>
      <c r="K7" s="6">
        <f t="shared" si="0"/>
        <v>84</v>
      </c>
      <c r="L7" s="6">
        <f t="shared" si="0"/>
        <v>0</v>
      </c>
      <c r="M7" s="7">
        <f t="shared" si="0"/>
        <v>0</v>
      </c>
      <c r="N7" s="138" t="s">
        <v>17</v>
      </c>
      <c r="O7" s="139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0</v>
      </c>
      <c r="C8" s="66">
        <f>C3-C5</f>
        <v>17302</v>
      </c>
      <c r="D8" s="4">
        <f>D7+E7</f>
        <v>185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38" t="s">
        <v>19</v>
      </c>
      <c r="O8" s="139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48" t="s">
        <v>21</v>
      </c>
      <c r="O9" s="149"/>
    </row>
    <row r="10" spans="1:18" ht="15.75" customHeight="1" thickBot="1" x14ac:dyDescent="0.4">
      <c r="A10" s="21" t="s">
        <v>22</v>
      </c>
      <c r="B10" s="69"/>
      <c r="C10" s="66">
        <v>86</v>
      </c>
      <c r="D10" s="78">
        <f>B28-D8</f>
        <v>-185</v>
      </c>
      <c r="E10" s="77"/>
      <c r="F10" s="22"/>
      <c r="G10" s="22"/>
      <c r="H10" s="78">
        <f>(H9+H8)-H7</f>
        <v>-149</v>
      </c>
      <c r="I10" s="22"/>
      <c r="J10" s="22"/>
      <c r="K10" s="22"/>
      <c r="L10" s="22"/>
      <c r="M10" s="22">
        <f>(M9+M8)-M7</f>
        <v>0</v>
      </c>
      <c r="N10" s="150" t="s">
        <v>23</v>
      </c>
      <c r="O10" s="150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0</v>
      </c>
      <c r="C11" s="67">
        <f>C7+C8</f>
        <v>19798</v>
      </c>
      <c r="D11" s="24">
        <f>C10+B10</f>
        <v>86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40" t="s">
        <v>25</v>
      </c>
      <c r="O11" s="140"/>
    </row>
    <row r="12" spans="1:18" ht="15.75" customHeight="1" thickBot="1" x14ac:dyDescent="0.4">
      <c r="A12" s="27" t="s">
        <v>48</v>
      </c>
      <c r="B12" s="145">
        <f>B7+C7</f>
        <v>2496</v>
      </c>
      <c r="C12" s="145"/>
      <c r="D12" s="146">
        <f>B12+B13</f>
        <v>19798</v>
      </c>
      <c r="E12" s="146"/>
      <c r="I12">
        <f>D12-M11-B6</f>
        <v>19798</v>
      </c>
    </row>
    <row r="13" spans="1:18" ht="15.75" customHeight="1" thickBot="1" x14ac:dyDescent="0.4">
      <c r="A13" s="27" t="s">
        <v>49</v>
      </c>
      <c r="B13" s="145">
        <f>B8+C8</f>
        <v>17302</v>
      </c>
      <c r="C13" s="145"/>
      <c r="D13" s="147"/>
      <c r="E13" s="147"/>
    </row>
    <row r="14" spans="1:18" ht="15.75" customHeight="1" thickBot="1" x14ac:dyDescent="0.35">
      <c r="A14" s="29">
        <v>43647</v>
      </c>
      <c r="B14" s="127" t="s">
        <v>26</v>
      </c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9"/>
      <c r="R14" s="30"/>
    </row>
    <row r="15" spans="1:18" ht="15.75" customHeight="1" x14ac:dyDescent="0.3">
      <c r="A15" s="130" t="s">
        <v>27</v>
      </c>
      <c r="B15" s="132" t="s">
        <v>28</v>
      </c>
      <c r="C15" s="133"/>
      <c r="D15" s="132" t="s">
        <v>29</v>
      </c>
      <c r="E15" s="133"/>
      <c r="F15" s="132" t="s">
        <v>30</v>
      </c>
      <c r="G15" s="133"/>
      <c r="H15" s="132" t="s">
        <v>31</v>
      </c>
      <c r="I15" s="133"/>
      <c r="J15" s="132" t="s">
        <v>32</v>
      </c>
      <c r="K15" s="133"/>
      <c r="L15" s="132" t="s">
        <v>33</v>
      </c>
      <c r="M15" s="133"/>
      <c r="N15" s="132" t="s">
        <v>34</v>
      </c>
      <c r="O15" s="133"/>
      <c r="P15" s="132" t="s">
        <v>35</v>
      </c>
      <c r="Q15" s="133"/>
      <c r="R15" s="2" t="s">
        <v>36</v>
      </c>
    </row>
    <row r="16" spans="1:18" ht="15.75" customHeight="1" thickBot="1" x14ac:dyDescent="0.35">
      <c r="A16" s="131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19">
        <f>SUM(B21+D21+F21+H21+J21+L21+N21+P21)+R21</f>
        <v>0</v>
      </c>
      <c r="C22" s="120"/>
      <c r="D22" s="120"/>
      <c r="E22" s="120"/>
      <c r="F22" s="120"/>
      <c r="G22" s="120"/>
      <c r="H22" s="120"/>
      <c r="I22" s="39" t="s">
        <v>43</v>
      </c>
      <c r="J22" s="120">
        <f>C21+E21+G21+I21+K21+M21+O21+Q21</f>
        <v>0</v>
      </c>
      <c r="K22" s="120"/>
      <c r="L22" s="120"/>
      <c r="M22" s="120"/>
      <c r="N22" s="120"/>
      <c r="O22" s="120"/>
      <c r="P22" s="120"/>
      <c r="Q22" s="120"/>
      <c r="R22" s="121"/>
    </row>
    <row r="23" spans="1:20" ht="15.75" customHeight="1" thickBot="1" x14ac:dyDescent="0.35">
      <c r="A23" s="122" t="s">
        <v>6</v>
      </c>
      <c r="B23" s="123"/>
      <c r="C23" s="123"/>
      <c r="D23" s="123"/>
      <c r="E23" s="123"/>
      <c r="F23" s="124"/>
      <c r="G23" s="125" t="s">
        <v>44</v>
      </c>
      <c r="H23" s="126"/>
      <c r="I23" s="126"/>
      <c r="J23" s="126"/>
      <c r="K23" s="126"/>
      <c r="L23" s="126"/>
      <c r="M23" s="126"/>
      <c r="N23" s="126"/>
      <c r="O23" s="119" t="s">
        <v>45</v>
      </c>
      <c r="P23" s="120"/>
      <c r="Q23" s="120"/>
      <c r="R23" s="120"/>
      <c r="S23" s="12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M6" sqref="M6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C2-3433</f>
        <v>-2316</v>
      </c>
    </row>
    <row r="2" spans="1:18" ht="15.75" customHeight="1" thickBot="1" x14ac:dyDescent="0.4">
      <c r="A2" s="1" t="s">
        <v>0</v>
      </c>
      <c r="B2" s="68"/>
      <c r="C2" s="65">
        <v>1117</v>
      </c>
      <c r="D2" s="134" t="s">
        <v>1</v>
      </c>
      <c r="E2" s="134"/>
      <c r="F2" s="134"/>
      <c r="G2" s="134"/>
      <c r="H2" s="134"/>
      <c r="I2" s="134"/>
      <c r="J2" s="134"/>
      <c r="K2" s="134"/>
      <c r="L2" s="134"/>
      <c r="M2" s="135"/>
    </row>
    <row r="3" spans="1:18" ht="20.25" customHeight="1" x14ac:dyDescent="0.35">
      <c r="A3" s="1" t="s">
        <v>2</v>
      </c>
      <c r="B3" s="69">
        <v>192</v>
      </c>
      <c r="C3" s="66">
        <v>9918</v>
      </c>
      <c r="D3" s="132" t="s">
        <v>68</v>
      </c>
      <c r="E3" s="143"/>
      <c r="F3" s="144" t="s">
        <v>69</v>
      </c>
      <c r="G3" s="133"/>
      <c r="H3" s="136" t="s">
        <v>3</v>
      </c>
      <c r="I3" s="137"/>
      <c r="J3" s="2" t="s">
        <v>4</v>
      </c>
      <c r="K3" s="3"/>
      <c r="L3" s="136" t="s">
        <v>66</v>
      </c>
      <c r="M3" s="137"/>
      <c r="N3" t="s">
        <v>53</v>
      </c>
      <c r="O3">
        <f>'20'!C2+'21'!C2+'22'!C2+'23'!C2</f>
        <v>6527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  <c r="N4" s="79" t="s">
        <v>54</v>
      </c>
      <c r="O4">
        <f>B2+'22'!B2+'21'!B2+'20'!B2</f>
        <v>0</v>
      </c>
    </row>
    <row r="5" spans="1:18" ht="15.75" customHeight="1" x14ac:dyDescent="0.35">
      <c r="A5" s="1" t="s">
        <v>13</v>
      </c>
      <c r="B5" s="69"/>
      <c r="C5" s="66"/>
      <c r="D5" s="10">
        <v>29514</v>
      </c>
      <c r="E5" s="11">
        <v>132212</v>
      </c>
      <c r="F5" s="12">
        <v>8071</v>
      </c>
      <c r="G5" s="13">
        <v>37362</v>
      </c>
      <c r="H5" s="10">
        <v>347389</v>
      </c>
      <c r="I5" s="13">
        <v>80526</v>
      </c>
      <c r="J5" s="14">
        <v>10686.8</v>
      </c>
      <c r="K5" s="15">
        <v>167636</v>
      </c>
      <c r="L5" s="10">
        <v>1722</v>
      </c>
      <c r="M5" s="16">
        <v>2337670</v>
      </c>
      <c r="N5" s="140">
        <v>8</v>
      </c>
      <c r="O5" s="140"/>
      <c r="P5" s="72"/>
    </row>
    <row r="6" spans="1:18" ht="15.75" customHeight="1" x14ac:dyDescent="0.35">
      <c r="A6" s="1" t="s">
        <v>14</v>
      </c>
      <c r="B6" s="69"/>
      <c r="C6" s="66"/>
      <c r="D6" s="10">
        <f>'24'!D5</f>
        <v>29396</v>
      </c>
      <c r="E6" s="11">
        <f>'24'!E5</f>
        <v>132200</v>
      </c>
      <c r="F6" s="12">
        <f>'24'!F5</f>
        <v>8068</v>
      </c>
      <c r="G6" s="13">
        <f>'24'!G5</f>
        <v>37200</v>
      </c>
      <c r="H6" s="10">
        <f>'24'!H5</f>
        <v>347345</v>
      </c>
      <c r="I6" s="13">
        <f>'24'!I5</f>
        <v>80500</v>
      </c>
      <c r="J6" s="14">
        <f>'24'!J5</f>
        <v>10682.4</v>
      </c>
      <c r="K6" s="15">
        <f>'24'!K5</f>
        <v>167569</v>
      </c>
      <c r="L6" s="10">
        <f>'24'!L5</f>
        <v>1722</v>
      </c>
      <c r="M6" s="16">
        <f>'24'!M5</f>
        <v>2337670</v>
      </c>
      <c r="N6" s="141" t="s">
        <v>15</v>
      </c>
      <c r="O6" s="142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1117</v>
      </c>
      <c r="D7" s="4">
        <f t="shared" ref="D7:M7" si="0">D5-D6</f>
        <v>118</v>
      </c>
      <c r="E7" s="75">
        <f t="shared" si="0"/>
        <v>12</v>
      </c>
      <c r="F7" s="6">
        <f t="shared" si="0"/>
        <v>3</v>
      </c>
      <c r="G7" s="6">
        <f t="shared" si="0"/>
        <v>162</v>
      </c>
      <c r="H7" s="6">
        <f t="shared" si="0"/>
        <v>44</v>
      </c>
      <c r="I7" s="6">
        <f t="shared" si="0"/>
        <v>26</v>
      </c>
      <c r="J7" s="6">
        <f t="shared" si="0"/>
        <v>4.3999999999996362</v>
      </c>
      <c r="K7" s="6">
        <f t="shared" si="0"/>
        <v>67</v>
      </c>
      <c r="L7" s="6">
        <f t="shared" si="0"/>
        <v>0</v>
      </c>
      <c r="M7" s="7">
        <f t="shared" si="0"/>
        <v>0</v>
      </c>
      <c r="N7" s="138" t="s">
        <v>17</v>
      </c>
      <c r="O7" s="139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192</v>
      </c>
      <c r="C8" s="66">
        <f>C3-C5</f>
        <v>9918</v>
      </c>
      <c r="D8" s="4">
        <f>D7+E7</f>
        <v>130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38" t="s">
        <v>19</v>
      </c>
      <c r="O8" s="139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48" t="s">
        <v>21</v>
      </c>
      <c r="O9" s="149"/>
    </row>
    <row r="10" spans="1:18" ht="15.75" customHeight="1" thickBot="1" x14ac:dyDescent="0.4">
      <c r="A10" s="21" t="s">
        <v>22</v>
      </c>
      <c r="B10" s="69">
        <v>2</v>
      </c>
      <c r="C10" s="66">
        <v>61</v>
      </c>
      <c r="D10" s="78">
        <f>B28-D8</f>
        <v>-130</v>
      </c>
      <c r="E10" s="77"/>
      <c r="F10" s="22"/>
      <c r="G10" s="22"/>
      <c r="H10" s="78">
        <f>(H9+H8)-H7</f>
        <v>-44</v>
      </c>
      <c r="I10" s="22"/>
      <c r="J10" s="22"/>
      <c r="K10" s="22"/>
      <c r="L10" s="22"/>
      <c r="M10" s="22">
        <f>(M9+M8)-M7</f>
        <v>0</v>
      </c>
      <c r="N10" s="150" t="s">
        <v>23</v>
      </c>
      <c r="O10" s="150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192</v>
      </c>
      <c r="C11" s="67">
        <f>C7+C8</f>
        <v>11035</v>
      </c>
      <c r="D11" s="24">
        <f>C10+B10</f>
        <v>63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40" t="s">
        <v>25</v>
      </c>
      <c r="O11" s="140"/>
    </row>
    <row r="12" spans="1:18" ht="15.75" customHeight="1" thickBot="1" x14ac:dyDescent="0.4">
      <c r="A12" s="27" t="s">
        <v>48</v>
      </c>
      <c r="B12" s="145">
        <f>B7+C7</f>
        <v>1117</v>
      </c>
      <c r="C12" s="145"/>
      <c r="D12" s="146">
        <f>B12+B13</f>
        <v>11227</v>
      </c>
      <c r="E12" s="146"/>
      <c r="I12">
        <f>D12-M11-B6</f>
        <v>11227</v>
      </c>
    </row>
    <row r="13" spans="1:18" ht="15.75" customHeight="1" thickBot="1" x14ac:dyDescent="0.4">
      <c r="A13" s="27" t="s">
        <v>49</v>
      </c>
      <c r="B13" s="145">
        <f>B8+C8</f>
        <v>10110</v>
      </c>
      <c r="C13" s="145"/>
      <c r="D13" s="147"/>
      <c r="E13" s="147"/>
    </row>
    <row r="14" spans="1:18" ht="15.75" customHeight="1" thickBot="1" x14ac:dyDescent="0.35">
      <c r="A14" s="29">
        <v>43647</v>
      </c>
      <c r="B14" s="127" t="s">
        <v>26</v>
      </c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9"/>
      <c r="R14" s="30"/>
    </row>
    <row r="15" spans="1:18" ht="15.75" customHeight="1" x14ac:dyDescent="0.3">
      <c r="A15" s="130" t="s">
        <v>27</v>
      </c>
      <c r="B15" s="132" t="s">
        <v>28</v>
      </c>
      <c r="C15" s="133"/>
      <c r="D15" s="132" t="s">
        <v>29</v>
      </c>
      <c r="E15" s="133"/>
      <c r="F15" s="132" t="s">
        <v>30</v>
      </c>
      <c r="G15" s="133"/>
      <c r="H15" s="132" t="s">
        <v>31</v>
      </c>
      <c r="I15" s="133"/>
      <c r="J15" s="132" t="s">
        <v>32</v>
      </c>
      <c r="K15" s="133"/>
      <c r="L15" s="132" t="s">
        <v>33</v>
      </c>
      <c r="M15" s="133"/>
      <c r="N15" s="132" t="s">
        <v>34</v>
      </c>
      <c r="O15" s="133"/>
      <c r="P15" s="132" t="s">
        <v>35</v>
      </c>
      <c r="Q15" s="133"/>
      <c r="R15" s="2" t="s">
        <v>36</v>
      </c>
    </row>
    <row r="16" spans="1:18" ht="15.75" customHeight="1" thickBot="1" x14ac:dyDescent="0.35">
      <c r="A16" s="131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19">
        <f>SUM(B21+D21+F21+H21+J21+L21+N21+P21)+R21</f>
        <v>0</v>
      </c>
      <c r="C22" s="120"/>
      <c r="D22" s="120"/>
      <c r="E22" s="120"/>
      <c r="F22" s="120"/>
      <c r="G22" s="120"/>
      <c r="H22" s="120"/>
      <c r="I22" s="39" t="s">
        <v>43</v>
      </c>
      <c r="J22" s="120">
        <f>C21+E21+G21+I21+K21+M21+O21+Q21</f>
        <v>0</v>
      </c>
      <c r="K22" s="120"/>
      <c r="L22" s="120"/>
      <c r="M22" s="120"/>
      <c r="N22" s="120"/>
      <c r="O22" s="120"/>
      <c r="P22" s="120"/>
      <c r="Q22" s="120"/>
      <c r="R22" s="121"/>
    </row>
    <row r="23" spans="1:20" ht="15.75" customHeight="1" thickBot="1" x14ac:dyDescent="0.35">
      <c r="A23" s="122" t="s">
        <v>6</v>
      </c>
      <c r="B23" s="123"/>
      <c r="C23" s="123"/>
      <c r="D23" s="123"/>
      <c r="E23" s="123"/>
      <c r="F23" s="124"/>
      <c r="G23" s="125" t="s">
        <v>44</v>
      </c>
      <c r="H23" s="126"/>
      <c r="I23" s="126"/>
      <c r="J23" s="126"/>
      <c r="K23" s="126"/>
      <c r="L23" s="126"/>
      <c r="M23" s="126"/>
      <c r="N23" s="126"/>
      <c r="O23" s="119" t="s">
        <v>45</v>
      </c>
      <c r="P23" s="120"/>
      <c r="Q23" s="120"/>
      <c r="R23" s="120"/>
      <c r="S23" s="12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L5" sqref="L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1095</v>
      </c>
      <c r="D2" s="134" t="s">
        <v>1</v>
      </c>
      <c r="E2" s="134"/>
      <c r="F2" s="134"/>
      <c r="G2" s="134"/>
      <c r="H2" s="134"/>
      <c r="I2" s="134"/>
      <c r="J2" s="134"/>
      <c r="K2" s="134"/>
      <c r="L2" s="134"/>
      <c r="M2" s="135"/>
    </row>
    <row r="3" spans="1:18" ht="20.25" customHeight="1" x14ac:dyDescent="0.35">
      <c r="A3" s="1" t="s">
        <v>2</v>
      </c>
      <c r="B3" s="69">
        <v>8181</v>
      </c>
      <c r="C3" s="66">
        <v>2056</v>
      </c>
      <c r="D3" s="132" t="s">
        <v>68</v>
      </c>
      <c r="E3" s="143"/>
      <c r="F3" s="144" t="s">
        <v>69</v>
      </c>
      <c r="G3" s="133"/>
      <c r="H3" s="136" t="s">
        <v>3</v>
      </c>
      <c r="I3" s="137"/>
      <c r="J3" s="2" t="s">
        <v>4</v>
      </c>
      <c r="K3" s="3"/>
      <c r="L3" s="136" t="s">
        <v>66</v>
      </c>
      <c r="M3" s="137"/>
      <c r="N3" t="s">
        <v>53</v>
      </c>
      <c r="O3">
        <f>'20'!C2+'21'!C2+'22'!C2+'23'!C2</f>
        <v>6527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  <c r="N4" s="79" t="s">
        <v>54</v>
      </c>
      <c r="O4">
        <f>B2+'22'!B2+'21'!B2+'20'!B2</f>
        <v>0</v>
      </c>
    </row>
    <row r="5" spans="1:18" ht="15.75" customHeight="1" x14ac:dyDescent="0.35">
      <c r="A5" s="1" t="s">
        <v>13</v>
      </c>
      <c r="B5" s="69"/>
      <c r="C5" s="66"/>
      <c r="D5" s="10">
        <v>29662</v>
      </c>
      <c r="E5" s="11">
        <v>132237</v>
      </c>
      <c r="F5" s="12">
        <v>8071</v>
      </c>
      <c r="G5" s="13">
        <v>37492</v>
      </c>
      <c r="H5" s="10">
        <v>347494</v>
      </c>
      <c r="I5" s="13">
        <v>80541</v>
      </c>
      <c r="J5" s="14">
        <v>10688.5</v>
      </c>
      <c r="K5" s="15">
        <v>167665</v>
      </c>
      <c r="L5" s="10"/>
      <c r="M5" s="16"/>
      <c r="N5" s="140">
        <v>8</v>
      </c>
      <c r="O5" s="140"/>
      <c r="P5" s="72"/>
    </row>
    <row r="6" spans="1:18" ht="15.75" customHeight="1" x14ac:dyDescent="0.35">
      <c r="A6" s="1" t="s">
        <v>14</v>
      </c>
      <c r="B6" s="69"/>
      <c r="C6" s="66"/>
      <c r="D6" s="10">
        <f>'25'!D5</f>
        <v>29514</v>
      </c>
      <c r="E6" s="11">
        <f>'25'!E5</f>
        <v>132212</v>
      </c>
      <c r="F6" s="12">
        <f>'25'!F5</f>
        <v>8071</v>
      </c>
      <c r="G6" s="13">
        <f>'25'!G5</f>
        <v>37362</v>
      </c>
      <c r="H6" s="10">
        <f>'25'!H5</f>
        <v>347389</v>
      </c>
      <c r="I6" s="13">
        <f>'25'!I5</f>
        <v>80526</v>
      </c>
      <c r="J6" s="14">
        <f>'25'!J5</f>
        <v>10686.8</v>
      </c>
      <c r="K6" s="15">
        <f>'25'!K5</f>
        <v>167636</v>
      </c>
      <c r="L6" s="10">
        <f>'25'!L5</f>
        <v>1722</v>
      </c>
      <c r="M6" s="16">
        <f>'25'!M5</f>
        <v>2337670</v>
      </c>
      <c r="N6" s="141" t="s">
        <v>15</v>
      </c>
      <c r="O6" s="142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1095</v>
      </c>
      <c r="D7" s="4">
        <f t="shared" ref="D7:M7" si="0">D5-D6</f>
        <v>148</v>
      </c>
      <c r="E7" s="75">
        <f t="shared" si="0"/>
        <v>25</v>
      </c>
      <c r="F7" s="6">
        <f t="shared" si="0"/>
        <v>0</v>
      </c>
      <c r="G7" s="6">
        <f t="shared" si="0"/>
        <v>130</v>
      </c>
      <c r="H7" s="6">
        <f t="shared" si="0"/>
        <v>105</v>
      </c>
      <c r="I7" s="6">
        <f t="shared" si="0"/>
        <v>15</v>
      </c>
      <c r="J7" s="6">
        <f t="shared" si="0"/>
        <v>1.7000000000007276</v>
      </c>
      <c r="K7" s="6">
        <f t="shared" si="0"/>
        <v>29</v>
      </c>
      <c r="L7" s="6">
        <f t="shared" si="0"/>
        <v>-1722</v>
      </c>
      <c r="M7" s="7">
        <f t="shared" si="0"/>
        <v>-2337670</v>
      </c>
      <c r="N7" s="138" t="s">
        <v>17</v>
      </c>
      <c r="O7" s="139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8181</v>
      </c>
      <c r="C8" s="66">
        <f>C3-C5</f>
        <v>2056</v>
      </c>
      <c r="D8" s="4">
        <f>D7+E7</f>
        <v>173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38" t="s">
        <v>19</v>
      </c>
      <c r="O8" s="139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48" t="s">
        <v>21</v>
      </c>
      <c r="O9" s="149"/>
    </row>
    <row r="10" spans="1:18" ht="15.75" customHeight="1" thickBot="1" x14ac:dyDescent="0.4">
      <c r="A10" s="21" t="s">
        <v>22</v>
      </c>
      <c r="B10" s="69">
        <v>31</v>
      </c>
      <c r="C10" s="66">
        <v>23</v>
      </c>
      <c r="D10" s="78">
        <f>B28-D8</f>
        <v>-173</v>
      </c>
      <c r="E10" s="77"/>
      <c r="F10" s="22"/>
      <c r="G10" s="22"/>
      <c r="H10" s="78">
        <f>(H9+H8)-H7</f>
        <v>-105</v>
      </c>
      <c r="I10" s="22"/>
      <c r="J10" s="22"/>
      <c r="K10" s="22"/>
      <c r="L10" s="22"/>
      <c r="M10" s="22">
        <f>(M9+M8)-M7</f>
        <v>2337670</v>
      </c>
      <c r="N10" s="150" t="s">
        <v>23</v>
      </c>
      <c r="O10" s="150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8181</v>
      </c>
      <c r="C11" s="67">
        <f>C7+C8</f>
        <v>3151</v>
      </c>
      <c r="D11" s="24">
        <f>C10+B10</f>
        <v>54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40" t="s">
        <v>25</v>
      </c>
      <c r="O11" s="140"/>
    </row>
    <row r="12" spans="1:18" ht="15.75" customHeight="1" thickBot="1" x14ac:dyDescent="0.4">
      <c r="A12" s="27" t="s">
        <v>48</v>
      </c>
      <c r="B12" s="145">
        <f>B7+C7</f>
        <v>1095</v>
      </c>
      <c r="C12" s="145"/>
      <c r="D12" s="146">
        <f>B12+B13</f>
        <v>11332</v>
      </c>
      <c r="E12" s="146"/>
      <c r="I12">
        <f>D12-M11-B6</f>
        <v>11332</v>
      </c>
    </row>
    <row r="13" spans="1:18" ht="15.75" customHeight="1" thickBot="1" x14ac:dyDescent="0.4">
      <c r="A13" s="27" t="s">
        <v>49</v>
      </c>
      <c r="B13" s="145">
        <f>B8+C8</f>
        <v>10237</v>
      </c>
      <c r="C13" s="145"/>
      <c r="D13" s="147"/>
      <c r="E13" s="147"/>
    </row>
    <row r="14" spans="1:18" ht="15.75" customHeight="1" thickBot="1" x14ac:dyDescent="0.35">
      <c r="A14" s="29">
        <v>43647</v>
      </c>
      <c r="B14" s="127" t="s">
        <v>26</v>
      </c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9"/>
      <c r="R14" s="30"/>
    </row>
    <row r="15" spans="1:18" ht="15.75" customHeight="1" x14ac:dyDescent="0.3">
      <c r="A15" s="130" t="s">
        <v>27</v>
      </c>
      <c r="B15" s="132" t="s">
        <v>28</v>
      </c>
      <c r="C15" s="133"/>
      <c r="D15" s="132" t="s">
        <v>29</v>
      </c>
      <c r="E15" s="133"/>
      <c r="F15" s="132" t="s">
        <v>30</v>
      </c>
      <c r="G15" s="133"/>
      <c r="H15" s="132" t="s">
        <v>31</v>
      </c>
      <c r="I15" s="133"/>
      <c r="J15" s="132" t="s">
        <v>32</v>
      </c>
      <c r="K15" s="133"/>
      <c r="L15" s="132" t="s">
        <v>33</v>
      </c>
      <c r="M15" s="133"/>
      <c r="N15" s="132" t="s">
        <v>34</v>
      </c>
      <c r="O15" s="133"/>
      <c r="P15" s="132" t="s">
        <v>35</v>
      </c>
      <c r="Q15" s="133"/>
      <c r="R15" s="2" t="s">
        <v>36</v>
      </c>
    </row>
    <row r="16" spans="1:18" ht="15.75" customHeight="1" thickBot="1" x14ac:dyDescent="0.35">
      <c r="A16" s="131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19">
        <f>SUM(B21+D21+F21+H21+J21+L21+N21+P21)+R21</f>
        <v>0</v>
      </c>
      <c r="C22" s="120"/>
      <c r="D22" s="120"/>
      <c r="E22" s="120"/>
      <c r="F22" s="120"/>
      <c r="G22" s="120"/>
      <c r="H22" s="120"/>
      <c r="I22" s="39" t="s">
        <v>43</v>
      </c>
      <c r="J22" s="120">
        <f>C21+E21+G21+I21+K21+M21+O21+Q21</f>
        <v>0</v>
      </c>
      <c r="K22" s="120"/>
      <c r="L22" s="120"/>
      <c r="M22" s="120"/>
      <c r="N22" s="120"/>
      <c r="O22" s="120"/>
      <c r="P22" s="120"/>
      <c r="Q22" s="120"/>
      <c r="R22" s="121"/>
    </row>
    <row r="23" spans="1:20" ht="15.75" customHeight="1" thickBot="1" x14ac:dyDescent="0.35">
      <c r="A23" s="122" t="s">
        <v>6</v>
      </c>
      <c r="B23" s="123"/>
      <c r="C23" s="123"/>
      <c r="D23" s="123"/>
      <c r="E23" s="123"/>
      <c r="F23" s="124"/>
      <c r="G23" s="125" t="s">
        <v>44</v>
      </c>
      <c r="H23" s="126"/>
      <c r="I23" s="126"/>
      <c r="J23" s="126"/>
      <c r="K23" s="126"/>
      <c r="L23" s="126"/>
      <c r="M23" s="126"/>
      <c r="N23" s="126"/>
      <c r="O23" s="119" t="s">
        <v>45</v>
      </c>
      <c r="P23" s="120"/>
      <c r="Q23" s="120"/>
      <c r="R23" s="120"/>
      <c r="S23" s="12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abSelected="1" zoomScale="145" zoomScaleNormal="145" workbookViewId="0">
      <selection sqref="A1:XFD1048576"/>
    </sheetView>
  </sheetViews>
  <sheetFormatPr defaultRowHeight="14.4" x14ac:dyDescent="0.3"/>
  <cols>
    <col min="1" max="1" width="28.21875" customWidth="1"/>
    <col min="2" max="2" width="13.77734375" style="80" customWidth="1"/>
    <col min="3" max="3" width="13.77734375" customWidth="1"/>
  </cols>
  <sheetData>
    <row r="2" spans="1:6" x14ac:dyDescent="0.3">
      <c r="C2" s="117"/>
    </row>
    <row r="3" spans="1:6" x14ac:dyDescent="0.3">
      <c r="C3" s="118"/>
    </row>
    <row r="4" spans="1:6" x14ac:dyDescent="0.3">
      <c r="F4" s="61"/>
    </row>
    <row r="5" spans="1:6" x14ac:dyDescent="0.3">
      <c r="C5" s="63"/>
      <c r="D5" s="63"/>
    </row>
    <row r="6" spans="1:6" x14ac:dyDescent="0.3">
      <c r="A6" s="62"/>
      <c r="D6" s="63"/>
    </row>
    <row r="7" spans="1:6" x14ac:dyDescent="0.3">
      <c r="C7" s="80"/>
      <c r="D7" s="109"/>
    </row>
    <row r="13" spans="1:6" ht="14.55" customHeight="1" x14ac:dyDescent="0.3"/>
  </sheetData>
  <mergeCells count="1">
    <mergeCell ref="C2:C3"/>
  </mergeCells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L5" sqref="L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736</v>
      </c>
      <c r="D2" s="134" t="s">
        <v>1</v>
      </c>
      <c r="E2" s="134"/>
      <c r="F2" s="134"/>
      <c r="G2" s="134"/>
      <c r="H2" s="134"/>
      <c r="I2" s="134"/>
      <c r="J2" s="134"/>
      <c r="K2" s="134"/>
      <c r="L2" s="134"/>
      <c r="M2" s="135"/>
    </row>
    <row r="3" spans="1:18" ht="20.25" customHeight="1" x14ac:dyDescent="0.35">
      <c r="A3" s="1" t="s">
        <v>2</v>
      </c>
      <c r="B3" s="69">
        <v>4583</v>
      </c>
      <c r="C3" s="66">
        <v>200</v>
      </c>
      <c r="D3" s="132" t="s">
        <v>68</v>
      </c>
      <c r="E3" s="143"/>
      <c r="F3" s="144" t="s">
        <v>69</v>
      </c>
      <c r="G3" s="133"/>
      <c r="H3" s="136" t="s">
        <v>3</v>
      </c>
      <c r="I3" s="137"/>
      <c r="J3" s="2" t="s">
        <v>4</v>
      </c>
      <c r="K3" s="3"/>
      <c r="L3" s="136" t="s">
        <v>66</v>
      </c>
      <c r="M3" s="137"/>
      <c r="N3" t="s">
        <v>53</v>
      </c>
      <c r="O3">
        <f>'20'!C2+'21'!C2+'22'!C2+'23'!C2</f>
        <v>6527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  <c r="N4" s="79" t="s">
        <v>54</v>
      </c>
      <c r="O4">
        <f>B2+'22'!B2+'21'!B2+'20'!B2</f>
        <v>0</v>
      </c>
    </row>
    <row r="5" spans="1:18" ht="15.75" customHeight="1" x14ac:dyDescent="0.35">
      <c r="A5" s="1" t="s">
        <v>13</v>
      </c>
      <c r="B5" s="69"/>
      <c r="C5" s="66"/>
      <c r="D5" s="10">
        <v>29738</v>
      </c>
      <c r="E5" s="11">
        <v>132237</v>
      </c>
      <c r="F5" s="12">
        <v>8075</v>
      </c>
      <c r="G5" s="13">
        <v>37518</v>
      </c>
      <c r="H5" s="10">
        <v>347901</v>
      </c>
      <c r="I5" s="13">
        <v>80570</v>
      </c>
      <c r="J5" s="14">
        <v>10697.3</v>
      </c>
      <c r="K5" s="15">
        <v>167790</v>
      </c>
      <c r="L5" s="10"/>
      <c r="M5" s="16"/>
      <c r="N5" s="140">
        <v>8</v>
      </c>
      <c r="O5" s="140"/>
      <c r="P5" s="72"/>
    </row>
    <row r="6" spans="1:18" ht="15.75" customHeight="1" x14ac:dyDescent="0.35">
      <c r="A6" s="1" t="s">
        <v>14</v>
      </c>
      <c r="B6" s="69"/>
      <c r="C6" s="66"/>
      <c r="D6" s="10">
        <f>'26'!D5</f>
        <v>29662</v>
      </c>
      <c r="E6" s="11">
        <f>'26'!E5</f>
        <v>132237</v>
      </c>
      <c r="F6" s="12">
        <f>'26'!F5</f>
        <v>8071</v>
      </c>
      <c r="G6" s="13">
        <f>'26'!G5</f>
        <v>37492</v>
      </c>
      <c r="H6" s="10">
        <f>'26'!H5</f>
        <v>347494</v>
      </c>
      <c r="I6" s="13">
        <f>'26'!I5</f>
        <v>80541</v>
      </c>
      <c r="J6" s="14">
        <f>'26'!J5</f>
        <v>10688.5</v>
      </c>
      <c r="K6" s="15">
        <f>'26'!K5</f>
        <v>167665</v>
      </c>
      <c r="L6" s="10">
        <f>'26'!L5</f>
        <v>0</v>
      </c>
      <c r="M6" s="16">
        <f>'26'!M5</f>
        <v>0</v>
      </c>
      <c r="N6" s="141" t="s">
        <v>15</v>
      </c>
      <c r="O6" s="142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736</v>
      </c>
      <c r="D7" s="4">
        <f t="shared" ref="D7:M7" si="0">D5-D6</f>
        <v>76</v>
      </c>
      <c r="E7" s="75">
        <f t="shared" si="0"/>
        <v>0</v>
      </c>
      <c r="F7" s="6">
        <f t="shared" si="0"/>
        <v>4</v>
      </c>
      <c r="G7" s="6">
        <f t="shared" si="0"/>
        <v>26</v>
      </c>
      <c r="H7" s="6">
        <f t="shared" si="0"/>
        <v>407</v>
      </c>
      <c r="I7" s="6">
        <f t="shared" si="0"/>
        <v>29</v>
      </c>
      <c r="J7" s="6">
        <f t="shared" si="0"/>
        <v>8.7999999999992724</v>
      </c>
      <c r="K7" s="6">
        <f t="shared" si="0"/>
        <v>125</v>
      </c>
      <c r="L7" s="6">
        <f t="shared" si="0"/>
        <v>0</v>
      </c>
      <c r="M7" s="7">
        <f t="shared" si="0"/>
        <v>0</v>
      </c>
      <c r="N7" s="138" t="s">
        <v>17</v>
      </c>
      <c r="O7" s="139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4583</v>
      </c>
      <c r="C8" s="66">
        <f>C3-C5</f>
        <v>200</v>
      </c>
      <c r="D8" s="4">
        <f>D7+E7</f>
        <v>76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38" t="s">
        <v>19</v>
      </c>
      <c r="O8" s="139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48" t="s">
        <v>21</v>
      </c>
      <c r="O9" s="149"/>
    </row>
    <row r="10" spans="1:18" ht="15.75" customHeight="1" thickBot="1" x14ac:dyDescent="0.4">
      <c r="A10" s="21" t="s">
        <v>22</v>
      </c>
      <c r="B10" s="69">
        <v>45</v>
      </c>
      <c r="C10" s="66">
        <v>14</v>
      </c>
      <c r="D10" s="78">
        <f>B28-D8</f>
        <v>-76</v>
      </c>
      <c r="E10" s="77"/>
      <c r="F10" s="22"/>
      <c r="G10" s="22"/>
      <c r="H10" s="78">
        <f>(H9+H8)-H7</f>
        <v>-407</v>
      </c>
      <c r="I10" s="22"/>
      <c r="J10" s="22"/>
      <c r="K10" s="22"/>
      <c r="L10" s="22"/>
      <c r="M10" s="22">
        <f>(M9+M8)-M7</f>
        <v>0</v>
      </c>
      <c r="N10" s="150" t="s">
        <v>23</v>
      </c>
      <c r="O10" s="150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4583</v>
      </c>
      <c r="C11" s="67">
        <f>C7+C8</f>
        <v>936</v>
      </c>
      <c r="D11" s="24">
        <f>C10+B10</f>
        <v>59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40" t="s">
        <v>25</v>
      </c>
      <c r="O11" s="140"/>
    </row>
    <row r="12" spans="1:18" ht="15.75" customHeight="1" thickBot="1" x14ac:dyDescent="0.4">
      <c r="A12" s="27" t="s">
        <v>48</v>
      </c>
      <c r="B12" s="145">
        <f>B7+C7</f>
        <v>736</v>
      </c>
      <c r="C12" s="145"/>
      <c r="D12" s="146">
        <f>B12+B13</f>
        <v>5519</v>
      </c>
      <c r="E12" s="146"/>
      <c r="I12">
        <f>D12-M11-B6</f>
        <v>5519</v>
      </c>
    </row>
    <row r="13" spans="1:18" ht="15.75" customHeight="1" thickBot="1" x14ac:dyDescent="0.4">
      <c r="A13" s="27" t="s">
        <v>49</v>
      </c>
      <c r="B13" s="145">
        <f>B8+C8</f>
        <v>4783</v>
      </c>
      <c r="C13" s="145"/>
      <c r="D13" s="147"/>
      <c r="E13" s="147"/>
    </row>
    <row r="14" spans="1:18" ht="15.75" customHeight="1" thickBot="1" x14ac:dyDescent="0.35">
      <c r="A14" s="29">
        <v>43647</v>
      </c>
      <c r="B14" s="127" t="s">
        <v>26</v>
      </c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9"/>
      <c r="R14" s="30"/>
    </row>
    <row r="15" spans="1:18" ht="15.75" customHeight="1" x14ac:dyDescent="0.3">
      <c r="A15" s="130" t="s">
        <v>27</v>
      </c>
      <c r="B15" s="132" t="s">
        <v>28</v>
      </c>
      <c r="C15" s="133"/>
      <c r="D15" s="132" t="s">
        <v>29</v>
      </c>
      <c r="E15" s="133"/>
      <c r="F15" s="132" t="s">
        <v>30</v>
      </c>
      <c r="G15" s="133"/>
      <c r="H15" s="132" t="s">
        <v>31</v>
      </c>
      <c r="I15" s="133"/>
      <c r="J15" s="132" t="s">
        <v>32</v>
      </c>
      <c r="K15" s="133"/>
      <c r="L15" s="132" t="s">
        <v>33</v>
      </c>
      <c r="M15" s="133"/>
      <c r="N15" s="132" t="s">
        <v>34</v>
      </c>
      <c r="O15" s="133"/>
      <c r="P15" s="132" t="s">
        <v>35</v>
      </c>
      <c r="Q15" s="133"/>
      <c r="R15" s="2" t="s">
        <v>36</v>
      </c>
    </row>
    <row r="16" spans="1:18" ht="15.75" customHeight="1" thickBot="1" x14ac:dyDescent="0.35">
      <c r="A16" s="131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19">
        <f>SUM(B21+D21+F21+H21+J21+L21+N21+P21)+R21</f>
        <v>0</v>
      </c>
      <c r="C22" s="120"/>
      <c r="D22" s="120"/>
      <c r="E22" s="120"/>
      <c r="F22" s="120"/>
      <c r="G22" s="120"/>
      <c r="H22" s="120"/>
      <c r="I22" s="39" t="s">
        <v>43</v>
      </c>
      <c r="J22" s="120">
        <f>C21+E21+G21+I21+K21+M21+O21+Q21</f>
        <v>0</v>
      </c>
      <c r="K22" s="120"/>
      <c r="L22" s="120"/>
      <c r="M22" s="120"/>
      <c r="N22" s="120"/>
      <c r="O22" s="120"/>
      <c r="P22" s="120"/>
      <c r="Q22" s="120"/>
      <c r="R22" s="121"/>
    </row>
    <row r="23" spans="1:20" ht="15.75" customHeight="1" thickBot="1" x14ac:dyDescent="0.35">
      <c r="A23" s="122" t="s">
        <v>6</v>
      </c>
      <c r="B23" s="123"/>
      <c r="C23" s="123"/>
      <c r="D23" s="123"/>
      <c r="E23" s="123"/>
      <c r="F23" s="124"/>
      <c r="G23" s="125" t="s">
        <v>44</v>
      </c>
      <c r="H23" s="126"/>
      <c r="I23" s="126"/>
      <c r="J23" s="126"/>
      <c r="K23" s="126"/>
      <c r="L23" s="126"/>
      <c r="M23" s="126"/>
      <c r="N23" s="126"/>
      <c r="O23" s="119" t="s">
        <v>45</v>
      </c>
      <c r="P23" s="120"/>
      <c r="Q23" s="120"/>
      <c r="R23" s="120"/>
      <c r="S23" s="12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N5" sqref="N5:O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759</v>
      </c>
      <c r="D2" s="134" t="s">
        <v>1</v>
      </c>
      <c r="E2" s="134"/>
      <c r="F2" s="134"/>
      <c r="G2" s="134"/>
      <c r="H2" s="134"/>
      <c r="I2" s="134"/>
      <c r="J2" s="134"/>
      <c r="K2" s="134"/>
      <c r="L2" s="134"/>
      <c r="M2" s="135"/>
    </row>
    <row r="3" spans="1:18" ht="20.25" customHeight="1" x14ac:dyDescent="0.35">
      <c r="A3" s="1" t="s">
        <v>2</v>
      </c>
      <c r="B3" s="69">
        <v>802</v>
      </c>
      <c r="C3" s="66">
        <v>5600</v>
      </c>
      <c r="D3" s="132" t="s">
        <v>68</v>
      </c>
      <c r="E3" s="143"/>
      <c r="F3" s="144" t="s">
        <v>69</v>
      </c>
      <c r="G3" s="133"/>
      <c r="H3" s="136" t="s">
        <v>3</v>
      </c>
      <c r="I3" s="137"/>
      <c r="J3" s="2" t="s">
        <v>4</v>
      </c>
      <c r="K3" s="3"/>
      <c r="L3" s="136" t="s">
        <v>66</v>
      </c>
      <c r="M3" s="137"/>
      <c r="N3" t="s">
        <v>53</v>
      </c>
      <c r="O3">
        <f>'20'!C2+'21'!C2+'22'!C2+'23'!C2</f>
        <v>6527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  <c r="N4" s="79" t="s">
        <v>54</v>
      </c>
      <c r="O4">
        <f>B2+'22'!B2+'21'!B2+'20'!B2</f>
        <v>0</v>
      </c>
    </row>
    <row r="5" spans="1:18" ht="15.75" customHeight="1" x14ac:dyDescent="0.35">
      <c r="A5" s="1" t="s">
        <v>13</v>
      </c>
      <c r="B5" s="69"/>
      <c r="C5" s="66"/>
      <c r="D5" s="10">
        <v>29868</v>
      </c>
      <c r="E5" s="11">
        <v>132301</v>
      </c>
      <c r="F5" s="12">
        <v>8079</v>
      </c>
      <c r="G5" s="13">
        <v>37795</v>
      </c>
      <c r="H5" s="10">
        <v>347591</v>
      </c>
      <c r="I5" s="13">
        <v>80603</v>
      </c>
      <c r="J5" s="14">
        <v>10701.4</v>
      </c>
      <c r="K5" s="15">
        <v>167855</v>
      </c>
      <c r="L5" s="10">
        <v>1722</v>
      </c>
      <c r="M5" s="16">
        <v>2337670</v>
      </c>
      <c r="N5" s="140">
        <v>8</v>
      </c>
      <c r="O5" s="140"/>
      <c r="P5" s="72"/>
    </row>
    <row r="6" spans="1:18" ht="15.75" customHeight="1" x14ac:dyDescent="0.35">
      <c r="A6" s="1" t="s">
        <v>14</v>
      </c>
      <c r="B6" s="69"/>
      <c r="C6" s="66"/>
      <c r="D6" s="10">
        <f>'27'!D5</f>
        <v>29738</v>
      </c>
      <c r="E6" s="11">
        <f>'27'!E5</f>
        <v>132237</v>
      </c>
      <c r="F6" s="12">
        <f>'27'!F5</f>
        <v>8075</v>
      </c>
      <c r="G6" s="13">
        <f>'27'!G5</f>
        <v>37518</v>
      </c>
      <c r="H6" s="10">
        <f>'27'!H5</f>
        <v>347901</v>
      </c>
      <c r="I6" s="13">
        <f>'27'!I5</f>
        <v>80570</v>
      </c>
      <c r="J6" s="14">
        <f>'27'!J5</f>
        <v>10697.3</v>
      </c>
      <c r="K6" s="15">
        <f>'27'!K5</f>
        <v>167790</v>
      </c>
      <c r="L6" s="10">
        <f>'27'!L5</f>
        <v>0</v>
      </c>
      <c r="M6" s="16">
        <f>'27'!M5</f>
        <v>0</v>
      </c>
      <c r="N6" s="141" t="s">
        <v>15</v>
      </c>
      <c r="O6" s="142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759</v>
      </c>
      <c r="D7" s="4">
        <f t="shared" ref="D7:M7" si="0">D5-D6</f>
        <v>130</v>
      </c>
      <c r="E7" s="75">
        <f t="shared" si="0"/>
        <v>64</v>
      </c>
      <c r="F7" s="6">
        <f t="shared" si="0"/>
        <v>4</v>
      </c>
      <c r="G7" s="6">
        <f t="shared" si="0"/>
        <v>277</v>
      </c>
      <c r="H7" s="6">
        <f t="shared" si="0"/>
        <v>-310</v>
      </c>
      <c r="I7" s="6">
        <f t="shared" si="0"/>
        <v>33</v>
      </c>
      <c r="J7" s="6">
        <f t="shared" si="0"/>
        <v>4.1000000000003638</v>
      </c>
      <c r="K7" s="6">
        <f t="shared" si="0"/>
        <v>65</v>
      </c>
      <c r="L7" s="6">
        <f t="shared" si="0"/>
        <v>1722</v>
      </c>
      <c r="M7" s="7">
        <f t="shared" si="0"/>
        <v>2337670</v>
      </c>
      <c r="N7" s="138" t="s">
        <v>17</v>
      </c>
      <c r="O7" s="139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802</v>
      </c>
      <c r="C8" s="66">
        <f>C3-C5</f>
        <v>5600</v>
      </c>
      <c r="D8" s="4">
        <f>D7+E7</f>
        <v>194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38" t="s">
        <v>19</v>
      </c>
      <c r="O8" s="139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48" t="s">
        <v>21</v>
      </c>
      <c r="O9" s="149"/>
    </row>
    <row r="10" spans="1:18" ht="15.75" customHeight="1" thickBot="1" x14ac:dyDescent="0.4">
      <c r="A10" s="21" t="s">
        <v>22</v>
      </c>
      <c r="B10" s="69">
        <v>6</v>
      </c>
      <c r="C10" s="66">
        <v>58</v>
      </c>
      <c r="D10" s="78">
        <f>B28-D8</f>
        <v>-194</v>
      </c>
      <c r="E10" s="77"/>
      <c r="F10" s="22"/>
      <c r="G10" s="22"/>
      <c r="H10" s="78">
        <f>(H9+H8)-H7</f>
        <v>310</v>
      </c>
      <c r="I10" s="22"/>
      <c r="J10" s="22"/>
      <c r="K10" s="22"/>
      <c r="L10" s="22"/>
      <c r="M10" s="22">
        <f>(M9+M8)-M7</f>
        <v>-2337670</v>
      </c>
      <c r="N10" s="150" t="s">
        <v>23</v>
      </c>
      <c r="O10" s="150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802</v>
      </c>
      <c r="C11" s="67">
        <f>C7+C8</f>
        <v>6359</v>
      </c>
      <c r="D11" s="24">
        <f>C10+B10</f>
        <v>64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40" t="s">
        <v>25</v>
      </c>
      <c r="O11" s="140"/>
    </row>
    <row r="12" spans="1:18" ht="15.75" customHeight="1" thickBot="1" x14ac:dyDescent="0.4">
      <c r="A12" s="27" t="s">
        <v>48</v>
      </c>
      <c r="B12" s="145">
        <f>B7+C7</f>
        <v>759</v>
      </c>
      <c r="C12" s="145"/>
      <c r="D12" s="146">
        <f>B12+B13</f>
        <v>7161</v>
      </c>
      <c r="E12" s="146"/>
      <c r="I12">
        <f>D12-M11-B6</f>
        <v>7161</v>
      </c>
    </row>
    <row r="13" spans="1:18" ht="15.75" customHeight="1" thickBot="1" x14ac:dyDescent="0.4">
      <c r="A13" s="27" t="s">
        <v>49</v>
      </c>
      <c r="B13" s="145">
        <f>B8+C8</f>
        <v>6402</v>
      </c>
      <c r="C13" s="145"/>
      <c r="D13" s="147"/>
      <c r="E13" s="147"/>
    </row>
    <row r="14" spans="1:18" ht="15.75" customHeight="1" thickBot="1" x14ac:dyDescent="0.35">
      <c r="A14" s="29">
        <v>43647</v>
      </c>
      <c r="B14" s="127" t="s">
        <v>26</v>
      </c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9"/>
      <c r="R14" s="30"/>
    </row>
    <row r="15" spans="1:18" ht="15.75" customHeight="1" x14ac:dyDescent="0.3">
      <c r="A15" s="130" t="s">
        <v>27</v>
      </c>
      <c r="B15" s="132" t="s">
        <v>28</v>
      </c>
      <c r="C15" s="133"/>
      <c r="D15" s="132" t="s">
        <v>29</v>
      </c>
      <c r="E15" s="133"/>
      <c r="F15" s="132" t="s">
        <v>30</v>
      </c>
      <c r="G15" s="133"/>
      <c r="H15" s="132" t="s">
        <v>31</v>
      </c>
      <c r="I15" s="133"/>
      <c r="J15" s="132" t="s">
        <v>32</v>
      </c>
      <c r="K15" s="133"/>
      <c r="L15" s="132" t="s">
        <v>33</v>
      </c>
      <c r="M15" s="133"/>
      <c r="N15" s="132" t="s">
        <v>34</v>
      </c>
      <c r="O15" s="133"/>
      <c r="P15" s="132" t="s">
        <v>35</v>
      </c>
      <c r="Q15" s="133"/>
      <c r="R15" s="2" t="s">
        <v>36</v>
      </c>
    </row>
    <row r="16" spans="1:18" ht="15.75" customHeight="1" thickBot="1" x14ac:dyDescent="0.35">
      <c r="A16" s="131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19">
        <f>SUM(B21+D21+F21+H21+J21+L21+N21+P21)+R21</f>
        <v>0</v>
      </c>
      <c r="C22" s="120"/>
      <c r="D22" s="120"/>
      <c r="E22" s="120"/>
      <c r="F22" s="120"/>
      <c r="G22" s="120"/>
      <c r="H22" s="120"/>
      <c r="I22" s="39" t="s">
        <v>43</v>
      </c>
      <c r="J22" s="120">
        <f>C21+E21+G21+I21+K21+M21+O21+Q21</f>
        <v>0</v>
      </c>
      <c r="K22" s="120"/>
      <c r="L22" s="120"/>
      <c r="M22" s="120"/>
      <c r="N22" s="120"/>
      <c r="O22" s="120"/>
      <c r="P22" s="120"/>
      <c r="Q22" s="120"/>
      <c r="R22" s="121"/>
    </row>
    <row r="23" spans="1:20" ht="15.75" customHeight="1" thickBot="1" x14ac:dyDescent="0.35">
      <c r="A23" s="122" t="s">
        <v>6</v>
      </c>
      <c r="B23" s="123"/>
      <c r="C23" s="123"/>
      <c r="D23" s="123"/>
      <c r="E23" s="123"/>
      <c r="F23" s="124"/>
      <c r="G23" s="125" t="s">
        <v>44</v>
      </c>
      <c r="H23" s="126"/>
      <c r="I23" s="126"/>
      <c r="J23" s="126"/>
      <c r="K23" s="126"/>
      <c r="L23" s="126"/>
      <c r="M23" s="126"/>
      <c r="N23" s="126"/>
      <c r="O23" s="119" t="s">
        <v>45</v>
      </c>
      <c r="P23" s="120"/>
      <c r="Q23" s="120"/>
      <c r="R23" s="120"/>
      <c r="S23" s="12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M5" sqref="M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2015</v>
      </c>
      <c r="D2" s="134" t="s">
        <v>1</v>
      </c>
      <c r="E2" s="134"/>
      <c r="F2" s="134"/>
      <c r="G2" s="134"/>
      <c r="H2" s="134"/>
      <c r="I2" s="134"/>
      <c r="J2" s="134"/>
      <c r="K2" s="134"/>
      <c r="L2" s="134"/>
      <c r="M2" s="135"/>
    </row>
    <row r="3" spans="1:18" ht="20.25" customHeight="1" x14ac:dyDescent="0.35">
      <c r="A3" s="1" t="s">
        <v>2</v>
      </c>
      <c r="B3" s="69">
        <v>40</v>
      </c>
      <c r="C3" s="66">
        <v>8185</v>
      </c>
      <c r="D3" s="132" t="s">
        <v>68</v>
      </c>
      <c r="E3" s="143"/>
      <c r="F3" s="144" t="s">
        <v>69</v>
      </c>
      <c r="G3" s="133"/>
      <c r="H3" s="136" t="s">
        <v>3</v>
      </c>
      <c r="I3" s="137"/>
      <c r="J3" s="2" t="s">
        <v>4</v>
      </c>
      <c r="K3" s="3"/>
      <c r="L3" s="136" t="s">
        <v>66</v>
      </c>
      <c r="M3" s="137"/>
      <c r="N3" t="s">
        <v>53</v>
      </c>
      <c r="O3">
        <f>'20'!C2+'21'!C2+'22'!C2+'23'!C2</f>
        <v>6527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  <c r="N4" s="79" t="s">
        <v>54</v>
      </c>
      <c r="O4">
        <f>B2+'22'!B2+'21'!B2+'20'!B2</f>
        <v>0</v>
      </c>
    </row>
    <row r="5" spans="1:18" ht="15.75" customHeight="1" x14ac:dyDescent="0.35">
      <c r="A5" s="1" t="s">
        <v>13</v>
      </c>
      <c r="B5" s="69"/>
      <c r="C5" s="66"/>
      <c r="D5" s="10">
        <v>30090</v>
      </c>
      <c r="E5" s="11">
        <v>132301</v>
      </c>
      <c r="F5" s="12">
        <v>8088</v>
      </c>
      <c r="G5" s="13">
        <v>37885</v>
      </c>
      <c r="H5" s="10">
        <v>347599</v>
      </c>
      <c r="I5" s="13">
        <v>80736</v>
      </c>
      <c r="J5" s="14">
        <v>10703</v>
      </c>
      <c r="K5" s="15">
        <v>167884</v>
      </c>
      <c r="L5" s="10"/>
      <c r="M5" s="16"/>
      <c r="N5" s="140">
        <v>8</v>
      </c>
      <c r="O5" s="140"/>
      <c r="P5" s="72"/>
    </row>
    <row r="6" spans="1:18" ht="15.75" customHeight="1" x14ac:dyDescent="0.35">
      <c r="A6" s="1" t="s">
        <v>14</v>
      </c>
      <c r="B6" s="69"/>
      <c r="C6" s="66"/>
      <c r="D6" s="10">
        <f>'28'!D5</f>
        <v>29868</v>
      </c>
      <c r="E6" s="11">
        <f>'28'!E5</f>
        <v>132301</v>
      </c>
      <c r="F6" s="12">
        <f>'28'!F5</f>
        <v>8079</v>
      </c>
      <c r="G6" s="13">
        <f>'28'!G5</f>
        <v>37795</v>
      </c>
      <c r="H6" s="10">
        <f>'28'!H5</f>
        <v>347591</v>
      </c>
      <c r="I6" s="13">
        <f>'28'!I5</f>
        <v>80603</v>
      </c>
      <c r="J6" s="14">
        <f>'28'!J5</f>
        <v>10701.4</v>
      </c>
      <c r="K6" s="15">
        <f>'28'!K5</f>
        <v>167855</v>
      </c>
      <c r="L6" s="10">
        <f>'28'!L5</f>
        <v>1722</v>
      </c>
      <c r="M6" s="16">
        <f>'28'!M5</f>
        <v>2337670</v>
      </c>
      <c r="N6" s="141" t="s">
        <v>15</v>
      </c>
      <c r="O6" s="142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2015</v>
      </c>
      <c r="D7" s="4">
        <f t="shared" ref="D7:M7" si="0">D5-D6</f>
        <v>222</v>
      </c>
      <c r="E7" s="75">
        <f t="shared" si="0"/>
        <v>0</v>
      </c>
      <c r="F7" s="6">
        <f t="shared" si="0"/>
        <v>9</v>
      </c>
      <c r="G7" s="6">
        <f t="shared" si="0"/>
        <v>90</v>
      </c>
      <c r="H7" s="6">
        <f t="shared" si="0"/>
        <v>8</v>
      </c>
      <c r="I7" s="6">
        <f t="shared" si="0"/>
        <v>133</v>
      </c>
      <c r="J7" s="6">
        <f t="shared" si="0"/>
        <v>1.6000000000003638</v>
      </c>
      <c r="K7" s="6">
        <f t="shared" si="0"/>
        <v>29</v>
      </c>
      <c r="L7" s="6">
        <f t="shared" si="0"/>
        <v>-1722</v>
      </c>
      <c r="M7" s="7">
        <f t="shared" si="0"/>
        <v>-2337670</v>
      </c>
      <c r="N7" s="138" t="s">
        <v>17</v>
      </c>
      <c r="O7" s="139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40</v>
      </c>
      <c r="C8" s="66">
        <f>C3-C5</f>
        <v>8185</v>
      </c>
      <c r="D8" s="4">
        <f>D7+E7</f>
        <v>222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38" t="s">
        <v>19</v>
      </c>
      <c r="O8" s="139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48" t="s">
        <v>21</v>
      </c>
      <c r="O9" s="149"/>
    </row>
    <row r="10" spans="1:18" ht="15.75" customHeight="1" thickBot="1" x14ac:dyDescent="0.4">
      <c r="A10" s="21" t="s">
        <v>22</v>
      </c>
      <c r="B10" s="69"/>
      <c r="C10" s="66">
        <v>96</v>
      </c>
      <c r="D10" s="78">
        <f>B28-D8</f>
        <v>-222</v>
      </c>
      <c r="E10" s="77"/>
      <c r="F10" s="22"/>
      <c r="G10" s="22"/>
      <c r="H10" s="78">
        <f>(H9+H8)-H7</f>
        <v>-8</v>
      </c>
      <c r="I10" s="22"/>
      <c r="J10" s="22"/>
      <c r="K10" s="22"/>
      <c r="L10" s="22"/>
      <c r="M10" s="22">
        <f>(M9+M8)-M7</f>
        <v>2337670</v>
      </c>
      <c r="N10" s="150" t="s">
        <v>23</v>
      </c>
      <c r="O10" s="150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40</v>
      </c>
      <c r="C11" s="67">
        <f>C7+C8</f>
        <v>10200</v>
      </c>
      <c r="D11" s="24">
        <f>C10+B10</f>
        <v>96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40" t="s">
        <v>25</v>
      </c>
      <c r="O11" s="140"/>
    </row>
    <row r="12" spans="1:18" ht="15.75" customHeight="1" thickBot="1" x14ac:dyDescent="0.4">
      <c r="A12" s="27" t="s">
        <v>48</v>
      </c>
      <c r="B12" s="145">
        <f>B7+C7</f>
        <v>2015</v>
      </c>
      <c r="C12" s="145"/>
      <c r="D12" s="146">
        <f>B12+B13</f>
        <v>10240</v>
      </c>
      <c r="E12" s="146"/>
      <c r="I12">
        <f>D12-M11-B6</f>
        <v>10240</v>
      </c>
    </row>
    <row r="13" spans="1:18" ht="15.75" customHeight="1" thickBot="1" x14ac:dyDescent="0.4">
      <c r="A13" s="27" t="s">
        <v>49</v>
      </c>
      <c r="B13" s="145">
        <f>B8+C8</f>
        <v>8225</v>
      </c>
      <c r="C13" s="145"/>
      <c r="D13" s="147"/>
      <c r="E13" s="147"/>
    </row>
    <row r="14" spans="1:18" ht="15.75" customHeight="1" thickBot="1" x14ac:dyDescent="0.35">
      <c r="A14" s="29">
        <v>43647</v>
      </c>
      <c r="B14" s="127" t="s">
        <v>26</v>
      </c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9"/>
      <c r="R14" s="30"/>
    </row>
    <row r="15" spans="1:18" ht="15.75" customHeight="1" x14ac:dyDescent="0.3">
      <c r="A15" s="130" t="s">
        <v>27</v>
      </c>
      <c r="B15" s="132" t="s">
        <v>28</v>
      </c>
      <c r="C15" s="133"/>
      <c r="D15" s="132" t="s">
        <v>29</v>
      </c>
      <c r="E15" s="133"/>
      <c r="F15" s="132" t="s">
        <v>30</v>
      </c>
      <c r="G15" s="133"/>
      <c r="H15" s="132" t="s">
        <v>31</v>
      </c>
      <c r="I15" s="133"/>
      <c r="J15" s="132" t="s">
        <v>32</v>
      </c>
      <c r="K15" s="133"/>
      <c r="L15" s="132" t="s">
        <v>33</v>
      </c>
      <c r="M15" s="133"/>
      <c r="N15" s="132" t="s">
        <v>34</v>
      </c>
      <c r="O15" s="133"/>
      <c r="P15" s="132" t="s">
        <v>35</v>
      </c>
      <c r="Q15" s="133"/>
      <c r="R15" s="2" t="s">
        <v>36</v>
      </c>
    </row>
    <row r="16" spans="1:18" ht="15.75" customHeight="1" thickBot="1" x14ac:dyDescent="0.35">
      <c r="A16" s="131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19">
        <f>SUM(B21+D21+F21+H21+J21+L21+N21+P21)+R21</f>
        <v>0</v>
      </c>
      <c r="C22" s="120"/>
      <c r="D22" s="120"/>
      <c r="E22" s="120"/>
      <c r="F22" s="120"/>
      <c r="G22" s="120"/>
      <c r="H22" s="120"/>
      <c r="I22" s="39" t="s">
        <v>43</v>
      </c>
      <c r="J22" s="120">
        <f>C21+E21+G21+I21+K21+M21+O21+Q21</f>
        <v>0</v>
      </c>
      <c r="K22" s="120"/>
      <c r="L22" s="120"/>
      <c r="M22" s="120"/>
      <c r="N22" s="120"/>
      <c r="O22" s="120"/>
      <c r="P22" s="120"/>
      <c r="Q22" s="120"/>
      <c r="R22" s="121"/>
    </row>
    <row r="23" spans="1:20" ht="15.75" customHeight="1" thickBot="1" x14ac:dyDescent="0.35">
      <c r="A23" s="122" t="s">
        <v>6</v>
      </c>
      <c r="B23" s="123"/>
      <c r="C23" s="123"/>
      <c r="D23" s="123"/>
      <c r="E23" s="123"/>
      <c r="F23" s="124"/>
      <c r="G23" s="125" t="s">
        <v>44</v>
      </c>
      <c r="H23" s="126"/>
      <c r="I23" s="126"/>
      <c r="J23" s="126"/>
      <c r="K23" s="126"/>
      <c r="L23" s="126"/>
      <c r="M23" s="126"/>
      <c r="N23" s="126"/>
      <c r="O23" s="119" t="s">
        <v>45</v>
      </c>
      <c r="P23" s="120"/>
      <c r="Q23" s="120"/>
      <c r="R23" s="120"/>
      <c r="S23" s="12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L5" sqref="L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992</v>
      </c>
      <c r="D2" s="134" t="s">
        <v>1</v>
      </c>
      <c r="E2" s="134"/>
      <c r="F2" s="134"/>
      <c r="G2" s="134"/>
      <c r="H2" s="134"/>
      <c r="I2" s="134"/>
      <c r="J2" s="134"/>
      <c r="K2" s="134"/>
      <c r="L2" s="134"/>
      <c r="M2" s="135"/>
    </row>
    <row r="3" spans="1:18" ht="20.25" customHeight="1" x14ac:dyDescent="0.35">
      <c r="A3" s="1" t="s">
        <v>2</v>
      </c>
      <c r="B3" s="69">
        <v>400</v>
      </c>
      <c r="C3" s="66">
        <v>8952</v>
      </c>
      <c r="D3" s="132" t="s">
        <v>68</v>
      </c>
      <c r="E3" s="143"/>
      <c r="F3" s="144" t="s">
        <v>69</v>
      </c>
      <c r="G3" s="133"/>
      <c r="H3" s="136" t="s">
        <v>3</v>
      </c>
      <c r="I3" s="137"/>
      <c r="J3" s="2" t="s">
        <v>4</v>
      </c>
      <c r="K3" s="3"/>
      <c r="L3" s="136" t="s">
        <v>66</v>
      </c>
      <c r="M3" s="137"/>
      <c r="N3" t="s">
        <v>53</v>
      </c>
      <c r="O3">
        <f>'20'!C2+'21'!C2+'22'!C2+'23'!C2</f>
        <v>6527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  <c r="N4" s="79" t="s">
        <v>54</v>
      </c>
      <c r="O4">
        <f>B2+'22'!B2+'21'!B2+'20'!B2</f>
        <v>0</v>
      </c>
    </row>
    <row r="5" spans="1:18" ht="15.75" customHeight="1" x14ac:dyDescent="0.35">
      <c r="A5" s="1" t="s">
        <v>13</v>
      </c>
      <c r="B5" s="69"/>
      <c r="C5" s="66"/>
      <c r="D5" s="10">
        <v>30221</v>
      </c>
      <c r="E5" s="11">
        <v>152301</v>
      </c>
      <c r="F5" s="12">
        <v>8089</v>
      </c>
      <c r="G5" s="13">
        <v>38082</v>
      </c>
      <c r="H5" s="10">
        <v>347777</v>
      </c>
      <c r="I5" s="13">
        <v>80763</v>
      </c>
      <c r="J5" s="14">
        <v>10714.7</v>
      </c>
      <c r="K5" s="15">
        <v>168089</v>
      </c>
      <c r="L5" s="10"/>
      <c r="M5" s="16"/>
      <c r="N5" s="140">
        <v>8</v>
      </c>
      <c r="O5" s="140"/>
      <c r="P5" s="72"/>
    </row>
    <row r="6" spans="1:18" ht="15.75" customHeight="1" x14ac:dyDescent="0.35">
      <c r="A6" s="1" t="s">
        <v>14</v>
      </c>
      <c r="B6" s="69"/>
      <c r="C6" s="66"/>
      <c r="D6" s="10">
        <f>'29'!D5</f>
        <v>30090</v>
      </c>
      <c r="E6" s="11">
        <f>'29'!E5</f>
        <v>132301</v>
      </c>
      <c r="F6" s="12">
        <f>'29'!F5</f>
        <v>8088</v>
      </c>
      <c r="G6" s="13">
        <f>'29'!G5</f>
        <v>37885</v>
      </c>
      <c r="H6" s="10">
        <f>'29'!H5</f>
        <v>347599</v>
      </c>
      <c r="I6" s="13">
        <f>'29'!I5</f>
        <v>80736</v>
      </c>
      <c r="J6" s="14">
        <f>'29'!J5</f>
        <v>10703</v>
      </c>
      <c r="K6" s="15">
        <f>'29'!K5</f>
        <v>167884</v>
      </c>
      <c r="L6" s="10">
        <f>'29'!L5</f>
        <v>0</v>
      </c>
      <c r="M6" s="16">
        <f>'29'!M5</f>
        <v>0</v>
      </c>
      <c r="N6" s="141" t="s">
        <v>15</v>
      </c>
      <c r="O6" s="142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992</v>
      </c>
      <c r="D7" s="4">
        <f t="shared" ref="D7:M7" si="0">D5-D6</f>
        <v>131</v>
      </c>
      <c r="E7" s="75">
        <f t="shared" si="0"/>
        <v>20000</v>
      </c>
      <c r="F7" s="6">
        <f t="shared" si="0"/>
        <v>1</v>
      </c>
      <c r="G7" s="6">
        <f t="shared" si="0"/>
        <v>197</v>
      </c>
      <c r="H7" s="6">
        <f t="shared" si="0"/>
        <v>178</v>
      </c>
      <c r="I7" s="6">
        <f t="shared" si="0"/>
        <v>27</v>
      </c>
      <c r="J7" s="6">
        <f t="shared" si="0"/>
        <v>11.700000000000728</v>
      </c>
      <c r="K7" s="6">
        <f t="shared" si="0"/>
        <v>205</v>
      </c>
      <c r="L7" s="6">
        <f t="shared" si="0"/>
        <v>0</v>
      </c>
      <c r="M7" s="7">
        <f t="shared" si="0"/>
        <v>0</v>
      </c>
      <c r="N7" s="138" t="s">
        <v>17</v>
      </c>
      <c r="O7" s="139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400</v>
      </c>
      <c r="C8" s="66">
        <f>C3-C5</f>
        <v>8952</v>
      </c>
      <c r="D8" s="4">
        <f>D7+E7</f>
        <v>20131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38" t="s">
        <v>19</v>
      </c>
      <c r="O8" s="139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48" t="s">
        <v>21</v>
      </c>
      <c r="O9" s="149"/>
    </row>
    <row r="10" spans="1:18" ht="15.75" customHeight="1" thickBot="1" x14ac:dyDescent="0.4">
      <c r="A10" s="21" t="s">
        <v>22</v>
      </c>
      <c r="B10" s="69">
        <v>4</v>
      </c>
      <c r="C10" s="66">
        <v>74</v>
      </c>
      <c r="D10" s="78">
        <f>B28-D8</f>
        <v>-20131</v>
      </c>
      <c r="E10" s="77"/>
      <c r="F10" s="22"/>
      <c r="G10" s="22"/>
      <c r="H10" s="78">
        <f>(H9+H8)-H7</f>
        <v>-178</v>
      </c>
      <c r="I10" s="22"/>
      <c r="J10" s="22"/>
      <c r="K10" s="22"/>
      <c r="L10" s="22"/>
      <c r="M10" s="22">
        <f>(M9+M8)-M7</f>
        <v>0</v>
      </c>
      <c r="N10" s="150" t="s">
        <v>23</v>
      </c>
      <c r="O10" s="150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400</v>
      </c>
      <c r="C11" s="67">
        <f>C7+C8</f>
        <v>9944</v>
      </c>
      <c r="D11" s="24">
        <f>C10+B10</f>
        <v>78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40" t="s">
        <v>25</v>
      </c>
      <c r="O11" s="140"/>
    </row>
    <row r="12" spans="1:18" ht="15.75" customHeight="1" thickBot="1" x14ac:dyDescent="0.4">
      <c r="A12" s="27" t="s">
        <v>48</v>
      </c>
      <c r="B12" s="145">
        <f>B7+C7</f>
        <v>992</v>
      </c>
      <c r="C12" s="145"/>
      <c r="D12" s="146">
        <f>B12+B13</f>
        <v>10344</v>
      </c>
      <c r="E12" s="146"/>
      <c r="I12">
        <f>D12-M11-B6</f>
        <v>10344</v>
      </c>
    </row>
    <row r="13" spans="1:18" ht="15.75" customHeight="1" thickBot="1" x14ac:dyDescent="0.4">
      <c r="A13" s="27" t="s">
        <v>49</v>
      </c>
      <c r="B13" s="145">
        <f>B8+C8</f>
        <v>9352</v>
      </c>
      <c r="C13" s="145"/>
      <c r="D13" s="147"/>
      <c r="E13" s="147"/>
    </row>
    <row r="14" spans="1:18" ht="15.75" customHeight="1" thickBot="1" x14ac:dyDescent="0.35">
      <c r="A14" s="29">
        <v>43647</v>
      </c>
      <c r="B14" s="127" t="s">
        <v>26</v>
      </c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9"/>
      <c r="R14" s="30"/>
    </row>
    <row r="15" spans="1:18" ht="15.75" customHeight="1" x14ac:dyDescent="0.3">
      <c r="A15" s="130" t="s">
        <v>27</v>
      </c>
      <c r="B15" s="132" t="s">
        <v>28</v>
      </c>
      <c r="C15" s="133"/>
      <c r="D15" s="132" t="s">
        <v>29</v>
      </c>
      <c r="E15" s="133"/>
      <c r="F15" s="132" t="s">
        <v>30</v>
      </c>
      <c r="G15" s="133"/>
      <c r="H15" s="132" t="s">
        <v>31</v>
      </c>
      <c r="I15" s="133"/>
      <c r="J15" s="132" t="s">
        <v>32</v>
      </c>
      <c r="K15" s="133"/>
      <c r="L15" s="132" t="s">
        <v>33</v>
      </c>
      <c r="M15" s="133"/>
      <c r="N15" s="132" t="s">
        <v>34</v>
      </c>
      <c r="O15" s="133"/>
      <c r="P15" s="132" t="s">
        <v>35</v>
      </c>
      <c r="Q15" s="133"/>
      <c r="R15" s="2" t="s">
        <v>36</v>
      </c>
    </row>
    <row r="16" spans="1:18" ht="15.75" customHeight="1" thickBot="1" x14ac:dyDescent="0.35">
      <c r="A16" s="131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19">
        <f>SUM(B21+D21+F21+H21+J21+L21+N21+P21)+R21</f>
        <v>0</v>
      </c>
      <c r="C22" s="120"/>
      <c r="D22" s="120"/>
      <c r="E22" s="120"/>
      <c r="F22" s="120"/>
      <c r="G22" s="120"/>
      <c r="H22" s="120"/>
      <c r="I22" s="39" t="s">
        <v>43</v>
      </c>
      <c r="J22" s="120">
        <f>C21+E21+G21+I21+K21+M21+O21+Q21</f>
        <v>0</v>
      </c>
      <c r="K22" s="120"/>
      <c r="L22" s="120"/>
      <c r="M22" s="120"/>
      <c r="N22" s="120"/>
      <c r="O22" s="120"/>
      <c r="P22" s="120"/>
      <c r="Q22" s="120"/>
      <c r="R22" s="121"/>
    </row>
    <row r="23" spans="1:20" ht="15.75" customHeight="1" thickBot="1" x14ac:dyDescent="0.35">
      <c r="A23" s="122" t="s">
        <v>6</v>
      </c>
      <c r="B23" s="123"/>
      <c r="C23" s="123"/>
      <c r="D23" s="123"/>
      <c r="E23" s="123"/>
      <c r="F23" s="124"/>
      <c r="G23" s="125" t="s">
        <v>44</v>
      </c>
      <c r="H23" s="126"/>
      <c r="I23" s="126"/>
      <c r="J23" s="126"/>
      <c r="K23" s="126"/>
      <c r="L23" s="126"/>
      <c r="M23" s="126"/>
      <c r="N23" s="126"/>
      <c r="O23" s="119" t="s">
        <v>45</v>
      </c>
      <c r="P23" s="120"/>
      <c r="Q23" s="120"/>
      <c r="R23" s="120"/>
      <c r="S23" s="12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N5" sqref="N5:O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-1750</v>
      </c>
    </row>
    <row r="2" spans="1:18" ht="15.75" customHeight="1" thickBot="1" x14ac:dyDescent="0.4">
      <c r="A2" s="1" t="s">
        <v>0</v>
      </c>
      <c r="B2" s="68">
        <v>250</v>
      </c>
      <c r="C2" s="65">
        <v>911</v>
      </c>
      <c r="D2" s="134" t="s">
        <v>1</v>
      </c>
      <c r="E2" s="134"/>
      <c r="F2" s="134"/>
      <c r="G2" s="134"/>
      <c r="H2" s="134"/>
      <c r="I2" s="134"/>
      <c r="J2" s="134"/>
      <c r="K2" s="134"/>
      <c r="L2" s="134"/>
      <c r="M2" s="135"/>
    </row>
    <row r="3" spans="1:18" ht="20.25" customHeight="1" x14ac:dyDescent="0.35">
      <c r="A3" s="1" t="s">
        <v>2</v>
      </c>
      <c r="B3" s="69">
        <v>234</v>
      </c>
      <c r="C3" s="66">
        <v>6087</v>
      </c>
      <c r="D3" s="132" t="s">
        <v>68</v>
      </c>
      <c r="E3" s="143"/>
      <c r="F3" s="144" t="s">
        <v>69</v>
      </c>
      <c r="G3" s="133"/>
      <c r="H3" s="136" t="s">
        <v>3</v>
      </c>
      <c r="I3" s="137"/>
      <c r="J3" s="2" t="s">
        <v>4</v>
      </c>
      <c r="K3" s="3"/>
      <c r="L3" s="136" t="s">
        <v>66</v>
      </c>
      <c r="M3" s="137"/>
      <c r="N3" t="s">
        <v>53</v>
      </c>
      <c r="O3">
        <f>'20'!C2+'21'!C2+'22'!C2+'23'!C2</f>
        <v>6527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  <c r="N4" s="79" t="s">
        <v>54</v>
      </c>
      <c r="O4">
        <f>B2+'22'!B2+'21'!B2+'20'!B2</f>
        <v>250</v>
      </c>
    </row>
    <row r="5" spans="1:18" ht="15.75" customHeight="1" x14ac:dyDescent="0.35">
      <c r="A5" s="1" t="s">
        <v>13</v>
      </c>
      <c r="B5" s="69"/>
      <c r="C5" s="66"/>
      <c r="D5" s="10">
        <v>30340</v>
      </c>
      <c r="E5" s="11">
        <v>132448</v>
      </c>
      <c r="F5" s="12">
        <v>8335</v>
      </c>
      <c r="G5" s="13">
        <v>38162</v>
      </c>
      <c r="H5" s="10">
        <v>347781</v>
      </c>
      <c r="I5" s="13">
        <v>80818</v>
      </c>
      <c r="J5" s="14">
        <v>10714.7</v>
      </c>
      <c r="K5" s="15">
        <v>168069</v>
      </c>
      <c r="L5" s="10">
        <v>1722</v>
      </c>
      <c r="M5" s="16">
        <v>2337670</v>
      </c>
      <c r="N5" s="140" t="s">
        <v>23</v>
      </c>
      <c r="O5" s="140"/>
      <c r="P5" s="72"/>
    </row>
    <row r="6" spans="1:18" ht="15.75" customHeight="1" x14ac:dyDescent="0.35">
      <c r="A6" s="1" t="s">
        <v>14</v>
      </c>
      <c r="B6" s="69"/>
      <c r="C6" s="66"/>
      <c r="D6" s="10">
        <f>'30'!D5</f>
        <v>30221</v>
      </c>
      <c r="E6" s="11">
        <f>'30'!E5</f>
        <v>152301</v>
      </c>
      <c r="F6" s="12">
        <f>'30'!F5</f>
        <v>8089</v>
      </c>
      <c r="G6" s="13">
        <f>'30'!G5</f>
        <v>38082</v>
      </c>
      <c r="H6" s="10">
        <f>'30'!H5</f>
        <v>347777</v>
      </c>
      <c r="I6" s="13">
        <f>'30'!I5</f>
        <v>80763</v>
      </c>
      <c r="J6" s="14">
        <f>'30'!J5</f>
        <v>10714.7</v>
      </c>
      <c r="K6" s="15">
        <f>'30'!K5</f>
        <v>168089</v>
      </c>
      <c r="L6" s="10">
        <f>'30'!L5</f>
        <v>0</v>
      </c>
      <c r="M6" s="16">
        <f>'30'!M5</f>
        <v>0</v>
      </c>
      <c r="N6" s="141" t="s">
        <v>15</v>
      </c>
      <c r="O6" s="142"/>
      <c r="Q6">
        <v>10981</v>
      </c>
    </row>
    <row r="7" spans="1:18" ht="15.75" customHeight="1" x14ac:dyDescent="0.35">
      <c r="A7" s="1" t="s">
        <v>16</v>
      </c>
      <c r="B7" s="73">
        <f>B2-B4</f>
        <v>250</v>
      </c>
      <c r="C7" s="74">
        <f>C2-C4</f>
        <v>911</v>
      </c>
      <c r="D7" s="4">
        <f t="shared" ref="D7:M7" si="0">D5-D6</f>
        <v>119</v>
      </c>
      <c r="E7" s="75">
        <f t="shared" si="0"/>
        <v>-19853</v>
      </c>
      <c r="F7" s="6">
        <f t="shared" si="0"/>
        <v>246</v>
      </c>
      <c r="G7" s="6">
        <f t="shared" si="0"/>
        <v>80</v>
      </c>
      <c r="H7" s="6">
        <f t="shared" si="0"/>
        <v>4</v>
      </c>
      <c r="I7" s="6">
        <f t="shared" si="0"/>
        <v>55</v>
      </c>
      <c r="J7" s="6">
        <f t="shared" si="0"/>
        <v>0</v>
      </c>
      <c r="K7" s="6">
        <f t="shared" si="0"/>
        <v>-20</v>
      </c>
      <c r="L7" s="6">
        <f t="shared" si="0"/>
        <v>1722</v>
      </c>
      <c r="M7" s="7">
        <f t="shared" si="0"/>
        <v>2337670</v>
      </c>
      <c r="N7" s="138" t="s">
        <v>17</v>
      </c>
      <c r="O7" s="139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234</v>
      </c>
      <c r="C8" s="66">
        <f>C3-C5</f>
        <v>6087</v>
      </c>
      <c r="D8" s="4">
        <f>D7+E7</f>
        <v>-19734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38" t="s">
        <v>19</v>
      </c>
      <c r="O8" s="139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48" t="s">
        <v>21</v>
      </c>
      <c r="O9" s="149"/>
    </row>
    <row r="10" spans="1:18" ht="15.75" customHeight="1" thickBot="1" x14ac:dyDescent="0.4">
      <c r="A10" s="21" t="s">
        <v>22</v>
      </c>
      <c r="B10" s="69">
        <v>4</v>
      </c>
      <c r="C10" s="66">
        <v>65</v>
      </c>
      <c r="D10" s="78">
        <f>B28-D8</f>
        <v>19734</v>
      </c>
      <c r="E10" s="77"/>
      <c r="F10" s="22"/>
      <c r="G10" s="22"/>
      <c r="H10" s="78">
        <f>(H9+H8)-H7</f>
        <v>-4</v>
      </c>
      <c r="I10" s="22"/>
      <c r="J10" s="22"/>
      <c r="K10" s="22"/>
      <c r="L10" s="22"/>
      <c r="M10" s="22">
        <f>(M9+M8)-M7</f>
        <v>-2337670</v>
      </c>
      <c r="N10" s="150" t="s">
        <v>23</v>
      </c>
      <c r="O10" s="150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484</v>
      </c>
      <c r="C11" s="67">
        <f>C7+C8</f>
        <v>6998</v>
      </c>
      <c r="D11" s="24">
        <f>C10+B10</f>
        <v>69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40" t="s">
        <v>25</v>
      </c>
      <c r="O11" s="140"/>
    </row>
    <row r="12" spans="1:18" ht="15.75" customHeight="1" thickBot="1" x14ac:dyDescent="0.4">
      <c r="A12" s="27" t="s">
        <v>48</v>
      </c>
      <c r="B12" s="145">
        <f>B7+C7</f>
        <v>1161</v>
      </c>
      <c r="C12" s="145"/>
      <c r="D12" s="146">
        <f>B12+B13</f>
        <v>7482</v>
      </c>
      <c r="E12" s="146"/>
      <c r="I12">
        <f>D12-M11-B6</f>
        <v>7482</v>
      </c>
    </row>
    <row r="13" spans="1:18" ht="15.75" customHeight="1" thickBot="1" x14ac:dyDescent="0.4">
      <c r="A13" s="27" t="s">
        <v>49</v>
      </c>
      <c r="B13" s="145">
        <f>B8+C8</f>
        <v>6321</v>
      </c>
      <c r="C13" s="145"/>
      <c r="D13" s="147"/>
      <c r="E13" s="147"/>
    </row>
    <row r="14" spans="1:18" ht="15.75" customHeight="1" thickBot="1" x14ac:dyDescent="0.35">
      <c r="A14" s="29">
        <v>43647</v>
      </c>
      <c r="B14" s="127" t="s">
        <v>26</v>
      </c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9"/>
      <c r="R14" s="30"/>
    </row>
    <row r="15" spans="1:18" ht="15.75" customHeight="1" x14ac:dyDescent="0.3">
      <c r="A15" s="130" t="s">
        <v>27</v>
      </c>
      <c r="B15" s="132" t="s">
        <v>28</v>
      </c>
      <c r="C15" s="133"/>
      <c r="D15" s="132" t="s">
        <v>29</v>
      </c>
      <c r="E15" s="133"/>
      <c r="F15" s="132" t="s">
        <v>30</v>
      </c>
      <c r="G15" s="133"/>
      <c r="H15" s="132" t="s">
        <v>31</v>
      </c>
      <c r="I15" s="133"/>
      <c r="J15" s="132" t="s">
        <v>32</v>
      </c>
      <c r="K15" s="133"/>
      <c r="L15" s="132" t="s">
        <v>33</v>
      </c>
      <c r="M15" s="133"/>
      <c r="N15" s="132" t="s">
        <v>34</v>
      </c>
      <c r="O15" s="133"/>
      <c r="P15" s="132" t="s">
        <v>35</v>
      </c>
      <c r="Q15" s="133"/>
      <c r="R15" s="2" t="s">
        <v>36</v>
      </c>
    </row>
    <row r="16" spans="1:18" ht="15.75" customHeight="1" thickBot="1" x14ac:dyDescent="0.35">
      <c r="A16" s="131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19">
        <f>SUM(B21+D21+F21+H21+J21+L21+N21+P21)+R21</f>
        <v>0</v>
      </c>
      <c r="C22" s="120"/>
      <c r="D22" s="120"/>
      <c r="E22" s="120"/>
      <c r="F22" s="120"/>
      <c r="G22" s="120"/>
      <c r="H22" s="120"/>
      <c r="I22" s="39" t="s">
        <v>43</v>
      </c>
      <c r="J22" s="120">
        <f>C21+E21+G21+I21+K21+M21+O21+Q21</f>
        <v>0</v>
      </c>
      <c r="K22" s="120"/>
      <c r="L22" s="120"/>
      <c r="M22" s="120"/>
      <c r="N22" s="120"/>
      <c r="O22" s="120"/>
      <c r="P22" s="120"/>
      <c r="Q22" s="120"/>
      <c r="R22" s="121"/>
    </row>
    <row r="23" spans="1:20" ht="15.75" customHeight="1" thickBot="1" x14ac:dyDescent="0.35">
      <c r="A23" s="122" t="s">
        <v>6</v>
      </c>
      <c r="B23" s="123"/>
      <c r="C23" s="123"/>
      <c r="D23" s="123"/>
      <c r="E23" s="123"/>
      <c r="F23" s="124"/>
      <c r="G23" s="125" t="s">
        <v>44</v>
      </c>
      <c r="H23" s="126"/>
      <c r="I23" s="126"/>
      <c r="J23" s="126"/>
      <c r="K23" s="126"/>
      <c r="L23" s="126"/>
      <c r="M23" s="126"/>
      <c r="N23" s="126"/>
      <c r="O23" s="119" t="s">
        <v>45</v>
      </c>
      <c r="P23" s="120"/>
      <c r="Q23" s="120"/>
      <c r="R23" s="120"/>
      <c r="S23" s="12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L5" sqref="L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2094</v>
      </c>
      <c r="D2" s="134" t="s">
        <v>1</v>
      </c>
      <c r="E2" s="134"/>
      <c r="F2" s="134"/>
      <c r="G2" s="134"/>
      <c r="H2" s="134"/>
      <c r="I2" s="134"/>
      <c r="J2" s="134"/>
      <c r="K2" s="134"/>
      <c r="L2" s="134"/>
      <c r="M2" s="135"/>
    </row>
    <row r="3" spans="1:18" ht="20.25" customHeight="1" x14ac:dyDescent="0.35">
      <c r="A3" s="1" t="s">
        <v>2</v>
      </c>
      <c r="B3" s="69">
        <v>45</v>
      </c>
      <c r="C3" s="66">
        <v>12023</v>
      </c>
      <c r="D3" s="132" t="s">
        <v>68</v>
      </c>
      <c r="E3" s="143"/>
      <c r="F3" s="144" t="s">
        <v>69</v>
      </c>
      <c r="G3" s="133"/>
      <c r="H3" s="136" t="s">
        <v>3</v>
      </c>
      <c r="I3" s="137"/>
      <c r="J3" s="2" t="s">
        <v>4</v>
      </c>
      <c r="K3" s="3"/>
      <c r="L3" s="136" t="s">
        <v>66</v>
      </c>
      <c r="M3" s="137"/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28456</v>
      </c>
      <c r="E5" s="11">
        <v>150793</v>
      </c>
      <c r="F5" s="12">
        <v>7683</v>
      </c>
      <c r="G5" s="13"/>
      <c r="H5" s="10">
        <v>33829</v>
      </c>
      <c r="I5" s="13">
        <v>78755</v>
      </c>
      <c r="J5" s="14">
        <v>10473.6</v>
      </c>
      <c r="K5" s="15">
        <v>164292</v>
      </c>
      <c r="L5" s="10"/>
      <c r="M5" s="16"/>
      <c r="N5" s="140">
        <v>8</v>
      </c>
      <c r="O5" s="140"/>
      <c r="P5" s="72"/>
    </row>
    <row r="6" spans="1:18" ht="15.75" customHeight="1" x14ac:dyDescent="0.35">
      <c r="A6" s="1" t="s">
        <v>14</v>
      </c>
      <c r="B6" s="69"/>
      <c r="C6" s="66"/>
      <c r="D6" s="10">
        <v>67674</v>
      </c>
      <c r="E6" s="11">
        <v>112076</v>
      </c>
      <c r="F6" s="12">
        <v>372</v>
      </c>
      <c r="G6" s="13">
        <v>1852</v>
      </c>
      <c r="H6" s="10">
        <v>35035</v>
      </c>
      <c r="I6" s="13">
        <v>4835</v>
      </c>
      <c r="J6" s="14">
        <v>25755</v>
      </c>
      <c r="K6" s="15">
        <v>1651.4</v>
      </c>
      <c r="L6" s="10">
        <v>2246</v>
      </c>
      <c r="M6" s="16">
        <v>531316</v>
      </c>
      <c r="N6" s="141" t="s">
        <v>15</v>
      </c>
      <c r="O6" s="142"/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2094</v>
      </c>
      <c r="D7" s="4">
        <f t="shared" ref="D7:M7" si="0">D5-D6</f>
        <v>-39218</v>
      </c>
      <c r="E7" s="75">
        <f t="shared" si="0"/>
        <v>38717</v>
      </c>
      <c r="F7" s="6">
        <f t="shared" si="0"/>
        <v>7311</v>
      </c>
      <c r="G7" s="6">
        <f t="shared" si="0"/>
        <v>-1852</v>
      </c>
      <c r="H7" s="6">
        <f t="shared" si="0"/>
        <v>-1206</v>
      </c>
      <c r="I7" s="6">
        <f t="shared" si="0"/>
        <v>73920</v>
      </c>
      <c r="J7" s="6">
        <f t="shared" si="0"/>
        <v>-15281.4</v>
      </c>
      <c r="K7" s="6">
        <f t="shared" si="0"/>
        <v>162640.6</v>
      </c>
      <c r="L7" s="6">
        <f t="shared" si="0"/>
        <v>-2246</v>
      </c>
      <c r="M7" s="7">
        <f t="shared" si="0"/>
        <v>-531316</v>
      </c>
      <c r="N7" s="138" t="s">
        <v>17</v>
      </c>
      <c r="O7" s="139"/>
    </row>
    <row r="8" spans="1:18" ht="15.75" customHeight="1" x14ac:dyDescent="0.35">
      <c r="A8" s="1" t="s">
        <v>18</v>
      </c>
      <c r="B8" s="69">
        <f>B3-B5</f>
        <v>45</v>
      </c>
      <c r="C8" s="66">
        <f>C3-C5</f>
        <v>12023</v>
      </c>
      <c r="D8" s="4">
        <f>D7+E7</f>
        <v>-501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38" t="s">
        <v>19</v>
      </c>
      <c r="O8" s="139"/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48" t="s">
        <v>21</v>
      </c>
      <c r="O9" s="149"/>
    </row>
    <row r="10" spans="1:18" ht="15.75" customHeight="1" thickBot="1" x14ac:dyDescent="0.4">
      <c r="A10" s="21" t="s">
        <v>22</v>
      </c>
      <c r="B10" s="69">
        <v>4</v>
      </c>
      <c r="C10" s="66">
        <v>80</v>
      </c>
      <c r="D10" s="78">
        <f>B28-D8</f>
        <v>501</v>
      </c>
      <c r="E10" s="77"/>
      <c r="F10" s="22"/>
      <c r="G10" s="22"/>
      <c r="H10" s="78">
        <f>(H9+H8)-H7</f>
        <v>1206</v>
      </c>
      <c r="I10" s="22"/>
      <c r="J10" s="22"/>
      <c r="K10" s="22"/>
      <c r="L10" s="22"/>
      <c r="M10" s="22">
        <f>(M9+M8)-M7</f>
        <v>531316</v>
      </c>
      <c r="N10" s="150" t="s">
        <v>23</v>
      </c>
      <c r="O10" s="150"/>
    </row>
    <row r="11" spans="1:18" ht="15.75" customHeight="1" thickBot="1" x14ac:dyDescent="0.4">
      <c r="A11" s="23" t="s">
        <v>24</v>
      </c>
      <c r="B11" s="70">
        <f>B7+B8</f>
        <v>45</v>
      </c>
      <c r="C11" s="67">
        <f>C7+C8</f>
        <v>14117</v>
      </c>
      <c r="D11" s="24">
        <f>C10+B10</f>
        <v>84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40" t="s">
        <v>25</v>
      </c>
      <c r="O11" s="140"/>
    </row>
    <row r="12" spans="1:18" ht="15.75" customHeight="1" thickBot="1" x14ac:dyDescent="0.4">
      <c r="A12" s="27" t="s">
        <v>48</v>
      </c>
      <c r="B12" s="145">
        <f>B7+C7</f>
        <v>2094</v>
      </c>
      <c r="C12" s="145"/>
      <c r="D12" s="146">
        <f>B12+B13</f>
        <v>14162</v>
      </c>
      <c r="E12" s="146"/>
    </row>
    <row r="13" spans="1:18" ht="15.75" customHeight="1" thickBot="1" x14ac:dyDescent="0.4">
      <c r="A13" s="27" t="s">
        <v>49</v>
      </c>
      <c r="B13" s="145">
        <f>B8+C8</f>
        <v>12068</v>
      </c>
      <c r="C13" s="145"/>
      <c r="D13" s="147"/>
      <c r="E13" s="147"/>
    </row>
    <row r="14" spans="1:18" ht="15.75" customHeight="1" thickBot="1" x14ac:dyDescent="0.35">
      <c r="A14" s="29">
        <v>43647</v>
      </c>
      <c r="B14" s="127" t="s">
        <v>26</v>
      </c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9"/>
      <c r="R14" s="30"/>
    </row>
    <row r="15" spans="1:18" ht="15.75" customHeight="1" x14ac:dyDescent="0.3">
      <c r="A15" s="130" t="s">
        <v>27</v>
      </c>
      <c r="B15" s="132" t="s">
        <v>28</v>
      </c>
      <c r="C15" s="133"/>
      <c r="D15" s="132" t="s">
        <v>29</v>
      </c>
      <c r="E15" s="133"/>
      <c r="F15" s="132" t="s">
        <v>30</v>
      </c>
      <c r="G15" s="133"/>
      <c r="H15" s="132" t="s">
        <v>31</v>
      </c>
      <c r="I15" s="133"/>
      <c r="J15" s="132" t="s">
        <v>32</v>
      </c>
      <c r="K15" s="133"/>
      <c r="L15" s="132" t="s">
        <v>33</v>
      </c>
      <c r="M15" s="133"/>
      <c r="N15" s="132" t="s">
        <v>34</v>
      </c>
      <c r="O15" s="133"/>
      <c r="P15" s="132" t="s">
        <v>35</v>
      </c>
      <c r="Q15" s="133"/>
      <c r="R15" s="2" t="s">
        <v>36</v>
      </c>
    </row>
    <row r="16" spans="1:18" ht="15.75" customHeight="1" thickBot="1" x14ac:dyDescent="0.35">
      <c r="A16" s="131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19">
        <f>SUM(B21+D21+F21+H21+J21+L21+N21+P21)+R21</f>
        <v>0</v>
      </c>
      <c r="C22" s="120"/>
      <c r="D22" s="120"/>
      <c r="E22" s="120"/>
      <c r="F22" s="120"/>
      <c r="G22" s="120"/>
      <c r="H22" s="120"/>
      <c r="I22" s="39" t="s">
        <v>43</v>
      </c>
      <c r="J22" s="120">
        <f>C21+E21+G21+I21+K21+M21+O21+Q21</f>
        <v>0</v>
      </c>
      <c r="K22" s="120"/>
      <c r="L22" s="120"/>
      <c r="M22" s="120"/>
      <c r="N22" s="120"/>
      <c r="O22" s="120"/>
      <c r="P22" s="120"/>
      <c r="Q22" s="120"/>
      <c r="R22" s="121"/>
    </row>
    <row r="23" spans="1:20" ht="15.75" customHeight="1" thickBot="1" x14ac:dyDescent="0.35">
      <c r="A23" s="122" t="s">
        <v>6</v>
      </c>
      <c r="B23" s="123"/>
      <c r="C23" s="123"/>
      <c r="D23" s="123"/>
      <c r="E23" s="123"/>
      <c r="F23" s="124"/>
      <c r="G23" s="125" t="s">
        <v>44</v>
      </c>
      <c r="H23" s="126"/>
      <c r="I23" s="126"/>
      <c r="J23" s="126"/>
      <c r="K23" s="126"/>
      <c r="L23" s="126"/>
      <c r="M23" s="126"/>
      <c r="N23" s="126"/>
      <c r="O23" s="119" t="s">
        <v>45</v>
      </c>
      <c r="P23" s="120"/>
      <c r="Q23" s="120"/>
      <c r="R23" s="120"/>
      <c r="S23" s="12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J13" sqref="J13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2405</v>
      </c>
      <c r="D2" s="134" t="s">
        <v>1</v>
      </c>
      <c r="E2" s="134"/>
      <c r="F2" s="134"/>
      <c r="G2" s="134"/>
      <c r="H2" s="134"/>
      <c r="I2" s="134"/>
      <c r="J2" s="134"/>
      <c r="K2" s="134"/>
      <c r="L2" s="134"/>
      <c r="M2" s="135"/>
    </row>
    <row r="3" spans="1:18" ht="20.25" customHeight="1" x14ac:dyDescent="0.35">
      <c r="A3" s="1" t="s">
        <v>2</v>
      </c>
      <c r="B3" s="69"/>
      <c r="C3" s="66">
        <v>12111</v>
      </c>
      <c r="D3" s="132" t="s">
        <v>68</v>
      </c>
      <c r="E3" s="143"/>
      <c r="F3" s="144" t="s">
        <v>69</v>
      </c>
      <c r="G3" s="133"/>
      <c r="H3" s="136" t="s">
        <v>3</v>
      </c>
      <c r="I3" s="137"/>
      <c r="J3" s="2" t="s">
        <v>4</v>
      </c>
      <c r="K3" s="3"/>
      <c r="L3" s="136" t="s">
        <v>66</v>
      </c>
      <c r="M3" s="137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28518</v>
      </c>
      <c r="E5" s="11">
        <v>130980</v>
      </c>
      <c r="F5" s="12">
        <v>7683</v>
      </c>
      <c r="G5" s="13">
        <v>33839</v>
      </c>
      <c r="H5" s="10">
        <v>344020</v>
      </c>
      <c r="I5" s="13">
        <v>78803</v>
      </c>
      <c r="J5" s="14">
        <v>10508</v>
      </c>
      <c r="K5" s="15">
        <v>164817</v>
      </c>
      <c r="L5" s="10">
        <v>1701</v>
      </c>
      <c r="M5" s="16">
        <v>2330348</v>
      </c>
      <c r="N5" s="140">
        <v>8</v>
      </c>
      <c r="O5" s="140"/>
      <c r="P5" s="72"/>
    </row>
    <row r="6" spans="1:18" ht="15.75" customHeight="1" x14ac:dyDescent="0.35">
      <c r="A6" s="1" t="s">
        <v>14</v>
      </c>
      <c r="B6" s="69"/>
      <c r="C6" s="66"/>
      <c r="D6" s="10">
        <f>'01'!D5</f>
        <v>28456</v>
      </c>
      <c r="E6" s="11">
        <f>'01'!E5</f>
        <v>150793</v>
      </c>
      <c r="F6" s="12">
        <f>'01'!F5</f>
        <v>7683</v>
      </c>
      <c r="G6" s="13">
        <f>'01'!G5</f>
        <v>0</v>
      </c>
      <c r="H6" s="10">
        <f>'01'!H5</f>
        <v>33829</v>
      </c>
      <c r="I6" s="13">
        <f>'01'!I5</f>
        <v>78755</v>
      </c>
      <c r="J6" s="14">
        <f>'01'!J5</f>
        <v>10473.6</v>
      </c>
      <c r="K6" s="15">
        <f>'01'!K5</f>
        <v>164292</v>
      </c>
      <c r="L6" s="10">
        <f>'01'!L5</f>
        <v>0</v>
      </c>
      <c r="M6" s="16">
        <f>'01'!M5</f>
        <v>0</v>
      </c>
      <c r="N6" s="141" t="s">
        <v>15</v>
      </c>
      <c r="O6" s="142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2405</v>
      </c>
      <c r="D7" s="4">
        <f t="shared" ref="D7:M7" si="0">D5-D6</f>
        <v>62</v>
      </c>
      <c r="E7" s="75">
        <f t="shared" si="0"/>
        <v>-19813</v>
      </c>
      <c r="F7" s="6">
        <f t="shared" si="0"/>
        <v>0</v>
      </c>
      <c r="G7" s="6">
        <f t="shared" si="0"/>
        <v>33839</v>
      </c>
      <c r="H7" s="6">
        <f t="shared" si="0"/>
        <v>310191</v>
      </c>
      <c r="I7" s="6">
        <f t="shared" si="0"/>
        <v>48</v>
      </c>
      <c r="J7" s="6">
        <f t="shared" si="0"/>
        <v>34.399999999999636</v>
      </c>
      <c r="K7" s="6">
        <f t="shared" si="0"/>
        <v>525</v>
      </c>
      <c r="L7" s="6">
        <f t="shared" si="0"/>
        <v>1701</v>
      </c>
      <c r="M7" s="7">
        <f t="shared" si="0"/>
        <v>2330348</v>
      </c>
      <c r="N7" s="138" t="s">
        <v>17</v>
      </c>
      <c r="O7" s="139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0</v>
      </c>
      <c r="C8" s="66">
        <f>C3-C5</f>
        <v>12111</v>
      </c>
      <c r="D8" s="4">
        <f>D7+E7</f>
        <v>-19751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38" t="s">
        <v>19</v>
      </c>
      <c r="O8" s="139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48" t="s">
        <v>21</v>
      </c>
      <c r="O9" s="149"/>
    </row>
    <row r="10" spans="1:18" ht="15.75" customHeight="1" thickBot="1" x14ac:dyDescent="0.4">
      <c r="A10" s="21" t="s">
        <v>22</v>
      </c>
      <c r="B10" s="69"/>
      <c r="C10" s="66">
        <v>90</v>
      </c>
      <c r="D10" s="78">
        <f>B28-D8</f>
        <v>19751</v>
      </c>
      <c r="E10" s="77"/>
      <c r="F10" s="22"/>
      <c r="G10" s="22"/>
      <c r="H10" s="78">
        <f>(H9+H8)-H7</f>
        <v>-310191</v>
      </c>
      <c r="I10" s="22"/>
      <c r="J10" s="22"/>
      <c r="K10" s="22"/>
      <c r="L10" s="22"/>
      <c r="M10" s="22">
        <f>(M9+M8)-M7</f>
        <v>-2330348</v>
      </c>
      <c r="N10" s="150" t="s">
        <v>23</v>
      </c>
      <c r="O10" s="150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0</v>
      </c>
      <c r="C11" s="67">
        <f>C7+C8</f>
        <v>14516</v>
      </c>
      <c r="D11" s="24">
        <f>C10+B10</f>
        <v>90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40" t="s">
        <v>25</v>
      </c>
      <c r="O11" s="140"/>
    </row>
    <row r="12" spans="1:18" ht="15.75" customHeight="1" thickBot="1" x14ac:dyDescent="0.4">
      <c r="A12" s="27" t="s">
        <v>48</v>
      </c>
      <c r="B12" s="145">
        <f>B7+C7</f>
        <v>2405</v>
      </c>
      <c r="C12" s="145"/>
      <c r="D12" s="146">
        <f>B12+B13</f>
        <v>14516</v>
      </c>
      <c r="E12" s="146"/>
      <c r="I12">
        <f>D12-M11-B6</f>
        <v>14516</v>
      </c>
    </row>
    <row r="13" spans="1:18" ht="15.75" customHeight="1" thickBot="1" x14ac:dyDescent="0.4">
      <c r="A13" s="27" t="s">
        <v>49</v>
      </c>
      <c r="B13" s="145">
        <f>B8+C8</f>
        <v>12111</v>
      </c>
      <c r="C13" s="145"/>
      <c r="D13" s="147"/>
      <c r="E13" s="147"/>
    </row>
    <row r="14" spans="1:18" ht="15.75" customHeight="1" thickBot="1" x14ac:dyDescent="0.35">
      <c r="A14" s="29">
        <v>43647</v>
      </c>
      <c r="B14" s="127" t="s">
        <v>26</v>
      </c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9"/>
      <c r="R14" s="30"/>
    </row>
    <row r="15" spans="1:18" ht="15.75" customHeight="1" x14ac:dyDescent="0.3">
      <c r="A15" s="130" t="s">
        <v>27</v>
      </c>
      <c r="B15" s="132" t="s">
        <v>28</v>
      </c>
      <c r="C15" s="133"/>
      <c r="D15" s="132" t="s">
        <v>29</v>
      </c>
      <c r="E15" s="133"/>
      <c r="F15" s="132" t="s">
        <v>30</v>
      </c>
      <c r="G15" s="133"/>
      <c r="H15" s="132" t="s">
        <v>31</v>
      </c>
      <c r="I15" s="133"/>
      <c r="J15" s="132" t="s">
        <v>32</v>
      </c>
      <c r="K15" s="133"/>
      <c r="L15" s="132" t="s">
        <v>33</v>
      </c>
      <c r="M15" s="133"/>
      <c r="N15" s="132" t="s">
        <v>34</v>
      </c>
      <c r="O15" s="133"/>
      <c r="P15" s="132" t="s">
        <v>35</v>
      </c>
      <c r="Q15" s="133"/>
      <c r="R15" s="2" t="s">
        <v>36</v>
      </c>
    </row>
    <row r="16" spans="1:18" ht="15.75" customHeight="1" thickBot="1" x14ac:dyDescent="0.35">
      <c r="A16" s="131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19">
        <f>SUM(B21+D21+F21+H21+J21+L21+N21+P21)+R21</f>
        <v>0</v>
      </c>
      <c r="C22" s="120"/>
      <c r="D22" s="120"/>
      <c r="E22" s="120"/>
      <c r="F22" s="120"/>
      <c r="G22" s="120"/>
      <c r="H22" s="120"/>
      <c r="I22" s="39" t="s">
        <v>43</v>
      </c>
      <c r="J22" s="120">
        <f>C21+E21+G21+I21+K21+M21+O21+Q21</f>
        <v>0</v>
      </c>
      <c r="K22" s="120"/>
      <c r="L22" s="120"/>
      <c r="M22" s="120"/>
      <c r="N22" s="120"/>
      <c r="O22" s="120"/>
      <c r="P22" s="120"/>
      <c r="Q22" s="120"/>
      <c r="R22" s="121"/>
    </row>
    <row r="23" spans="1:20" ht="15.75" customHeight="1" thickBot="1" x14ac:dyDescent="0.35">
      <c r="A23" s="122" t="s">
        <v>6</v>
      </c>
      <c r="B23" s="123"/>
      <c r="C23" s="123"/>
      <c r="D23" s="123"/>
      <c r="E23" s="123"/>
      <c r="F23" s="124"/>
      <c r="G23" s="125" t="s">
        <v>44</v>
      </c>
      <c r="H23" s="126"/>
      <c r="I23" s="126"/>
      <c r="J23" s="126"/>
      <c r="K23" s="126"/>
      <c r="L23" s="126"/>
      <c r="M23" s="126"/>
      <c r="N23" s="126"/>
      <c r="O23" s="119" t="s">
        <v>45</v>
      </c>
      <c r="P23" s="120"/>
      <c r="Q23" s="120"/>
      <c r="R23" s="120"/>
      <c r="S23" s="12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D5" sqref="D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4100</v>
      </c>
      <c r="D2" s="134" t="s">
        <v>1</v>
      </c>
      <c r="E2" s="134"/>
      <c r="F2" s="134"/>
      <c r="G2" s="134"/>
      <c r="H2" s="134"/>
      <c r="I2" s="134"/>
      <c r="J2" s="134"/>
      <c r="K2" s="134"/>
      <c r="L2" s="134"/>
      <c r="M2" s="135"/>
    </row>
    <row r="3" spans="1:18" ht="20.25" customHeight="1" x14ac:dyDescent="0.35">
      <c r="A3" s="1" t="s">
        <v>2</v>
      </c>
      <c r="B3" s="69">
        <v>160</v>
      </c>
      <c r="C3" s="66">
        <v>9605</v>
      </c>
      <c r="D3" s="132" t="s">
        <v>68</v>
      </c>
      <c r="E3" s="143"/>
      <c r="F3" s="144" t="s">
        <v>69</v>
      </c>
      <c r="G3" s="133"/>
      <c r="H3" s="136" t="s">
        <v>3</v>
      </c>
      <c r="I3" s="137"/>
      <c r="J3" s="2" t="s">
        <v>4</v>
      </c>
      <c r="K3" s="3"/>
      <c r="L3" s="136" t="s">
        <v>66</v>
      </c>
      <c r="M3" s="137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/>
      <c r="E5" s="11"/>
      <c r="F5" s="12"/>
      <c r="G5" s="13"/>
      <c r="H5" s="10"/>
      <c r="I5" s="13"/>
      <c r="J5" s="14"/>
      <c r="K5" s="15"/>
      <c r="L5" s="10"/>
      <c r="M5" s="16"/>
      <c r="N5" s="140">
        <v>8</v>
      </c>
      <c r="O5" s="140"/>
      <c r="P5" s="72"/>
    </row>
    <row r="6" spans="1:18" ht="15.75" customHeight="1" x14ac:dyDescent="0.35">
      <c r="A6" s="1" t="s">
        <v>14</v>
      </c>
      <c r="B6" s="69"/>
      <c r="C6" s="66"/>
      <c r="D6" s="10">
        <f>'02'!D5</f>
        <v>28518</v>
      </c>
      <c r="E6" s="11">
        <f>'02'!E5</f>
        <v>130980</v>
      </c>
      <c r="F6" s="12">
        <f>'02'!F5</f>
        <v>7683</v>
      </c>
      <c r="G6" s="13">
        <f>'02'!G5</f>
        <v>33839</v>
      </c>
      <c r="H6" s="10">
        <f>'02'!H5</f>
        <v>344020</v>
      </c>
      <c r="I6" s="13">
        <f>'02'!I5</f>
        <v>78803</v>
      </c>
      <c r="J6" s="14">
        <f>'02'!J5</f>
        <v>10508</v>
      </c>
      <c r="K6" s="15">
        <f>'02'!K5</f>
        <v>164817</v>
      </c>
      <c r="L6" s="10">
        <f>'02'!L5</f>
        <v>1701</v>
      </c>
      <c r="M6" s="16">
        <f>'02'!M5</f>
        <v>2330348</v>
      </c>
      <c r="N6" s="141" t="s">
        <v>15</v>
      </c>
      <c r="O6" s="142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4100</v>
      </c>
      <c r="D7" s="4">
        <f t="shared" ref="D7:M7" si="0">D5-D6</f>
        <v>-28518</v>
      </c>
      <c r="E7" s="75">
        <f t="shared" si="0"/>
        <v>-130980</v>
      </c>
      <c r="F7" s="6">
        <f t="shared" si="0"/>
        <v>-7683</v>
      </c>
      <c r="G7" s="6">
        <f t="shared" si="0"/>
        <v>-33839</v>
      </c>
      <c r="H7" s="6">
        <f t="shared" si="0"/>
        <v>-344020</v>
      </c>
      <c r="I7" s="6">
        <f t="shared" si="0"/>
        <v>-78803</v>
      </c>
      <c r="J7" s="6">
        <f t="shared" si="0"/>
        <v>-10508</v>
      </c>
      <c r="K7" s="6">
        <f t="shared" si="0"/>
        <v>-164817</v>
      </c>
      <c r="L7" s="6">
        <f t="shared" si="0"/>
        <v>-1701</v>
      </c>
      <c r="M7" s="7">
        <f t="shared" si="0"/>
        <v>-2330348</v>
      </c>
      <c r="N7" s="138" t="s">
        <v>17</v>
      </c>
      <c r="O7" s="139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160</v>
      </c>
      <c r="C8" s="66">
        <f>C3-C5</f>
        <v>9605</v>
      </c>
      <c r="D8" s="4">
        <f>D7+E7</f>
        <v>-159498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38" t="s">
        <v>19</v>
      </c>
      <c r="O8" s="139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48" t="s">
        <v>21</v>
      </c>
      <c r="O9" s="149"/>
    </row>
    <row r="10" spans="1:18" ht="15.75" customHeight="1" thickBot="1" x14ac:dyDescent="0.4">
      <c r="A10" s="21" t="s">
        <v>22</v>
      </c>
      <c r="B10" s="69">
        <v>1</v>
      </c>
      <c r="C10" s="66">
        <v>67</v>
      </c>
      <c r="D10" s="78">
        <f>B28-D8</f>
        <v>159498</v>
      </c>
      <c r="E10" s="77"/>
      <c r="F10" s="22"/>
      <c r="G10" s="22"/>
      <c r="H10" s="78">
        <f>(H9+H8)-H7</f>
        <v>344020</v>
      </c>
      <c r="I10" s="22"/>
      <c r="J10" s="22"/>
      <c r="K10" s="22"/>
      <c r="L10" s="22"/>
      <c r="M10" s="22">
        <f>(M9+M8)-M7</f>
        <v>2330348</v>
      </c>
      <c r="N10" s="150" t="s">
        <v>23</v>
      </c>
      <c r="O10" s="150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160</v>
      </c>
      <c r="C11" s="67">
        <f>C7+C8</f>
        <v>13705</v>
      </c>
      <c r="D11" s="24">
        <f>C10+B10</f>
        <v>68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40" t="s">
        <v>25</v>
      </c>
      <c r="O11" s="140"/>
    </row>
    <row r="12" spans="1:18" ht="15.75" customHeight="1" thickBot="1" x14ac:dyDescent="0.4">
      <c r="A12" s="27" t="s">
        <v>48</v>
      </c>
      <c r="B12" s="145">
        <f>B7+C7</f>
        <v>4100</v>
      </c>
      <c r="C12" s="145"/>
      <c r="D12" s="146">
        <f>B12+B13</f>
        <v>13865</v>
      </c>
      <c r="E12" s="146"/>
      <c r="I12">
        <f>D12-M11-B6</f>
        <v>13865</v>
      </c>
    </row>
    <row r="13" spans="1:18" ht="15.75" customHeight="1" thickBot="1" x14ac:dyDescent="0.4">
      <c r="A13" s="27" t="s">
        <v>49</v>
      </c>
      <c r="B13" s="145">
        <f>B8+C8</f>
        <v>9765</v>
      </c>
      <c r="C13" s="145"/>
      <c r="D13" s="147"/>
      <c r="E13" s="147"/>
    </row>
    <row r="14" spans="1:18" ht="15.75" customHeight="1" thickBot="1" x14ac:dyDescent="0.35">
      <c r="A14" s="29">
        <v>43647</v>
      </c>
      <c r="B14" s="127" t="s">
        <v>26</v>
      </c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9"/>
      <c r="R14" s="30"/>
    </row>
    <row r="15" spans="1:18" ht="15.75" customHeight="1" x14ac:dyDescent="0.3">
      <c r="A15" s="130" t="s">
        <v>27</v>
      </c>
      <c r="B15" s="132" t="s">
        <v>28</v>
      </c>
      <c r="C15" s="133"/>
      <c r="D15" s="132" t="s">
        <v>29</v>
      </c>
      <c r="E15" s="133"/>
      <c r="F15" s="132" t="s">
        <v>30</v>
      </c>
      <c r="G15" s="133"/>
      <c r="H15" s="132" t="s">
        <v>31</v>
      </c>
      <c r="I15" s="133"/>
      <c r="J15" s="132" t="s">
        <v>32</v>
      </c>
      <c r="K15" s="133"/>
      <c r="L15" s="132" t="s">
        <v>33</v>
      </c>
      <c r="M15" s="133"/>
      <c r="N15" s="132" t="s">
        <v>34</v>
      </c>
      <c r="O15" s="133"/>
      <c r="P15" s="132" t="s">
        <v>35</v>
      </c>
      <c r="Q15" s="133"/>
      <c r="R15" s="2" t="s">
        <v>36</v>
      </c>
    </row>
    <row r="16" spans="1:18" ht="15.75" customHeight="1" thickBot="1" x14ac:dyDescent="0.35">
      <c r="A16" s="131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19">
        <f>SUM(B21+D21+F21+H21+J21+L21+N21+P21)+R21</f>
        <v>0</v>
      </c>
      <c r="C22" s="120"/>
      <c r="D22" s="120"/>
      <c r="E22" s="120"/>
      <c r="F22" s="120"/>
      <c r="G22" s="120"/>
      <c r="H22" s="120"/>
      <c r="I22" s="39" t="s">
        <v>43</v>
      </c>
      <c r="J22" s="120">
        <f>C21+E21+G21+I21+K21+M21+O21+Q21</f>
        <v>0</v>
      </c>
      <c r="K22" s="120"/>
      <c r="L22" s="120"/>
      <c r="M22" s="120"/>
      <c r="N22" s="120"/>
      <c r="O22" s="120"/>
      <c r="P22" s="120"/>
      <c r="Q22" s="120"/>
      <c r="R22" s="121"/>
    </row>
    <row r="23" spans="1:20" ht="15.75" customHeight="1" thickBot="1" x14ac:dyDescent="0.35">
      <c r="A23" s="122" t="s">
        <v>6</v>
      </c>
      <c r="B23" s="123"/>
      <c r="C23" s="123"/>
      <c r="D23" s="123"/>
      <c r="E23" s="123"/>
      <c r="F23" s="124"/>
      <c r="G23" s="125" t="s">
        <v>44</v>
      </c>
      <c r="H23" s="126"/>
      <c r="I23" s="126"/>
      <c r="J23" s="126"/>
      <c r="K23" s="126"/>
      <c r="L23" s="126"/>
      <c r="M23" s="126"/>
      <c r="N23" s="126"/>
      <c r="O23" s="119" t="s">
        <v>45</v>
      </c>
      <c r="P23" s="120"/>
      <c r="Q23" s="120"/>
      <c r="R23" s="120"/>
      <c r="S23" s="12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M6" sqref="M6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-1300</v>
      </c>
    </row>
    <row r="2" spans="1:18" ht="15.75" customHeight="1" thickBot="1" x14ac:dyDescent="0.4">
      <c r="A2" s="1" t="s">
        <v>0</v>
      </c>
      <c r="B2" s="68">
        <v>700</v>
      </c>
      <c r="C2" s="65">
        <v>1404</v>
      </c>
      <c r="D2" s="134" t="s">
        <v>1</v>
      </c>
      <c r="E2" s="134"/>
      <c r="F2" s="134"/>
      <c r="G2" s="134"/>
      <c r="H2" s="134"/>
      <c r="I2" s="134"/>
      <c r="J2" s="134"/>
      <c r="K2" s="134"/>
      <c r="L2" s="134"/>
      <c r="M2" s="135"/>
    </row>
    <row r="3" spans="1:18" ht="20.25" customHeight="1" x14ac:dyDescent="0.35">
      <c r="A3" s="1" t="s">
        <v>2</v>
      </c>
      <c r="B3" s="69">
        <v>171</v>
      </c>
      <c r="C3" s="66">
        <v>9435</v>
      </c>
      <c r="D3" s="132" t="s">
        <v>68</v>
      </c>
      <c r="E3" s="143"/>
      <c r="F3" s="144" t="s">
        <v>69</v>
      </c>
      <c r="G3" s="133"/>
      <c r="H3" s="136" t="s">
        <v>3</v>
      </c>
      <c r="I3" s="137"/>
      <c r="J3" s="2" t="s">
        <v>4</v>
      </c>
      <c r="K3" s="3"/>
      <c r="L3" s="136" t="s">
        <v>66</v>
      </c>
      <c r="M3" s="137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28608</v>
      </c>
      <c r="E5" s="11">
        <v>131255</v>
      </c>
      <c r="F5" s="12">
        <v>7690</v>
      </c>
      <c r="G5" s="13">
        <v>34133</v>
      </c>
      <c r="H5" s="10">
        <v>78952</v>
      </c>
      <c r="I5" s="13">
        <v>344270</v>
      </c>
      <c r="J5" s="14">
        <v>10533.6</v>
      </c>
      <c r="K5" s="15">
        <v>165227</v>
      </c>
      <c r="L5" s="10">
        <v>1702</v>
      </c>
      <c r="M5" s="16">
        <v>2330453</v>
      </c>
      <c r="N5" s="140">
        <v>8</v>
      </c>
      <c r="O5" s="140"/>
      <c r="P5" s="72"/>
    </row>
    <row r="6" spans="1:18" ht="15.75" customHeight="1" x14ac:dyDescent="0.35">
      <c r="A6" s="1" t="s">
        <v>14</v>
      </c>
      <c r="B6" s="69"/>
      <c r="C6" s="66"/>
      <c r="D6" s="10">
        <f>'03'!D5</f>
        <v>0</v>
      </c>
      <c r="E6" s="11">
        <f>'03'!E5</f>
        <v>0</v>
      </c>
      <c r="F6" s="12">
        <f>'03'!F5</f>
        <v>0</v>
      </c>
      <c r="G6" s="13">
        <f>'03'!G5</f>
        <v>0</v>
      </c>
      <c r="H6" s="10">
        <f>'03'!H5</f>
        <v>0</v>
      </c>
      <c r="I6" s="13">
        <f>'03'!I5</f>
        <v>0</v>
      </c>
      <c r="J6" s="14">
        <f>'03'!J5</f>
        <v>0</v>
      </c>
      <c r="K6" s="15">
        <f>'03'!K5</f>
        <v>0</v>
      </c>
      <c r="L6" s="10">
        <f>'03'!L5</f>
        <v>0</v>
      </c>
      <c r="M6" s="16">
        <f>'04'!M5</f>
        <v>2330453</v>
      </c>
      <c r="N6" s="141" t="s">
        <v>15</v>
      </c>
      <c r="O6" s="142"/>
      <c r="Q6">
        <v>10981</v>
      </c>
    </row>
    <row r="7" spans="1:18" ht="15.75" customHeight="1" x14ac:dyDescent="0.35">
      <c r="A7" s="1" t="s">
        <v>16</v>
      </c>
      <c r="B7" s="73">
        <f>B2-B4</f>
        <v>700</v>
      </c>
      <c r="C7" s="74">
        <f>C2-C4</f>
        <v>1404</v>
      </c>
      <c r="D7" s="4">
        <f t="shared" ref="D7:M7" si="0">D5-D6</f>
        <v>28608</v>
      </c>
      <c r="E7" s="75">
        <f t="shared" si="0"/>
        <v>131255</v>
      </c>
      <c r="F7" s="6">
        <f t="shared" si="0"/>
        <v>7690</v>
      </c>
      <c r="G7" s="6">
        <f t="shared" si="0"/>
        <v>34133</v>
      </c>
      <c r="H7" s="6">
        <f t="shared" si="0"/>
        <v>78952</v>
      </c>
      <c r="I7" s="6">
        <f t="shared" si="0"/>
        <v>344270</v>
      </c>
      <c r="J7" s="6">
        <f t="shared" si="0"/>
        <v>10533.6</v>
      </c>
      <c r="K7" s="6">
        <f t="shared" si="0"/>
        <v>165227</v>
      </c>
      <c r="L7" s="6">
        <f t="shared" si="0"/>
        <v>1702</v>
      </c>
      <c r="M7" s="7">
        <f t="shared" si="0"/>
        <v>0</v>
      </c>
      <c r="N7" s="138" t="s">
        <v>17</v>
      </c>
      <c r="O7" s="139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171</v>
      </c>
      <c r="C8" s="66">
        <f>C3-C5</f>
        <v>9435</v>
      </c>
      <c r="D8" s="4">
        <f>D7+E7</f>
        <v>159863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38" t="s">
        <v>19</v>
      </c>
      <c r="O8" s="139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48" t="s">
        <v>21</v>
      </c>
      <c r="O9" s="149"/>
    </row>
    <row r="10" spans="1:18" ht="15.75" customHeight="1" thickBot="1" x14ac:dyDescent="0.4">
      <c r="A10" s="21" t="s">
        <v>22</v>
      </c>
      <c r="B10" s="69">
        <v>3</v>
      </c>
      <c r="C10" s="66">
        <v>76</v>
      </c>
      <c r="D10" s="78">
        <f>B28-D8</f>
        <v>-159863</v>
      </c>
      <c r="E10" s="77"/>
      <c r="F10" s="22"/>
      <c r="G10" s="22"/>
      <c r="H10" s="78">
        <f>(H9+H8)-H7</f>
        <v>-78952</v>
      </c>
      <c r="I10" s="22"/>
      <c r="J10" s="22"/>
      <c r="K10" s="22"/>
      <c r="L10" s="22"/>
      <c r="M10" s="22">
        <f>(M9+M8)-M7</f>
        <v>0</v>
      </c>
      <c r="N10" s="150" t="s">
        <v>23</v>
      </c>
      <c r="O10" s="150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871</v>
      </c>
      <c r="C11" s="67">
        <f>C7+C8</f>
        <v>10839</v>
      </c>
      <c r="D11" s="24">
        <f>C10+B10</f>
        <v>79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40" t="s">
        <v>25</v>
      </c>
      <c r="O11" s="140"/>
    </row>
    <row r="12" spans="1:18" ht="15.75" customHeight="1" thickBot="1" x14ac:dyDescent="0.4">
      <c r="A12" s="27" t="s">
        <v>48</v>
      </c>
      <c r="B12" s="145">
        <f>B7+C7</f>
        <v>2104</v>
      </c>
      <c r="C12" s="145"/>
      <c r="D12" s="146">
        <f>B12+B13</f>
        <v>11710</v>
      </c>
      <c r="E12" s="146"/>
      <c r="I12">
        <f>D12-M11-B6</f>
        <v>11710</v>
      </c>
    </row>
    <row r="13" spans="1:18" ht="15.75" customHeight="1" thickBot="1" x14ac:dyDescent="0.4">
      <c r="A13" s="27" t="s">
        <v>49</v>
      </c>
      <c r="B13" s="145">
        <f>B8+C8</f>
        <v>9606</v>
      </c>
      <c r="C13" s="145"/>
      <c r="D13" s="147"/>
      <c r="E13" s="147"/>
    </row>
    <row r="14" spans="1:18" ht="15.75" customHeight="1" thickBot="1" x14ac:dyDescent="0.35">
      <c r="A14" s="29">
        <v>43647</v>
      </c>
      <c r="B14" s="127" t="s">
        <v>26</v>
      </c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9"/>
      <c r="R14" s="30"/>
    </row>
    <row r="15" spans="1:18" ht="15.75" customHeight="1" x14ac:dyDescent="0.3">
      <c r="A15" s="130" t="s">
        <v>27</v>
      </c>
      <c r="B15" s="132" t="s">
        <v>28</v>
      </c>
      <c r="C15" s="133"/>
      <c r="D15" s="132" t="s">
        <v>29</v>
      </c>
      <c r="E15" s="133"/>
      <c r="F15" s="132" t="s">
        <v>30</v>
      </c>
      <c r="G15" s="133"/>
      <c r="H15" s="132" t="s">
        <v>31</v>
      </c>
      <c r="I15" s="133"/>
      <c r="J15" s="132" t="s">
        <v>32</v>
      </c>
      <c r="K15" s="133"/>
      <c r="L15" s="132" t="s">
        <v>33</v>
      </c>
      <c r="M15" s="133"/>
      <c r="N15" s="132" t="s">
        <v>34</v>
      </c>
      <c r="O15" s="133"/>
      <c r="P15" s="132" t="s">
        <v>35</v>
      </c>
      <c r="Q15" s="133"/>
      <c r="R15" s="2" t="s">
        <v>36</v>
      </c>
    </row>
    <row r="16" spans="1:18" ht="15.75" customHeight="1" thickBot="1" x14ac:dyDescent="0.35">
      <c r="A16" s="131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19">
        <f>SUM(B21+D21+F21+H21+J21+L21+N21+P21)+R21</f>
        <v>0</v>
      </c>
      <c r="C22" s="120"/>
      <c r="D22" s="120"/>
      <c r="E22" s="120"/>
      <c r="F22" s="120"/>
      <c r="G22" s="120"/>
      <c r="H22" s="120"/>
      <c r="I22" s="39" t="s">
        <v>43</v>
      </c>
      <c r="J22" s="120">
        <f>C21+E21+G21+I21+K21+M21+O21+Q21</f>
        <v>0</v>
      </c>
      <c r="K22" s="120"/>
      <c r="L22" s="120"/>
      <c r="M22" s="120"/>
      <c r="N22" s="120"/>
      <c r="O22" s="120"/>
      <c r="P22" s="120"/>
      <c r="Q22" s="120"/>
      <c r="R22" s="121"/>
    </row>
    <row r="23" spans="1:20" ht="15.75" customHeight="1" thickBot="1" x14ac:dyDescent="0.35">
      <c r="A23" s="122" t="s">
        <v>6</v>
      </c>
      <c r="B23" s="123"/>
      <c r="C23" s="123"/>
      <c r="D23" s="123"/>
      <c r="E23" s="123"/>
      <c r="F23" s="124"/>
      <c r="G23" s="125" t="s">
        <v>44</v>
      </c>
      <c r="H23" s="126"/>
      <c r="I23" s="126"/>
      <c r="J23" s="126"/>
      <c r="K23" s="126"/>
      <c r="L23" s="126"/>
      <c r="M23" s="126"/>
      <c r="N23" s="126"/>
      <c r="O23" s="119" t="s">
        <v>45</v>
      </c>
      <c r="P23" s="120"/>
      <c r="Q23" s="120"/>
      <c r="R23" s="120"/>
      <c r="S23" s="12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L5" sqref="L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405</v>
      </c>
      <c r="D2" s="134" t="s">
        <v>1</v>
      </c>
      <c r="E2" s="134"/>
      <c r="F2" s="134"/>
      <c r="G2" s="134"/>
      <c r="H2" s="134"/>
      <c r="I2" s="134"/>
      <c r="J2" s="134"/>
      <c r="K2" s="134"/>
      <c r="L2" s="134"/>
      <c r="M2" s="135"/>
    </row>
    <row r="3" spans="1:18" ht="20.25" customHeight="1" x14ac:dyDescent="0.35">
      <c r="A3" s="1" t="s">
        <v>2</v>
      </c>
      <c r="B3" s="69"/>
      <c r="C3" s="66">
        <v>1413</v>
      </c>
      <c r="D3" s="132" t="s">
        <v>68</v>
      </c>
      <c r="E3" s="143"/>
      <c r="F3" s="144" t="s">
        <v>69</v>
      </c>
      <c r="G3" s="133"/>
      <c r="H3" s="136" t="s">
        <v>3</v>
      </c>
      <c r="I3" s="137"/>
      <c r="J3" s="2" t="s">
        <v>4</v>
      </c>
      <c r="K3" s="3"/>
      <c r="L3" s="136" t="s">
        <v>66</v>
      </c>
      <c r="M3" s="137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28613</v>
      </c>
      <c r="E5" s="11">
        <v>131262</v>
      </c>
      <c r="F5" s="12">
        <v>7690</v>
      </c>
      <c r="G5" s="13">
        <v>34263</v>
      </c>
      <c r="H5" s="10">
        <v>344273</v>
      </c>
      <c r="I5" s="13">
        <v>78996</v>
      </c>
      <c r="J5" s="14">
        <v>10559</v>
      </c>
      <c r="K5" s="15">
        <v>165314</v>
      </c>
      <c r="L5" s="10"/>
      <c r="M5" s="16"/>
      <c r="N5" s="140">
        <v>8</v>
      </c>
      <c r="O5" s="140"/>
      <c r="P5" s="72"/>
    </row>
    <row r="6" spans="1:18" ht="15.75" customHeight="1" x14ac:dyDescent="0.35">
      <c r="A6" s="1" t="s">
        <v>14</v>
      </c>
      <c r="B6" s="69"/>
      <c r="C6" s="66"/>
      <c r="D6" s="10">
        <f>'04'!D5</f>
        <v>28608</v>
      </c>
      <c r="E6" s="11">
        <f>'04'!E5</f>
        <v>131255</v>
      </c>
      <c r="F6" s="12">
        <f>'04'!F5</f>
        <v>7690</v>
      </c>
      <c r="G6" s="13">
        <f>'04'!G5</f>
        <v>34133</v>
      </c>
      <c r="H6" s="10">
        <f>'04'!H5</f>
        <v>78952</v>
      </c>
      <c r="I6" s="13">
        <f>'04'!I5</f>
        <v>344270</v>
      </c>
      <c r="J6" s="14">
        <f>'04'!J5</f>
        <v>10533.6</v>
      </c>
      <c r="K6" s="15">
        <f>'04'!K5</f>
        <v>165227</v>
      </c>
      <c r="L6" s="10">
        <f>'05'!L5</f>
        <v>0</v>
      </c>
      <c r="M6" s="16">
        <f>'05'!M5</f>
        <v>0</v>
      </c>
      <c r="N6" s="141" t="s">
        <v>15</v>
      </c>
      <c r="O6" s="142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405</v>
      </c>
      <c r="D7" s="4">
        <f t="shared" ref="D7:M7" si="0">D5-D6</f>
        <v>5</v>
      </c>
      <c r="E7" s="75">
        <f t="shared" si="0"/>
        <v>7</v>
      </c>
      <c r="F7" s="6">
        <f t="shared" si="0"/>
        <v>0</v>
      </c>
      <c r="G7" s="6">
        <f t="shared" si="0"/>
        <v>130</v>
      </c>
      <c r="H7" s="6">
        <f t="shared" si="0"/>
        <v>265321</v>
      </c>
      <c r="I7" s="6">
        <f t="shared" si="0"/>
        <v>-265274</v>
      </c>
      <c r="J7" s="6">
        <f t="shared" si="0"/>
        <v>25.399999999999636</v>
      </c>
      <c r="K7" s="6">
        <f t="shared" si="0"/>
        <v>87</v>
      </c>
      <c r="L7" s="6">
        <f t="shared" si="0"/>
        <v>0</v>
      </c>
      <c r="M7" s="7">
        <f t="shared" si="0"/>
        <v>0</v>
      </c>
      <c r="N7" s="138" t="s">
        <v>17</v>
      </c>
      <c r="O7" s="139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0</v>
      </c>
      <c r="C8" s="66">
        <f>C3-C5</f>
        <v>1413</v>
      </c>
      <c r="D8" s="4">
        <f>D7+E7</f>
        <v>12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38" t="s">
        <v>19</v>
      </c>
      <c r="O8" s="139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48" t="s">
        <v>21</v>
      </c>
      <c r="O9" s="149"/>
    </row>
    <row r="10" spans="1:18" ht="15.75" customHeight="1" thickBot="1" x14ac:dyDescent="0.4">
      <c r="A10" s="21" t="s">
        <v>22</v>
      </c>
      <c r="B10" s="69"/>
      <c r="C10" s="66"/>
      <c r="D10" s="78">
        <f>B28-D8</f>
        <v>-12</v>
      </c>
      <c r="E10" s="77"/>
      <c r="F10" s="22"/>
      <c r="G10" s="22"/>
      <c r="H10" s="78">
        <f>(H9+H8)-H7</f>
        <v>-265321</v>
      </c>
      <c r="I10" s="22"/>
      <c r="J10" s="22"/>
      <c r="K10" s="22"/>
      <c r="L10" s="22"/>
      <c r="M10" s="22">
        <f>(M9+M8)-M7</f>
        <v>0</v>
      </c>
      <c r="N10" s="150" t="s">
        <v>23</v>
      </c>
      <c r="O10" s="150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0</v>
      </c>
      <c r="C11" s="67">
        <f>C7+C8</f>
        <v>1818</v>
      </c>
      <c r="D11" s="24">
        <f>C10+B10</f>
        <v>0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40" t="s">
        <v>25</v>
      </c>
      <c r="O11" s="140"/>
    </row>
    <row r="12" spans="1:18" ht="15.75" customHeight="1" thickBot="1" x14ac:dyDescent="0.4">
      <c r="A12" s="27" t="s">
        <v>48</v>
      </c>
      <c r="B12" s="145">
        <f>B7+C7</f>
        <v>405</v>
      </c>
      <c r="C12" s="145"/>
      <c r="D12" s="146">
        <f>B12+B13</f>
        <v>1818</v>
      </c>
      <c r="E12" s="146"/>
      <c r="I12">
        <f>D12-M11-B6</f>
        <v>1818</v>
      </c>
    </row>
    <row r="13" spans="1:18" ht="15.75" customHeight="1" thickBot="1" x14ac:dyDescent="0.4">
      <c r="A13" s="27" t="s">
        <v>49</v>
      </c>
      <c r="B13" s="145">
        <f>B8+C8</f>
        <v>1413</v>
      </c>
      <c r="C13" s="145"/>
      <c r="D13" s="147"/>
      <c r="E13" s="147"/>
    </row>
    <row r="14" spans="1:18" ht="15.75" customHeight="1" thickBot="1" x14ac:dyDescent="0.35">
      <c r="A14" s="29">
        <v>43647</v>
      </c>
      <c r="B14" s="127" t="s">
        <v>26</v>
      </c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9"/>
      <c r="R14" s="30"/>
    </row>
    <row r="15" spans="1:18" ht="15.75" customHeight="1" x14ac:dyDescent="0.3">
      <c r="A15" s="130" t="s">
        <v>27</v>
      </c>
      <c r="B15" s="132" t="s">
        <v>28</v>
      </c>
      <c r="C15" s="133"/>
      <c r="D15" s="132" t="s">
        <v>29</v>
      </c>
      <c r="E15" s="133"/>
      <c r="F15" s="132" t="s">
        <v>30</v>
      </c>
      <c r="G15" s="133"/>
      <c r="H15" s="132" t="s">
        <v>31</v>
      </c>
      <c r="I15" s="133"/>
      <c r="J15" s="132" t="s">
        <v>32</v>
      </c>
      <c r="K15" s="133"/>
      <c r="L15" s="132" t="s">
        <v>33</v>
      </c>
      <c r="M15" s="133"/>
      <c r="N15" s="132" t="s">
        <v>34</v>
      </c>
      <c r="O15" s="133"/>
      <c r="P15" s="132" t="s">
        <v>35</v>
      </c>
      <c r="Q15" s="133"/>
      <c r="R15" s="2" t="s">
        <v>36</v>
      </c>
    </row>
    <row r="16" spans="1:18" ht="15.75" customHeight="1" thickBot="1" x14ac:dyDescent="0.35">
      <c r="A16" s="131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19">
        <f>SUM(B21+D21+F21+H21+J21+L21+N21+P21)+R21</f>
        <v>0</v>
      </c>
      <c r="C22" s="120"/>
      <c r="D22" s="120"/>
      <c r="E22" s="120"/>
      <c r="F22" s="120"/>
      <c r="G22" s="120"/>
      <c r="H22" s="120"/>
      <c r="I22" s="39" t="s">
        <v>43</v>
      </c>
      <c r="J22" s="120">
        <f>C21+E21+G21+I21+K21+M21+O21+Q21</f>
        <v>0</v>
      </c>
      <c r="K22" s="120"/>
      <c r="L22" s="120"/>
      <c r="M22" s="120"/>
      <c r="N22" s="120"/>
      <c r="O22" s="120"/>
      <c r="P22" s="120"/>
      <c r="Q22" s="120"/>
      <c r="R22" s="121"/>
    </row>
    <row r="23" spans="1:20" ht="15.75" customHeight="1" thickBot="1" x14ac:dyDescent="0.35">
      <c r="A23" s="122" t="s">
        <v>6</v>
      </c>
      <c r="B23" s="123"/>
      <c r="C23" s="123"/>
      <c r="D23" s="123"/>
      <c r="E23" s="123"/>
      <c r="F23" s="124"/>
      <c r="G23" s="125" t="s">
        <v>44</v>
      </c>
      <c r="H23" s="126"/>
      <c r="I23" s="126"/>
      <c r="J23" s="126"/>
      <c r="K23" s="126"/>
      <c r="L23" s="126"/>
      <c r="M23" s="126"/>
      <c r="N23" s="126"/>
      <c r="O23" s="119" t="s">
        <v>45</v>
      </c>
      <c r="P23" s="120"/>
      <c r="Q23" s="120"/>
      <c r="R23" s="120"/>
      <c r="S23" s="12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N5" sqref="N5:O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811</v>
      </c>
      <c r="D2" s="134" t="s">
        <v>1</v>
      </c>
      <c r="E2" s="134"/>
      <c r="F2" s="134"/>
      <c r="G2" s="134"/>
      <c r="H2" s="134"/>
      <c r="I2" s="134"/>
      <c r="J2" s="134"/>
      <c r="K2" s="134"/>
      <c r="L2" s="134"/>
      <c r="M2" s="135"/>
    </row>
    <row r="3" spans="1:18" ht="20.25" customHeight="1" x14ac:dyDescent="0.35">
      <c r="A3" s="1" t="s">
        <v>2</v>
      </c>
      <c r="B3" s="69">
        <v>3527</v>
      </c>
      <c r="C3" s="66">
        <v>1067</v>
      </c>
      <c r="D3" s="132" t="s">
        <v>68</v>
      </c>
      <c r="E3" s="143"/>
      <c r="F3" s="144" t="s">
        <v>69</v>
      </c>
      <c r="G3" s="133"/>
      <c r="H3" s="136" t="s">
        <v>3</v>
      </c>
      <c r="I3" s="137"/>
      <c r="J3" s="2" t="s">
        <v>4</v>
      </c>
      <c r="K3" s="3"/>
      <c r="L3" s="136" t="s">
        <v>66</v>
      </c>
      <c r="M3" s="137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28795</v>
      </c>
      <c r="E5" s="11">
        <v>131388</v>
      </c>
      <c r="F5" s="12">
        <v>7690</v>
      </c>
      <c r="G5" s="13">
        <v>34272</v>
      </c>
      <c r="H5" s="10"/>
      <c r="I5" s="13"/>
      <c r="J5" s="14">
        <v>10539.5</v>
      </c>
      <c r="K5" s="15">
        <v>165322</v>
      </c>
      <c r="L5" s="10">
        <v>1703</v>
      </c>
      <c r="M5" s="16">
        <v>2330563</v>
      </c>
      <c r="N5" s="140">
        <v>8</v>
      </c>
      <c r="O5" s="140"/>
      <c r="P5" s="72"/>
    </row>
    <row r="6" spans="1:18" ht="15.75" customHeight="1" x14ac:dyDescent="0.35">
      <c r="A6" s="1" t="s">
        <v>14</v>
      </c>
      <c r="B6" s="69"/>
      <c r="C6" s="66"/>
      <c r="D6" s="10">
        <f>'05'!D5</f>
        <v>28613</v>
      </c>
      <c r="E6" s="11">
        <f>'05'!E5</f>
        <v>131262</v>
      </c>
      <c r="F6" s="12">
        <f>'05'!F5</f>
        <v>7690</v>
      </c>
      <c r="G6" s="13">
        <f>'05'!G5</f>
        <v>34263</v>
      </c>
      <c r="H6" s="10">
        <f>'05'!H5</f>
        <v>344273</v>
      </c>
      <c r="I6" s="13">
        <f>'05'!I5</f>
        <v>78996</v>
      </c>
      <c r="J6" s="14">
        <f>'05'!J5</f>
        <v>10559</v>
      </c>
      <c r="K6" s="15">
        <f>'05'!K5</f>
        <v>165314</v>
      </c>
      <c r="L6" s="10">
        <f>'05'!L5</f>
        <v>0</v>
      </c>
      <c r="M6" s="16">
        <f>'05'!M5</f>
        <v>0</v>
      </c>
      <c r="N6" s="141" t="s">
        <v>15</v>
      </c>
      <c r="O6" s="142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811</v>
      </c>
      <c r="D7" s="4">
        <f t="shared" ref="D7:M7" si="0">D5-D6</f>
        <v>182</v>
      </c>
      <c r="E7" s="75">
        <f t="shared" si="0"/>
        <v>126</v>
      </c>
      <c r="F7" s="6">
        <f t="shared" si="0"/>
        <v>0</v>
      </c>
      <c r="G7" s="6">
        <f t="shared" si="0"/>
        <v>9</v>
      </c>
      <c r="H7" s="6">
        <f t="shared" si="0"/>
        <v>-344273</v>
      </c>
      <c r="I7" s="6">
        <f t="shared" si="0"/>
        <v>-78996</v>
      </c>
      <c r="J7" s="6">
        <f t="shared" si="0"/>
        <v>-19.5</v>
      </c>
      <c r="K7" s="6">
        <f t="shared" si="0"/>
        <v>8</v>
      </c>
      <c r="L7" s="6">
        <f t="shared" si="0"/>
        <v>1703</v>
      </c>
      <c r="M7" s="7">
        <f t="shared" si="0"/>
        <v>2330563</v>
      </c>
      <c r="N7" s="138" t="s">
        <v>17</v>
      </c>
      <c r="O7" s="139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3527</v>
      </c>
      <c r="C8" s="66">
        <f>C3-C5</f>
        <v>1067</v>
      </c>
      <c r="D8" s="4">
        <f>D7+E7</f>
        <v>308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38" t="s">
        <v>19</v>
      </c>
      <c r="O8" s="139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48" t="s">
        <v>21</v>
      </c>
      <c r="O9" s="149"/>
    </row>
    <row r="10" spans="1:18" ht="15.75" customHeight="1" thickBot="1" x14ac:dyDescent="0.4">
      <c r="A10" s="21" t="s">
        <v>22</v>
      </c>
      <c r="B10" s="69"/>
      <c r="C10" s="66">
        <v>14</v>
      </c>
      <c r="D10" s="78">
        <f>B28-D8</f>
        <v>-308</v>
      </c>
      <c r="E10" s="77"/>
      <c r="F10" s="22"/>
      <c r="G10" s="22"/>
      <c r="H10" s="78">
        <f>(H9+H8)-H7</f>
        <v>344273</v>
      </c>
      <c r="I10" s="22"/>
      <c r="J10" s="22"/>
      <c r="K10" s="22"/>
      <c r="L10" s="22"/>
      <c r="M10" s="22">
        <f>(M9+M8)-M7</f>
        <v>-2330563</v>
      </c>
      <c r="N10" s="150" t="s">
        <v>23</v>
      </c>
      <c r="O10" s="150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3527</v>
      </c>
      <c r="C11" s="67">
        <f>C7+C8</f>
        <v>1878</v>
      </c>
      <c r="D11" s="24">
        <f>C10+B10</f>
        <v>14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40" t="s">
        <v>25</v>
      </c>
      <c r="O11" s="140"/>
    </row>
    <row r="12" spans="1:18" ht="15.75" customHeight="1" thickBot="1" x14ac:dyDescent="0.4">
      <c r="A12" s="27" t="s">
        <v>48</v>
      </c>
      <c r="B12" s="145">
        <f>B7+C7</f>
        <v>811</v>
      </c>
      <c r="C12" s="145"/>
      <c r="D12" s="146">
        <f>B12+B13</f>
        <v>5405</v>
      </c>
      <c r="E12" s="146"/>
      <c r="I12">
        <f>D12-M11-B6</f>
        <v>5405</v>
      </c>
    </row>
    <row r="13" spans="1:18" ht="15.75" customHeight="1" thickBot="1" x14ac:dyDescent="0.4">
      <c r="A13" s="27" t="s">
        <v>49</v>
      </c>
      <c r="B13" s="145">
        <f>B8+C8</f>
        <v>4594</v>
      </c>
      <c r="C13" s="145"/>
      <c r="D13" s="147"/>
      <c r="E13" s="147"/>
    </row>
    <row r="14" spans="1:18" ht="15.75" customHeight="1" thickBot="1" x14ac:dyDescent="0.35">
      <c r="A14" s="29">
        <v>43647</v>
      </c>
      <c r="B14" s="127" t="s">
        <v>26</v>
      </c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9"/>
      <c r="R14" s="30"/>
    </row>
    <row r="15" spans="1:18" ht="15.75" customHeight="1" x14ac:dyDescent="0.3">
      <c r="A15" s="130" t="s">
        <v>27</v>
      </c>
      <c r="B15" s="132" t="s">
        <v>28</v>
      </c>
      <c r="C15" s="133"/>
      <c r="D15" s="132" t="s">
        <v>29</v>
      </c>
      <c r="E15" s="133"/>
      <c r="F15" s="132" t="s">
        <v>30</v>
      </c>
      <c r="G15" s="133"/>
      <c r="H15" s="132" t="s">
        <v>31</v>
      </c>
      <c r="I15" s="133"/>
      <c r="J15" s="132" t="s">
        <v>32</v>
      </c>
      <c r="K15" s="133"/>
      <c r="L15" s="132" t="s">
        <v>33</v>
      </c>
      <c r="M15" s="133"/>
      <c r="N15" s="132" t="s">
        <v>34</v>
      </c>
      <c r="O15" s="133"/>
      <c r="P15" s="132" t="s">
        <v>35</v>
      </c>
      <c r="Q15" s="133"/>
      <c r="R15" s="2" t="s">
        <v>36</v>
      </c>
    </row>
    <row r="16" spans="1:18" ht="15.75" customHeight="1" thickBot="1" x14ac:dyDescent="0.35">
      <c r="A16" s="131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19">
        <f>SUM(B21+D21+F21+H21+J21+L21+N21+P21)+R21</f>
        <v>0</v>
      </c>
      <c r="C22" s="120"/>
      <c r="D22" s="120"/>
      <c r="E22" s="120"/>
      <c r="F22" s="120"/>
      <c r="G22" s="120"/>
      <c r="H22" s="120"/>
      <c r="I22" s="39" t="s">
        <v>43</v>
      </c>
      <c r="J22" s="120">
        <f>C21+E21+G21+I21+K21+M21+O21+Q21</f>
        <v>0</v>
      </c>
      <c r="K22" s="120"/>
      <c r="L22" s="120"/>
      <c r="M22" s="120"/>
      <c r="N22" s="120"/>
      <c r="O22" s="120"/>
      <c r="P22" s="120"/>
      <c r="Q22" s="120"/>
      <c r="R22" s="121"/>
    </row>
    <row r="23" spans="1:20" ht="15.75" customHeight="1" thickBot="1" x14ac:dyDescent="0.35">
      <c r="A23" s="122" t="s">
        <v>6</v>
      </c>
      <c r="B23" s="123"/>
      <c r="C23" s="123"/>
      <c r="D23" s="123"/>
      <c r="E23" s="123"/>
      <c r="F23" s="124"/>
      <c r="G23" s="125" t="s">
        <v>44</v>
      </c>
      <c r="H23" s="126"/>
      <c r="I23" s="126"/>
      <c r="J23" s="126"/>
      <c r="K23" s="126"/>
      <c r="L23" s="126"/>
      <c r="M23" s="126"/>
      <c r="N23" s="126"/>
      <c r="O23" s="119" t="s">
        <v>45</v>
      </c>
      <c r="P23" s="120"/>
      <c r="Q23" s="120"/>
      <c r="R23" s="120"/>
      <c r="S23" s="12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34</vt:i4>
      </vt:variant>
    </vt:vector>
  </HeadingPairs>
  <TitlesOfParts>
    <vt:vector size="34" baseType="lpstr">
      <vt:lpstr>расходы </vt:lpstr>
      <vt:lpstr>Лист1</vt:lpstr>
      <vt:lpstr>Итоги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2025-05-28T09:02:31Z</dcterms:modified>
</cp:coreProperties>
</file>